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KOSTKA\Zakazky_STAMER\ST202505 - MŠ, Český Brod\ST202505 - MŠ, Český Brod - DPS\"/>
    </mc:Choice>
  </mc:AlternateContent>
  <bookViews>
    <workbookView xWindow="0" yWindow="0" windowWidth="0" windowHeight="0"/>
  </bookViews>
  <sheets>
    <sheet name="Rekapitulace stavby" sheetId="1" r:id="rId1"/>
    <sheet name="1 - Stavební úpravy 1NP a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'1 - Stavební úpravy 1NP a...'!$C$121:$K$1214</definedName>
    <definedName name="_xlnm.Print_Area" localSheetId="1">'1 - Stavební úpravy 1NP a...'!$C$4:$J$39,'1 - Stavební úpravy 1NP a...'!$C$45:$J$103,'1 - Stavební úpravy 1NP a...'!$C$109:$K$1214</definedName>
    <definedName name="_xlnm.Print_Titles" localSheetId="1">'1 - Stavební úpravy 1NP a...'!$121:$121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212"/>
  <c r="BH1212"/>
  <c r="BG1212"/>
  <c r="BF1212"/>
  <c r="T1212"/>
  <c r="R1212"/>
  <c r="P1212"/>
  <c r="BI1210"/>
  <c r="BH1210"/>
  <c r="BG1210"/>
  <c r="BF1210"/>
  <c r="T1210"/>
  <c r="R1210"/>
  <c r="P1210"/>
  <c r="BI1207"/>
  <c r="BH1207"/>
  <c r="BG1207"/>
  <c r="BF1207"/>
  <c r="T1207"/>
  <c r="T1206"/>
  <c r="R1207"/>
  <c r="R1206"/>
  <c r="P1207"/>
  <c r="P1206"/>
  <c r="BI1205"/>
  <c r="BH1205"/>
  <c r="BG1205"/>
  <c r="BF1205"/>
  <c r="T1205"/>
  <c r="R1205"/>
  <c r="P1205"/>
  <c r="BI1204"/>
  <c r="BH1204"/>
  <c r="BG1204"/>
  <c r="BF1204"/>
  <c r="T1204"/>
  <c r="R1204"/>
  <c r="P1204"/>
  <c r="BI1201"/>
  <c r="BH1201"/>
  <c r="BG1201"/>
  <c r="BF1201"/>
  <c r="T1201"/>
  <c r="R1201"/>
  <c r="P1201"/>
  <c r="BI1199"/>
  <c r="BH1199"/>
  <c r="BG1199"/>
  <c r="BF1199"/>
  <c r="T1199"/>
  <c r="R1199"/>
  <c r="P1199"/>
  <c r="BI1197"/>
  <c r="BH1197"/>
  <c r="BG1197"/>
  <c r="BF1197"/>
  <c r="T1197"/>
  <c r="R1197"/>
  <c r="P1197"/>
  <c r="BI1195"/>
  <c r="BH1195"/>
  <c r="BG1195"/>
  <c r="BF1195"/>
  <c r="T1195"/>
  <c r="R1195"/>
  <c r="P1195"/>
  <c r="BI1192"/>
  <c r="BH1192"/>
  <c r="BG1192"/>
  <c r="BF1192"/>
  <c r="T1192"/>
  <c r="R1192"/>
  <c r="P1192"/>
  <c r="BI1190"/>
  <c r="BH1190"/>
  <c r="BG1190"/>
  <c r="BF1190"/>
  <c r="T1190"/>
  <c r="R1190"/>
  <c r="P1190"/>
  <c r="BI1186"/>
  <c r="BH1186"/>
  <c r="BG1186"/>
  <c r="BF1186"/>
  <c r="T1186"/>
  <c r="R1186"/>
  <c r="P1186"/>
  <c r="BI1184"/>
  <c r="BH1184"/>
  <c r="BG1184"/>
  <c r="BF1184"/>
  <c r="T1184"/>
  <c r="R1184"/>
  <c r="P1184"/>
  <c r="BI1182"/>
  <c r="BH1182"/>
  <c r="BG1182"/>
  <c r="BF1182"/>
  <c r="T1182"/>
  <c r="R1182"/>
  <c r="P1182"/>
  <c r="BI1180"/>
  <c r="BH1180"/>
  <c r="BG1180"/>
  <c r="BF1180"/>
  <c r="T1180"/>
  <c r="R1180"/>
  <c r="P1180"/>
  <c r="BI1177"/>
  <c r="BH1177"/>
  <c r="BG1177"/>
  <c r="BF1177"/>
  <c r="T1177"/>
  <c r="R1177"/>
  <c r="P1177"/>
  <c r="BI1175"/>
  <c r="BH1175"/>
  <c r="BG1175"/>
  <c r="BF1175"/>
  <c r="T1175"/>
  <c r="R1175"/>
  <c r="P1175"/>
  <c r="BI1172"/>
  <c r="BH1172"/>
  <c r="BG1172"/>
  <c r="BF1172"/>
  <c r="T1172"/>
  <c r="R1172"/>
  <c r="P1172"/>
  <c r="BI1169"/>
  <c r="BH1169"/>
  <c r="BG1169"/>
  <c r="BF1169"/>
  <c r="T1169"/>
  <c r="R1169"/>
  <c r="P1169"/>
  <c r="BI1167"/>
  <c r="BH1167"/>
  <c r="BG1167"/>
  <c r="BF1167"/>
  <c r="T1167"/>
  <c r="R1167"/>
  <c r="P1167"/>
  <c r="BI1165"/>
  <c r="BH1165"/>
  <c r="BG1165"/>
  <c r="BF1165"/>
  <c r="T1165"/>
  <c r="R1165"/>
  <c r="P1165"/>
  <c r="BI1162"/>
  <c r="BH1162"/>
  <c r="BG1162"/>
  <c r="BF1162"/>
  <c r="T1162"/>
  <c r="R1162"/>
  <c r="P1162"/>
  <c r="BI1159"/>
  <c r="BH1159"/>
  <c r="BG1159"/>
  <c r="BF1159"/>
  <c r="T1159"/>
  <c r="R1159"/>
  <c r="P1159"/>
  <c r="BI1157"/>
  <c r="BH1157"/>
  <c r="BG1157"/>
  <c r="BF1157"/>
  <c r="T1157"/>
  <c r="R1157"/>
  <c r="P1157"/>
  <c r="BI1154"/>
  <c r="BH1154"/>
  <c r="BG1154"/>
  <c r="BF1154"/>
  <c r="T1154"/>
  <c r="R1154"/>
  <c r="P1154"/>
  <c r="BI1152"/>
  <c r="BH1152"/>
  <c r="BG1152"/>
  <c r="BF1152"/>
  <c r="T1152"/>
  <c r="R1152"/>
  <c r="P1152"/>
  <c r="BI1150"/>
  <c r="BH1150"/>
  <c r="BG1150"/>
  <c r="BF1150"/>
  <c r="T1150"/>
  <c r="R1150"/>
  <c r="P1150"/>
  <c r="BI1148"/>
  <c r="BH1148"/>
  <c r="BG1148"/>
  <c r="BF1148"/>
  <c r="T1148"/>
  <c r="R1148"/>
  <c r="P1148"/>
  <c r="BI1146"/>
  <c r="BH1146"/>
  <c r="BG1146"/>
  <c r="BF1146"/>
  <c r="T1146"/>
  <c r="R1146"/>
  <c r="P1146"/>
  <c r="BI1144"/>
  <c r="BH1144"/>
  <c r="BG1144"/>
  <c r="BF1144"/>
  <c r="T1144"/>
  <c r="R1144"/>
  <c r="P1144"/>
  <c r="BI1141"/>
  <c r="BH1141"/>
  <c r="BG1141"/>
  <c r="BF1141"/>
  <c r="T1141"/>
  <c r="R1141"/>
  <c r="P1141"/>
  <c r="BI1139"/>
  <c r="BH1139"/>
  <c r="BG1139"/>
  <c r="BF1139"/>
  <c r="T1139"/>
  <c r="R1139"/>
  <c r="P1139"/>
  <c r="BI1137"/>
  <c r="BH1137"/>
  <c r="BG1137"/>
  <c r="BF1137"/>
  <c r="T1137"/>
  <c r="R1137"/>
  <c r="P1137"/>
  <c r="BI1135"/>
  <c r="BH1135"/>
  <c r="BG1135"/>
  <c r="BF1135"/>
  <c r="T1135"/>
  <c r="R1135"/>
  <c r="P1135"/>
  <c r="BI1133"/>
  <c r="BH1133"/>
  <c r="BG1133"/>
  <c r="BF1133"/>
  <c r="T1133"/>
  <c r="R1133"/>
  <c r="P1133"/>
  <c r="BI1130"/>
  <c r="BH1130"/>
  <c r="BG1130"/>
  <c r="BF1130"/>
  <c r="T1130"/>
  <c r="R1130"/>
  <c r="P1130"/>
  <c r="BI1128"/>
  <c r="BH1128"/>
  <c r="BG1128"/>
  <c r="BF1128"/>
  <c r="T1128"/>
  <c r="R1128"/>
  <c r="P1128"/>
  <c r="BI1126"/>
  <c r="BH1126"/>
  <c r="BG1126"/>
  <c r="BF1126"/>
  <c r="T1126"/>
  <c r="R1126"/>
  <c r="P1126"/>
  <c r="BI1124"/>
  <c r="BH1124"/>
  <c r="BG1124"/>
  <c r="BF1124"/>
  <c r="T1124"/>
  <c r="R1124"/>
  <c r="P1124"/>
  <c r="BI1121"/>
  <c r="BH1121"/>
  <c r="BG1121"/>
  <c r="BF1121"/>
  <c r="T1121"/>
  <c r="R1121"/>
  <c r="P1121"/>
  <c r="BI1119"/>
  <c r="BH1119"/>
  <c r="BG1119"/>
  <c r="BF1119"/>
  <c r="T1119"/>
  <c r="R1119"/>
  <c r="P1119"/>
  <c r="BI1116"/>
  <c r="BH1116"/>
  <c r="BG1116"/>
  <c r="BF1116"/>
  <c r="T1116"/>
  <c r="R1116"/>
  <c r="P1116"/>
  <c r="BI1114"/>
  <c r="BH1114"/>
  <c r="BG1114"/>
  <c r="BF1114"/>
  <c r="T1114"/>
  <c r="R1114"/>
  <c r="P1114"/>
  <c r="BI1112"/>
  <c r="BH1112"/>
  <c r="BG1112"/>
  <c r="BF1112"/>
  <c r="T1112"/>
  <c r="R1112"/>
  <c r="P1112"/>
  <c r="BI1109"/>
  <c r="BH1109"/>
  <c r="BG1109"/>
  <c r="BF1109"/>
  <c r="T1109"/>
  <c r="R1109"/>
  <c r="P1109"/>
  <c r="BI1107"/>
  <c r="BH1107"/>
  <c r="BG1107"/>
  <c r="BF1107"/>
  <c r="T1107"/>
  <c r="R1107"/>
  <c r="P1107"/>
  <c r="BI1105"/>
  <c r="BH1105"/>
  <c r="BG1105"/>
  <c r="BF1105"/>
  <c r="T1105"/>
  <c r="R1105"/>
  <c r="P1105"/>
  <c r="BI1102"/>
  <c r="BH1102"/>
  <c r="BG1102"/>
  <c r="BF1102"/>
  <c r="T1102"/>
  <c r="R1102"/>
  <c r="P1102"/>
  <c r="BI1099"/>
  <c r="BH1099"/>
  <c r="BG1099"/>
  <c r="BF1099"/>
  <c r="T1099"/>
  <c r="R1099"/>
  <c r="P1099"/>
  <c r="BI1097"/>
  <c r="BH1097"/>
  <c r="BG1097"/>
  <c r="BF1097"/>
  <c r="T1097"/>
  <c r="R1097"/>
  <c r="P1097"/>
  <c r="BI1095"/>
  <c r="BH1095"/>
  <c r="BG1095"/>
  <c r="BF1095"/>
  <c r="T1095"/>
  <c r="R1095"/>
  <c r="P1095"/>
  <c r="BI1092"/>
  <c r="BH1092"/>
  <c r="BG1092"/>
  <c r="BF1092"/>
  <c r="T1092"/>
  <c r="R1092"/>
  <c r="P1092"/>
  <c r="BI1090"/>
  <c r="BH1090"/>
  <c r="BG1090"/>
  <c r="BF1090"/>
  <c r="T1090"/>
  <c r="R1090"/>
  <c r="P1090"/>
  <c r="BI1088"/>
  <c r="BH1088"/>
  <c r="BG1088"/>
  <c r="BF1088"/>
  <c r="T1088"/>
  <c r="R1088"/>
  <c r="P1088"/>
  <c r="BI1085"/>
  <c r="BH1085"/>
  <c r="BG1085"/>
  <c r="BF1085"/>
  <c r="T1085"/>
  <c r="R1085"/>
  <c r="P1085"/>
  <c r="BI1083"/>
  <c r="BH1083"/>
  <c r="BG1083"/>
  <c r="BF1083"/>
  <c r="T1083"/>
  <c r="R1083"/>
  <c r="P1083"/>
  <c r="BI1081"/>
  <c r="BH1081"/>
  <c r="BG1081"/>
  <c r="BF1081"/>
  <c r="T1081"/>
  <c r="R1081"/>
  <c r="P1081"/>
  <c r="BI1079"/>
  <c r="BH1079"/>
  <c r="BG1079"/>
  <c r="BF1079"/>
  <c r="T1079"/>
  <c r="R1079"/>
  <c r="P1079"/>
  <c r="BI1076"/>
  <c r="BH1076"/>
  <c r="BG1076"/>
  <c r="BF1076"/>
  <c r="T1076"/>
  <c r="R1076"/>
  <c r="P1076"/>
  <c r="BI1073"/>
  <c r="BH1073"/>
  <c r="BG1073"/>
  <c r="BF1073"/>
  <c r="T1073"/>
  <c r="R1073"/>
  <c r="P1073"/>
  <c r="BI1072"/>
  <c r="BH1072"/>
  <c r="BG1072"/>
  <c r="BF1072"/>
  <c r="T1072"/>
  <c r="R1072"/>
  <c r="P1072"/>
  <c r="BI1070"/>
  <c r="BH1070"/>
  <c r="BG1070"/>
  <c r="BF1070"/>
  <c r="T1070"/>
  <c r="R1070"/>
  <c r="P1070"/>
  <c r="BI1069"/>
  <c r="BH1069"/>
  <c r="BG1069"/>
  <c r="BF1069"/>
  <c r="T1069"/>
  <c r="R1069"/>
  <c r="P1069"/>
  <c r="BI1067"/>
  <c r="BH1067"/>
  <c r="BG1067"/>
  <c r="BF1067"/>
  <c r="T1067"/>
  <c r="R1067"/>
  <c r="P1067"/>
  <c r="BI1066"/>
  <c r="BH1066"/>
  <c r="BG1066"/>
  <c r="BF1066"/>
  <c r="T1066"/>
  <c r="R1066"/>
  <c r="P1066"/>
  <c r="BI1065"/>
  <c r="BH1065"/>
  <c r="BG1065"/>
  <c r="BF1065"/>
  <c r="T1065"/>
  <c r="R1065"/>
  <c r="P1065"/>
  <c r="BI1062"/>
  <c r="BH1062"/>
  <c r="BG1062"/>
  <c r="BF1062"/>
  <c r="T1062"/>
  <c r="R1062"/>
  <c r="P1062"/>
  <c r="BI1060"/>
  <c r="BH1060"/>
  <c r="BG1060"/>
  <c r="BF1060"/>
  <c r="T1060"/>
  <c r="R1060"/>
  <c r="P1060"/>
  <c r="BI1058"/>
  <c r="BH1058"/>
  <c r="BG1058"/>
  <c r="BF1058"/>
  <c r="T1058"/>
  <c r="R1058"/>
  <c r="P1058"/>
  <c r="BI1057"/>
  <c r="BH1057"/>
  <c r="BG1057"/>
  <c r="BF1057"/>
  <c r="T1057"/>
  <c r="R1057"/>
  <c r="P1057"/>
  <c r="BI1055"/>
  <c r="BH1055"/>
  <c r="BG1055"/>
  <c r="BF1055"/>
  <c r="T1055"/>
  <c r="R1055"/>
  <c r="P1055"/>
  <c r="BI1052"/>
  <c r="BH1052"/>
  <c r="BG1052"/>
  <c r="BF1052"/>
  <c r="T1052"/>
  <c r="R1052"/>
  <c r="P1052"/>
  <c r="BI1050"/>
  <c r="BH1050"/>
  <c r="BG1050"/>
  <c r="BF1050"/>
  <c r="T1050"/>
  <c r="R1050"/>
  <c r="P1050"/>
  <c r="BI1049"/>
  <c r="BH1049"/>
  <c r="BG1049"/>
  <c r="BF1049"/>
  <c r="T1049"/>
  <c r="R1049"/>
  <c r="P1049"/>
  <c r="BI1048"/>
  <c r="BH1048"/>
  <c r="BG1048"/>
  <c r="BF1048"/>
  <c r="T1048"/>
  <c r="R1048"/>
  <c r="P1048"/>
  <c r="BI1047"/>
  <c r="BH1047"/>
  <c r="BG1047"/>
  <c r="BF1047"/>
  <c r="T1047"/>
  <c r="R1047"/>
  <c r="P1047"/>
  <c r="BI1045"/>
  <c r="BH1045"/>
  <c r="BG1045"/>
  <c r="BF1045"/>
  <c r="T1045"/>
  <c r="R1045"/>
  <c r="P1045"/>
  <c r="BI1043"/>
  <c r="BH1043"/>
  <c r="BG1043"/>
  <c r="BF1043"/>
  <c r="T1043"/>
  <c r="R1043"/>
  <c r="P1043"/>
  <c r="BI1041"/>
  <c r="BH1041"/>
  <c r="BG1041"/>
  <c r="BF1041"/>
  <c r="T1041"/>
  <c r="R1041"/>
  <c r="P1041"/>
  <c r="BI1039"/>
  <c r="BH1039"/>
  <c r="BG1039"/>
  <c r="BF1039"/>
  <c r="T1039"/>
  <c r="R1039"/>
  <c r="P1039"/>
  <c r="BI1037"/>
  <c r="BH1037"/>
  <c r="BG1037"/>
  <c r="BF1037"/>
  <c r="T1037"/>
  <c r="R1037"/>
  <c r="P1037"/>
  <c r="BI1035"/>
  <c r="BH1035"/>
  <c r="BG1035"/>
  <c r="BF1035"/>
  <c r="T1035"/>
  <c r="R1035"/>
  <c r="P1035"/>
  <c r="BI1033"/>
  <c r="BH1033"/>
  <c r="BG1033"/>
  <c r="BF1033"/>
  <c r="T1033"/>
  <c r="R1033"/>
  <c r="P1033"/>
  <c r="BI1031"/>
  <c r="BH1031"/>
  <c r="BG1031"/>
  <c r="BF1031"/>
  <c r="T1031"/>
  <c r="R1031"/>
  <c r="P1031"/>
  <c r="BI1030"/>
  <c r="BH1030"/>
  <c r="BG1030"/>
  <c r="BF1030"/>
  <c r="T1030"/>
  <c r="R1030"/>
  <c r="P1030"/>
  <c r="BI1028"/>
  <c r="BH1028"/>
  <c r="BG1028"/>
  <c r="BF1028"/>
  <c r="T1028"/>
  <c r="R1028"/>
  <c r="P1028"/>
  <c r="BI1027"/>
  <c r="BH1027"/>
  <c r="BG1027"/>
  <c r="BF1027"/>
  <c r="T1027"/>
  <c r="R1027"/>
  <c r="P1027"/>
  <c r="BI1025"/>
  <c r="BH1025"/>
  <c r="BG1025"/>
  <c r="BF1025"/>
  <c r="T1025"/>
  <c r="R1025"/>
  <c r="P1025"/>
  <c r="BI1024"/>
  <c r="BH1024"/>
  <c r="BG1024"/>
  <c r="BF1024"/>
  <c r="T1024"/>
  <c r="R1024"/>
  <c r="P1024"/>
  <c r="BI1022"/>
  <c r="BH1022"/>
  <c r="BG1022"/>
  <c r="BF1022"/>
  <c r="T1022"/>
  <c r="R1022"/>
  <c r="P1022"/>
  <c r="BI1021"/>
  <c r="BH1021"/>
  <c r="BG1021"/>
  <c r="BF1021"/>
  <c r="T1021"/>
  <c r="R1021"/>
  <c r="P1021"/>
  <c r="BI1020"/>
  <c r="BH1020"/>
  <c r="BG1020"/>
  <c r="BF1020"/>
  <c r="T1020"/>
  <c r="R1020"/>
  <c r="P1020"/>
  <c r="BI1018"/>
  <c r="BH1018"/>
  <c r="BG1018"/>
  <c r="BF1018"/>
  <c r="T1018"/>
  <c r="R1018"/>
  <c r="P1018"/>
  <c r="BI1015"/>
  <c r="BH1015"/>
  <c r="BG1015"/>
  <c r="BF1015"/>
  <c r="T1015"/>
  <c r="R1015"/>
  <c r="P1015"/>
  <c r="BI1013"/>
  <c r="BH1013"/>
  <c r="BG1013"/>
  <c r="BF1013"/>
  <c r="T1013"/>
  <c r="R1013"/>
  <c r="P1013"/>
  <c r="BI1012"/>
  <c r="BH1012"/>
  <c r="BG1012"/>
  <c r="BF1012"/>
  <c r="T1012"/>
  <c r="R1012"/>
  <c r="P1012"/>
  <c r="BI1009"/>
  <c r="BH1009"/>
  <c r="BG1009"/>
  <c r="BF1009"/>
  <c r="T1009"/>
  <c r="R1009"/>
  <c r="P1009"/>
  <c r="BI1008"/>
  <c r="BH1008"/>
  <c r="BG1008"/>
  <c r="BF1008"/>
  <c r="T1008"/>
  <c r="R1008"/>
  <c r="P1008"/>
  <c r="BI1006"/>
  <c r="BH1006"/>
  <c r="BG1006"/>
  <c r="BF1006"/>
  <c r="T1006"/>
  <c r="R1006"/>
  <c r="P1006"/>
  <c r="BI1005"/>
  <c r="BH1005"/>
  <c r="BG1005"/>
  <c r="BF1005"/>
  <c r="T1005"/>
  <c r="R1005"/>
  <c r="P1005"/>
  <c r="BI1004"/>
  <c r="BH1004"/>
  <c r="BG1004"/>
  <c r="BF1004"/>
  <c r="T1004"/>
  <c r="R1004"/>
  <c r="P1004"/>
  <c r="BI1002"/>
  <c r="BH1002"/>
  <c r="BG1002"/>
  <c r="BF1002"/>
  <c r="T1002"/>
  <c r="R1002"/>
  <c r="P1002"/>
  <c r="BI1001"/>
  <c r="BH1001"/>
  <c r="BG1001"/>
  <c r="BF1001"/>
  <c r="T1001"/>
  <c r="R1001"/>
  <c r="P1001"/>
  <c r="BI1000"/>
  <c r="BH1000"/>
  <c r="BG1000"/>
  <c r="BF1000"/>
  <c r="T1000"/>
  <c r="R1000"/>
  <c r="P1000"/>
  <c r="BI999"/>
  <c r="BH999"/>
  <c r="BG999"/>
  <c r="BF999"/>
  <c r="T999"/>
  <c r="R999"/>
  <c r="P999"/>
  <c r="BI997"/>
  <c r="BH997"/>
  <c r="BG997"/>
  <c r="BF997"/>
  <c r="T997"/>
  <c r="R997"/>
  <c r="P997"/>
  <c r="BI996"/>
  <c r="BH996"/>
  <c r="BG996"/>
  <c r="BF996"/>
  <c r="T996"/>
  <c r="R996"/>
  <c r="P996"/>
  <c r="BI994"/>
  <c r="BH994"/>
  <c r="BG994"/>
  <c r="BF994"/>
  <c r="T994"/>
  <c r="R994"/>
  <c r="P994"/>
  <c r="BI993"/>
  <c r="BH993"/>
  <c r="BG993"/>
  <c r="BF993"/>
  <c r="T993"/>
  <c r="R993"/>
  <c r="P993"/>
  <c r="BI992"/>
  <c r="BH992"/>
  <c r="BG992"/>
  <c r="BF992"/>
  <c r="T992"/>
  <c r="R992"/>
  <c r="P992"/>
  <c r="BI990"/>
  <c r="BH990"/>
  <c r="BG990"/>
  <c r="BF990"/>
  <c r="T990"/>
  <c r="R990"/>
  <c r="P990"/>
  <c r="BI989"/>
  <c r="BH989"/>
  <c r="BG989"/>
  <c r="BF989"/>
  <c r="T989"/>
  <c r="R989"/>
  <c r="P989"/>
  <c r="BI988"/>
  <c r="BH988"/>
  <c r="BG988"/>
  <c r="BF988"/>
  <c r="T988"/>
  <c r="R988"/>
  <c r="P988"/>
  <c r="BI987"/>
  <c r="BH987"/>
  <c r="BG987"/>
  <c r="BF987"/>
  <c r="T987"/>
  <c r="R987"/>
  <c r="P987"/>
  <c r="BI984"/>
  <c r="BH984"/>
  <c r="BG984"/>
  <c r="BF984"/>
  <c r="T984"/>
  <c r="R984"/>
  <c r="P984"/>
  <c r="BI983"/>
  <c r="BH983"/>
  <c r="BG983"/>
  <c r="BF983"/>
  <c r="T983"/>
  <c r="R983"/>
  <c r="P983"/>
  <c r="BI982"/>
  <c r="BH982"/>
  <c r="BG982"/>
  <c r="BF982"/>
  <c r="T982"/>
  <c r="R982"/>
  <c r="P982"/>
  <c r="BI979"/>
  <c r="BH979"/>
  <c r="BG979"/>
  <c r="BF979"/>
  <c r="T979"/>
  <c r="R979"/>
  <c r="P979"/>
  <c r="BI978"/>
  <c r="BH978"/>
  <c r="BG978"/>
  <c r="BF978"/>
  <c r="T978"/>
  <c r="R978"/>
  <c r="P978"/>
  <c r="BI977"/>
  <c r="BH977"/>
  <c r="BG977"/>
  <c r="BF977"/>
  <c r="T977"/>
  <c r="R977"/>
  <c r="P977"/>
  <c r="BI974"/>
  <c r="BH974"/>
  <c r="BG974"/>
  <c r="BF974"/>
  <c r="T974"/>
  <c r="R974"/>
  <c r="P974"/>
  <c r="BI973"/>
  <c r="BH973"/>
  <c r="BG973"/>
  <c r="BF973"/>
  <c r="T973"/>
  <c r="R973"/>
  <c r="P973"/>
  <c r="BI972"/>
  <c r="BH972"/>
  <c r="BG972"/>
  <c r="BF972"/>
  <c r="T972"/>
  <c r="R972"/>
  <c r="P972"/>
  <c r="BI971"/>
  <c r="BH971"/>
  <c r="BG971"/>
  <c r="BF971"/>
  <c r="T971"/>
  <c r="R971"/>
  <c r="P971"/>
  <c r="BI968"/>
  <c r="BH968"/>
  <c r="BG968"/>
  <c r="BF968"/>
  <c r="T968"/>
  <c r="R968"/>
  <c r="P968"/>
  <c r="BI967"/>
  <c r="BH967"/>
  <c r="BG967"/>
  <c r="BF967"/>
  <c r="T967"/>
  <c r="R967"/>
  <c r="P967"/>
  <c r="BI964"/>
  <c r="BH964"/>
  <c r="BG964"/>
  <c r="BF964"/>
  <c r="T964"/>
  <c r="R964"/>
  <c r="P964"/>
  <c r="BI963"/>
  <c r="BH963"/>
  <c r="BG963"/>
  <c r="BF963"/>
  <c r="T963"/>
  <c r="R963"/>
  <c r="P963"/>
  <c r="BI962"/>
  <c r="BH962"/>
  <c r="BG962"/>
  <c r="BF962"/>
  <c r="T962"/>
  <c r="R962"/>
  <c r="P962"/>
  <c r="BI959"/>
  <c r="BH959"/>
  <c r="BG959"/>
  <c r="BF959"/>
  <c r="T959"/>
  <c r="R959"/>
  <c r="P959"/>
  <c r="BI957"/>
  <c r="BH957"/>
  <c r="BG957"/>
  <c r="BF957"/>
  <c r="T957"/>
  <c r="R957"/>
  <c r="P957"/>
  <c r="BI955"/>
  <c r="BH955"/>
  <c r="BG955"/>
  <c r="BF955"/>
  <c r="T955"/>
  <c r="R955"/>
  <c r="P955"/>
  <c r="BI953"/>
  <c r="BH953"/>
  <c r="BG953"/>
  <c r="BF953"/>
  <c r="T953"/>
  <c r="R953"/>
  <c r="P953"/>
  <c r="BI951"/>
  <c r="BH951"/>
  <c r="BG951"/>
  <c r="BF951"/>
  <c r="T951"/>
  <c r="R951"/>
  <c r="P951"/>
  <c r="BI949"/>
  <c r="BH949"/>
  <c r="BG949"/>
  <c r="BF949"/>
  <c r="T949"/>
  <c r="R949"/>
  <c r="P949"/>
  <c r="BI946"/>
  <c r="BH946"/>
  <c r="BG946"/>
  <c r="BF946"/>
  <c r="T946"/>
  <c r="R946"/>
  <c r="P946"/>
  <c r="BI944"/>
  <c r="BH944"/>
  <c r="BG944"/>
  <c r="BF944"/>
  <c r="T944"/>
  <c r="R944"/>
  <c r="P944"/>
  <c r="BI941"/>
  <c r="BH941"/>
  <c r="BG941"/>
  <c r="BF941"/>
  <c r="T941"/>
  <c r="R941"/>
  <c r="P941"/>
  <c r="BI938"/>
  <c r="BH938"/>
  <c r="BG938"/>
  <c r="BF938"/>
  <c r="T938"/>
  <c r="R938"/>
  <c r="P938"/>
  <c r="BI935"/>
  <c r="BH935"/>
  <c r="BG935"/>
  <c r="BF935"/>
  <c r="T935"/>
  <c r="R935"/>
  <c r="P935"/>
  <c r="BI933"/>
  <c r="BH933"/>
  <c r="BG933"/>
  <c r="BF933"/>
  <c r="T933"/>
  <c r="R933"/>
  <c r="P933"/>
  <c r="BI931"/>
  <c r="BH931"/>
  <c r="BG931"/>
  <c r="BF931"/>
  <c r="T931"/>
  <c r="R931"/>
  <c r="P931"/>
  <c r="BI929"/>
  <c r="BH929"/>
  <c r="BG929"/>
  <c r="BF929"/>
  <c r="T929"/>
  <c r="R929"/>
  <c r="P929"/>
  <c r="BI927"/>
  <c r="BH927"/>
  <c r="BG927"/>
  <c r="BF927"/>
  <c r="T927"/>
  <c r="R927"/>
  <c r="P927"/>
  <c r="BI924"/>
  <c r="BH924"/>
  <c r="BG924"/>
  <c r="BF924"/>
  <c r="T924"/>
  <c r="R924"/>
  <c r="P924"/>
  <c r="BI923"/>
  <c r="BH923"/>
  <c r="BG923"/>
  <c r="BF923"/>
  <c r="T923"/>
  <c r="R923"/>
  <c r="P923"/>
  <c r="BI921"/>
  <c r="BH921"/>
  <c r="BG921"/>
  <c r="BF921"/>
  <c r="T921"/>
  <c r="R921"/>
  <c r="P921"/>
  <c r="BI918"/>
  <c r="BH918"/>
  <c r="BG918"/>
  <c r="BF918"/>
  <c r="T918"/>
  <c r="R918"/>
  <c r="P918"/>
  <c r="BI915"/>
  <c r="BH915"/>
  <c r="BG915"/>
  <c r="BF915"/>
  <c r="T915"/>
  <c r="R915"/>
  <c r="P915"/>
  <c r="BI912"/>
  <c r="BH912"/>
  <c r="BG912"/>
  <c r="BF912"/>
  <c r="T912"/>
  <c r="R912"/>
  <c r="P912"/>
  <c r="BI909"/>
  <c r="BH909"/>
  <c r="BG909"/>
  <c r="BF909"/>
  <c r="T909"/>
  <c r="R909"/>
  <c r="P909"/>
  <c r="BI907"/>
  <c r="BH907"/>
  <c r="BG907"/>
  <c r="BF907"/>
  <c r="T907"/>
  <c r="R907"/>
  <c r="P907"/>
  <c r="BI905"/>
  <c r="BH905"/>
  <c r="BG905"/>
  <c r="BF905"/>
  <c r="T905"/>
  <c r="R905"/>
  <c r="P905"/>
  <c r="BI903"/>
  <c r="BH903"/>
  <c r="BG903"/>
  <c r="BF903"/>
  <c r="T903"/>
  <c r="R903"/>
  <c r="P903"/>
  <c r="BI901"/>
  <c r="BH901"/>
  <c r="BG901"/>
  <c r="BF901"/>
  <c r="T901"/>
  <c r="R901"/>
  <c r="P901"/>
  <c r="BI899"/>
  <c r="BH899"/>
  <c r="BG899"/>
  <c r="BF899"/>
  <c r="T899"/>
  <c r="R899"/>
  <c r="P899"/>
  <c r="BI897"/>
  <c r="BH897"/>
  <c r="BG897"/>
  <c r="BF897"/>
  <c r="T897"/>
  <c r="R897"/>
  <c r="P897"/>
  <c r="BI894"/>
  <c r="BH894"/>
  <c r="BG894"/>
  <c r="BF894"/>
  <c r="T894"/>
  <c r="R894"/>
  <c r="P894"/>
  <c r="BI891"/>
  <c r="BH891"/>
  <c r="BG891"/>
  <c r="BF891"/>
  <c r="T891"/>
  <c r="R891"/>
  <c r="P891"/>
  <c r="BI888"/>
  <c r="BH888"/>
  <c r="BG888"/>
  <c r="BF888"/>
  <c r="T888"/>
  <c r="R888"/>
  <c r="P888"/>
  <c r="BI885"/>
  <c r="BH885"/>
  <c r="BG885"/>
  <c r="BF885"/>
  <c r="T885"/>
  <c r="R885"/>
  <c r="P885"/>
  <c r="BI882"/>
  <c r="BH882"/>
  <c r="BG882"/>
  <c r="BF882"/>
  <c r="T882"/>
  <c r="R882"/>
  <c r="P882"/>
  <c r="BI879"/>
  <c r="BH879"/>
  <c r="BG879"/>
  <c r="BF879"/>
  <c r="T879"/>
  <c r="R879"/>
  <c r="P879"/>
  <c r="BI877"/>
  <c r="BH877"/>
  <c r="BG877"/>
  <c r="BF877"/>
  <c r="T877"/>
  <c r="R877"/>
  <c r="P877"/>
  <c r="BI874"/>
  <c r="BH874"/>
  <c r="BG874"/>
  <c r="BF874"/>
  <c r="T874"/>
  <c r="R874"/>
  <c r="P874"/>
  <c r="BI872"/>
  <c r="BH872"/>
  <c r="BG872"/>
  <c r="BF872"/>
  <c r="T872"/>
  <c r="R872"/>
  <c r="P872"/>
  <c r="BI870"/>
  <c r="BH870"/>
  <c r="BG870"/>
  <c r="BF870"/>
  <c r="T870"/>
  <c r="R870"/>
  <c r="P870"/>
  <c r="BI867"/>
  <c r="BH867"/>
  <c r="BG867"/>
  <c r="BF867"/>
  <c r="T867"/>
  <c r="R867"/>
  <c r="P867"/>
  <c r="BI864"/>
  <c r="BH864"/>
  <c r="BG864"/>
  <c r="BF864"/>
  <c r="T864"/>
  <c r="R864"/>
  <c r="P864"/>
  <c r="BI863"/>
  <c r="BH863"/>
  <c r="BG863"/>
  <c r="BF863"/>
  <c r="T863"/>
  <c r="R863"/>
  <c r="P863"/>
  <c r="BI861"/>
  <c r="BH861"/>
  <c r="BG861"/>
  <c r="BF861"/>
  <c r="T861"/>
  <c r="R861"/>
  <c r="P861"/>
  <c r="BI858"/>
  <c r="BH858"/>
  <c r="BG858"/>
  <c r="BF858"/>
  <c r="T858"/>
  <c r="R858"/>
  <c r="P858"/>
  <c r="BI856"/>
  <c r="BH856"/>
  <c r="BG856"/>
  <c r="BF856"/>
  <c r="T856"/>
  <c r="R856"/>
  <c r="P856"/>
  <c r="BI853"/>
  <c r="BH853"/>
  <c r="BG853"/>
  <c r="BF853"/>
  <c r="T853"/>
  <c r="R853"/>
  <c r="P853"/>
  <c r="BI851"/>
  <c r="BH851"/>
  <c r="BG851"/>
  <c r="BF851"/>
  <c r="T851"/>
  <c r="R851"/>
  <c r="P851"/>
  <c r="BI848"/>
  <c r="BH848"/>
  <c r="BG848"/>
  <c r="BF848"/>
  <c r="T848"/>
  <c r="R848"/>
  <c r="P848"/>
  <c r="BI847"/>
  <c r="BH847"/>
  <c r="BG847"/>
  <c r="BF847"/>
  <c r="T847"/>
  <c r="R847"/>
  <c r="P847"/>
  <c r="BI846"/>
  <c r="BH846"/>
  <c r="BG846"/>
  <c r="BF846"/>
  <c r="T846"/>
  <c r="R846"/>
  <c r="P846"/>
  <c r="BI844"/>
  <c r="BH844"/>
  <c r="BG844"/>
  <c r="BF844"/>
  <c r="T844"/>
  <c r="R844"/>
  <c r="P844"/>
  <c r="BI842"/>
  <c r="BH842"/>
  <c r="BG842"/>
  <c r="BF842"/>
  <c r="T842"/>
  <c r="R842"/>
  <c r="P842"/>
  <c r="BI841"/>
  <c r="BH841"/>
  <c r="BG841"/>
  <c r="BF841"/>
  <c r="T841"/>
  <c r="R841"/>
  <c r="P841"/>
  <c r="BI839"/>
  <c r="BH839"/>
  <c r="BG839"/>
  <c r="BF839"/>
  <c r="T839"/>
  <c r="R839"/>
  <c r="P839"/>
  <c r="BI838"/>
  <c r="BH838"/>
  <c r="BG838"/>
  <c r="BF838"/>
  <c r="T838"/>
  <c r="R838"/>
  <c r="P838"/>
  <c r="BI836"/>
  <c r="BH836"/>
  <c r="BG836"/>
  <c r="BF836"/>
  <c r="T836"/>
  <c r="R836"/>
  <c r="P836"/>
  <c r="BI835"/>
  <c r="BH835"/>
  <c r="BG835"/>
  <c r="BF835"/>
  <c r="T835"/>
  <c r="R835"/>
  <c r="P835"/>
  <c r="BI833"/>
  <c r="BH833"/>
  <c r="BG833"/>
  <c r="BF833"/>
  <c r="T833"/>
  <c r="R833"/>
  <c r="P833"/>
  <c r="BI832"/>
  <c r="BH832"/>
  <c r="BG832"/>
  <c r="BF832"/>
  <c r="T832"/>
  <c r="R832"/>
  <c r="P832"/>
  <c r="BI830"/>
  <c r="BH830"/>
  <c r="BG830"/>
  <c r="BF830"/>
  <c r="T830"/>
  <c r="R830"/>
  <c r="P830"/>
  <c r="BI827"/>
  <c r="BH827"/>
  <c r="BG827"/>
  <c r="BF827"/>
  <c r="T827"/>
  <c r="R827"/>
  <c r="P827"/>
  <c r="BI826"/>
  <c r="BH826"/>
  <c r="BG826"/>
  <c r="BF826"/>
  <c r="T826"/>
  <c r="R826"/>
  <c r="P826"/>
  <c r="BI825"/>
  <c r="BH825"/>
  <c r="BG825"/>
  <c r="BF825"/>
  <c r="T825"/>
  <c r="R825"/>
  <c r="P825"/>
  <c r="BI823"/>
  <c r="BH823"/>
  <c r="BG823"/>
  <c r="BF823"/>
  <c r="T823"/>
  <c r="R823"/>
  <c r="P823"/>
  <c r="BI821"/>
  <c r="BH821"/>
  <c r="BG821"/>
  <c r="BF821"/>
  <c r="T821"/>
  <c r="R821"/>
  <c r="P821"/>
  <c r="BI819"/>
  <c r="BH819"/>
  <c r="BG819"/>
  <c r="BF819"/>
  <c r="T819"/>
  <c r="R819"/>
  <c r="P819"/>
  <c r="BI817"/>
  <c r="BH817"/>
  <c r="BG817"/>
  <c r="BF817"/>
  <c r="T817"/>
  <c r="R817"/>
  <c r="P817"/>
  <c r="BI816"/>
  <c r="BH816"/>
  <c r="BG816"/>
  <c r="BF816"/>
  <c r="T816"/>
  <c r="R816"/>
  <c r="P816"/>
  <c r="BI814"/>
  <c r="BH814"/>
  <c r="BG814"/>
  <c r="BF814"/>
  <c r="T814"/>
  <c r="R814"/>
  <c r="P814"/>
  <c r="BI813"/>
  <c r="BH813"/>
  <c r="BG813"/>
  <c r="BF813"/>
  <c r="T813"/>
  <c r="R813"/>
  <c r="P813"/>
  <c r="BI811"/>
  <c r="BH811"/>
  <c r="BG811"/>
  <c r="BF811"/>
  <c r="T811"/>
  <c r="R811"/>
  <c r="P811"/>
  <c r="BI810"/>
  <c r="BH810"/>
  <c r="BG810"/>
  <c r="BF810"/>
  <c r="T810"/>
  <c r="R810"/>
  <c r="P810"/>
  <c r="BI808"/>
  <c r="BH808"/>
  <c r="BG808"/>
  <c r="BF808"/>
  <c r="T808"/>
  <c r="R808"/>
  <c r="P808"/>
  <c r="BI807"/>
  <c r="BH807"/>
  <c r="BG807"/>
  <c r="BF807"/>
  <c r="T807"/>
  <c r="R807"/>
  <c r="P807"/>
  <c r="BI805"/>
  <c r="BH805"/>
  <c r="BG805"/>
  <c r="BF805"/>
  <c r="T805"/>
  <c r="R805"/>
  <c r="P805"/>
  <c r="BI804"/>
  <c r="BH804"/>
  <c r="BG804"/>
  <c r="BF804"/>
  <c r="T804"/>
  <c r="R804"/>
  <c r="P804"/>
  <c r="BI802"/>
  <c r="BH802"/>
  <c r="BG802"/>
  <c r="BF802"/>
  <c r="T802"/>
  <c r="R802"/>
  <c r="P802"/>
  <c r="BI801"/>
  <c r="BH801"/>
  <c r="BG801"/>
  <c r="BF801"/>
  <c r="T801"/>
  <c r="R801"/>
  <c r="P801"/>
  <c r="BI799"/>
  <c r="BH799"/>
  <c r="BG799"/>
  <c r="BF799"/>
  <c r="T799"/>
  <c r="R799"/>
  <c r="P799"/>
  <c r="BI798"/>
  <c r="BH798"/>
  <c r="BG798"/>
  <c r="BF798"/>
  <c r="T798"/>
  <c r="R798"/>
  <c r="P798"/>
  <c r="BI796"/>
  <c r="BH796"/>
  <c r="BG796"/>
  <c r="BF796"/>
  <c r="T796"/>
  <c r="R796"/>
  <c r="P796"/>
  <c r="BI795"/>
  <c r="BH795"/>
  <c r="BG795"/>
  <c r="BF795"/>
  <c r="T795"/>
  <c r="R795"/>
  <c r="P795"/>
  <c r="BI793"/>
  <c r="BH793"/>
  <c r="BG793"/>
  <c r="BF793"/>
  <c r="T793"/>
  <c r="R793"/>
  <c r="P793"/>
  <c r="BI791"/>
  <c r="BH791"/>
  <c r="BG791"/>
  <c r="BF791"/>
  <c r="T791"/>
  <c r="R791"/>
  <c r="P791"/>
  <c r="BI789"/>
  <c r="BH789"/>
  <c r="BG789"/>
  <c r="BF789"/>
  <c r="T789"/>
  <c r="R789"/>
  <c r="P789"/>
  <c r="BI787"/>
  <c r="BH787"/>
  <c r="BG787"/>
  <c r="BF787"/>
  <c r="T787"/>
  <c r="R787"/>
  <c r="P787"/>
  <c r="BI786"/>
  <c r="BH786"/>
  <c r="BG786"/>
  <c r="BF786"/>
  <c r="T786"/>
  <c r="R786"/>
  <c r="P786"/>
  <c r="BI784"/>
  <c r="BH784"/>
  <c r="BG784"/>
  <c r="BF784"/>
  <c r="T784"/>
  <c r="R784"/>
  <c r="P784"/>
  <c r="BI783"/>
  <c r="BH783"/>
  <c r="BG783"/>
  <c r="BF783"/>
  <c r="T783"/>
  <c r="R783"/>
  <c r="P783"/>
  <c r="BI781"/>
  <c r="BH781"/>
  <c r="BG781"/>
  <c r="BF781"/>
  <c r="T781"/>
  <c r="R781"/>
  <c r="P781"/>
  <c r="BI780"/>
  <c r="BH780"/>
  <c r="BG780"/>
  <c r="BF780"/>
  <c r="T780"/>
  <c r="R780"/>
  <c r="P780"/>
  <c r="BI778"/>
  <c r="BH778"/>
  <c r="BG778"/>
  <c r="BF778"/>
  <c r="T778"/>
  <c r="R778"/>
  <c r="P778"/>
  <c r="BI777"/>
  <c r="BH777"/>
  <c r="BG777"/>
  <c r="BF777"/>
  <c r="T777"/>
  <c r="R777"/>
  <c r="P777"/>
  <c r="BI775"/>
  <c r="BH775"/>
  <c r="BG775"/>
  <c r="BF775"/>
  <c r="T775"/>
  <c r="R775"/>
  <c r="P775"/>
  <c r="BI774"/>
  <c r="BH774"/>
  <c r="BG774"/>
  <c r="BF774"/>
  <c r="T774"/>
  <c r="R774"/>
  <c r="P774"/>
  <c r="BI772"/>
  <c r="BH772"/>
  <c r="BG772"/>
  <c r="BF772"/>
  <c r="T772"/>
  <c r="R772"/>
  <c r="P772"/>
  <c r="BI771"/>
  <c r="BH771"/>
  <c r="BG771"/>
  <c r="BF771"/>
  <c r="T771"/>
  <c r="R771"/>
  <c r="P771"/>
  <c r="BI769"/>
  <c r="BH769"/>
  <c r="BG769"/>
  <c r="BF769"/>
  <c r="T769"/>
  <c r="R769"/>
  <c r="P769"/>
  <c r="BI768"/>
  <c r="BH768"/>
  <c r="BG768"/>
  <c r="BF768"/>
  <c r="T768"/>
  <c r="R768"/>
  <c r="P768"/>
  <c r="BI766"/>
  <c r="BH766"/>
  <c r="BG766"/>
  <c r="BF766"/>
  <c r="T766"/>
  <c r="R766"/>
  <c r="P766"/>
  <c r="BI764"/>
  <c r="BH764"/>
  <c r="BG764"/>
  <c r="BF764"/>
  <c r="T764"/>
  <c r="R764"/>
  <c r="P764"/>
  <c r="BI762"/>
  <c r="BH762"/>
  <c r="BG762"/>
  <c r="BF762"/>
  <c r="T762"/>
  <c r="R762"/>
  <c r="P762"/>
  <c r="BI759"/>
  <c r="BH759"/>
  <c r="BG759"/>
  <c r="BF759"/>
  <c r="T759"/>
  <c r="R759"/>
  <c r="P759"/>
  <c r="BI758"/>
  <c r="BH758"/>
  <c r="BG758"/>
  <c r="BF758"/>
  <c r="T758"/>
  <c r="R758"/>
  <c r="P758"/>
  <c r="BI757"/>
  <c r="BH757"/>
  <c r="BG757"/>
  <c r="BF757"/>
  <c r="T757"/>
  <c r="R757"/>
  <c r="P757"/>
  <c r="BI756"/>
  <c r="BH756"/>
  <c r="BG756"/>
  <c r="BF756"/>
  <c r="T756"/>
  <c r="R756"/>
  <c r="P756"/>
  <c r="BI754"/>
  <c r="BH754"/>
  <c r="BG754"/>
  <c r="BF754"/>
  <c r="T754"/>
  <c r="R754"/>
  <c r="P754"/>
  <c r="BI752"/>
  <c r="BH752"/>
  <c r="BG752"/>
  <c r="BF752"/>
  <c r="T752"/>
  <c r="R752"/>
  <c r="P752"/>
  <c r="BI750"/>
  <c r="BH750"/>
  <c r="BG750"/>
  <c r="BF750"/>
  <c r="T750"/>
  <c r="R750"/>
  <c r="P750"/>
  <c r="BI749"/>
  <c r="BH749"/>
  <c r="BG749"/>
  <c r="BF749"/>
  <c r="T749"/>
  <c r="R749"/>
  <c r="P749"/>
  <c r="BI747"/>
  <c r="BH747"/>
  <c r="BG747"/>
  <c r="BF747"/>
  <c r="T747"/>
  <c r="R747"/>
  <c r="P747"/>
  <c r="BI746"/>
  <c r="BH746"/>
  <c r="BG746"/>
  <c r="BF746"/>
  <c r="T746"/>
  <c r="R746"/>
  <c r="P746"/>
  <c r="BI745"/>
  <c r="BH745"/>
  <c r="BG745"/>
  <c r="BF745"/>
  <c r="T745"/>
  <c r="R745"/>
  <c r="P745"/>
  <c r="BI744"/>
  <c r="BH744"/>
  <c r="BG744"/>
  <c r="BF744"/>
  <c r="T744"/>
  <c r="R744"/>
  <c r="P744"/>
  <c r="BI741"/>
  <c r="BH741"/>
  <c r="BG741"/>
  <c r="BF741"/>
  <c r="T741"/>
  <c r="R741"/>
  <c r="P741"/>
  <c r="BI740"/>
  <c r="BH740"/>
  <c r="BG740"/>
  <c r="BF740"/>
  <c r="T740"/>
  <c r="R740"/>
  <c r="P740"/>
  <c r="BI738"/>
  <c r="BH738"/>
  <c r="BG738"/>
  <c r="BF738"/>
  <c r="T738"/>
  <c r="R738"/>
  <c r="P738"/>
  <c r="BI737"/>
  <c r="BH737"/>
  <c r="BG737"/>
  <c r="BF737"/>
  <c r="T737"/>
  <c r="R737"/>
  <c r="P737"/>
  <c r="BI735"/>
  <c r="BH735"/>
  <c r="BG735"/>
  <c r="BF735"/>
  <c r="T735"/>
  <c r="R735"/>
  <c r="P735"/>
  <c r="BI733"/>
  <c r="BH733"/>
  <c r="BG733"/>
  <c r="BF733"/>
  <c r="T733"/>
  <c r="R733"/>
  <c r="P733"/>
  <c r="BI732"/>
  <c r="BH732"/>
  <c r="BG732"/>
  <c r="BF732"/>
  <c r="T732"/>
  <c r="R732"/>
  <c r="P732"/>
  <c r="BI731"/>
  <c r="BH731"/>
  <c r="BG731"/>
  <c r="BF731"/>
  <c r="T731"/>
  <c r="R731"/>
  <c r="P731"/>
  <c r="BI729"/>
  <c r="BH729"/>
  <c r="BG729"/>
  <c r="BF729"/>
  <c r="T729"/>
  <c r="R729"/>
  <c r="P729"/>
  <c r="BI727"/>
  <c r="BH727"/>
  <c r="BG727"/>
  <c r="BF727"/>
  <c r="T727"/>
  <c r="R727"/>
  <c r="P727"/>
  <c r="BI725"/>
  <c r="BH725"/>
  <c r="BG725"/>
  <c r="BF725"/>
  <c r="T725"/>
  <c r="R725"/>
  <c r="P725"/>
  <c r="BI724"/>
  <c r="BH724"/>
  <c r="BG724"/>
  <c r="BF724"/>
  <c r="T724"/>
  <c r="R724"/>
  <c r="P724"/>
  <c r="BI722"/>
  <c r="BH722"/>
  <c r="BG722"/>
  <c r="BF722"/>
  <c r="T722"/>
  <c r="R722"/>
  <c r="P722"/>
  <c r="BI721"/>
  <c r="BH721"/>
  <c r="BG721"/>
  <c r="BF721"/>
  <c r="T721"/>
  <c r="R721"/>
  <c r="P721"/>
  <c r="BI719"/>
  <c r="BH719"/>
  <c r="BG719"/>
  <c r="BF719"/>
  <c r="T719"/>
  <c r="R719"/>
  <c r="P719"/>
  <c r="BI718"/>
  <c r="BH718"/>
  <c r="BG718"/>
  <c r="BF718"/>
  <c r="T718"/>
  <c r="R718"/>
  <c r="P718"/>
  <c r="BI716"/>
  <c r="BH716"/>
  <c r="BG716"/>
  <c r="BF716"/>
  <c r="T716"/>
  <c r="R716"/>
  <c r="P716"/>
  <c r="BI715"/>
  <c r="BH715"/>
  <c r="BG715"/>
  <c r="BF715"/>
  <c r="T715"/>
  <c r="R715"/>
  <c r="P715"/>
  <c r="BI713"/>
  <c r="BH713"/>
  <c r="BG713"/>
  <c r="BF713"/>
  <c r="T713"/>
  <c r="R713"/>
  <c r="P713"/>
  <c r="BI711"/>
  <c r="BH711"/>
  <c r="BG711"/>
  <c r="BF711"/>
  <c r="T711"/>
  <c r="R711"/>
  <c r="P711"/>
  <c r="BI709"/>
  <c r="BH709"/>
  <c r="BG709"/>
  <c r="BF709"/>
  <c r="T709"/>
  <c r="R709"/>
  <c r="P709"/>
  <c r="BI707"/>
  <c r="BH707"/>
  <c r="BG707"/>
  <c r="BF707"/>
  <c r="T707"/>
  <c r="R707"/>
  <c r="P707"/>
  <c r="BI704"/>
  <c r="BH704"/>
  <c r="BG704"/>
  <c r="BF704"/>
  <c r="T704"/>
  <c r="R704"/>
  <c r="P704"/>
  <c r="BI702"/>
  <c r="BH702"/>
  <c r="BG702"/>
  <c r="BF702"/>
  <c r="T702"/>
  <c r="R702"/>
  <c r="P702"/>
  <c r="BI699"/>
  <c r="BH699"/>
  <c r="BG699"/>
  <c r="BF699"/>
  <c r="T699"/>
  <c r="R699"/>
  <c r="P699"/>
  <c r="BI696"/>
  <c r="BH696"/>
  <c r="BG696"/>
  <c r="BF696"/>
  <c r="T696"/>
  <c r="R696"/>
  <c r="P696"/>
  <c r="BI694"/>
  <c r="BH694"/>
  <c r="BG694"/>
  <c r="BF694"/>
  <c r="T694"/>
  <c r="R694"/>
  <c r="P694"/>
  <c r="BI691"/>
  <c r="BH691"/>
  <c r="BG691"/>
  <c r="BF691"/>
  <c r="T691"/>
  <c r="R691"/>
  <c r="P691"/>
  <c r="BI689"/>
  <c r="BH689"/>
  <c r="BG689"/>
  <c r="BF689"/>
  <c r="T689"/>
  <c r="R689"/>
  <c r="P689"/>
  <c r="BI686"/>
  <c r="BH686"/>
  <c r="BG686"/>
  <c r="BF686"/>
  <c r="T686"/>
  <c r="R686"/>
  <c r="P686"/>
  <c r="BI684"/>
  <c r="BH684"/>
  <c r="BG684"/>
  <c r="BF684"/>
  <c r="T684"/>
  <c r="R684"/>
  <c r="P684"/>
  <c r="BI681"/>
  <c r="BH681"/>
  <c r="BG681"/>
  <c r="BF681"/>
  <c r="T681"/>
  <c r="R681"/>
  <c r="P681"/>
  <c r="BI679"/>
  <c r="BH679"/>
  <c r="BG679"/>
  <c r="BF679"/>
  <c r="T679"/>
  <c r="R679"/>
  <c r="P679"/>
  <c r="BI678"/>
  <c r="BH678"/>
  <c r="BG678"/>
  <c r="BF678"/>
  <c r="T678"/>
  <c r="R678"/>
  <c r="P678"/>
  <c r="BI676"/>
  <c r="BH676"/>
  <c r="BG676"/>
  <c r="BF676"/>
  <c r="T676"/>
  <c r="R676"/>
  <c r="P676"/>
  <c r="BI675"/>
  <c r="BH675"/>
  <c r="BG675"/>
  <c r="BF675"/>
  <c r="T675"/>
  <c r="R675"/>
  <c r="P675"/>
  <c r="BI672"/>
  <c r="BH672"/>
  <c r="BG672"/>
  <c r="BF672"/>
  <c r="T672"/>
  <c r="R672"/>
  <c r="P672"/>
  <c r="BI671"/>
  <c r="BH671"/>
  <c r="BG671"/>
  <c r="BF671"/>
  <c r="T671"/>
  <c r="R671"/>
  <c r="P671"/>
  <c r="BI668"/>
  <c r="BH668"/>
  <c r="BG668"/>
  <c r="BF668"/>
  <c r="T668"/>
  <c r="R668"/>
  <c r="P668"/>
  <c r="BI665"/>
  <c r="BH665"/>
  <c r="BG665"/>
  <c r="BF665"/>
  <c r="T665"/>
  <c r="R665"/>
  <c r="P665"/>
  <c r="BI663"/>
  <c r="BH663"/>
  <c r="BG663"/>
  <c r="BF663"/>
  <c r="T663"/>
  <c r="R663"/>
  <c r="P663"/>
  <c r="BI661"/>
  <c r="BH661"/>
  <c r="BG661"/>
  <c r="BF661"/>
  <c r="T661"/>
  <c r="R661"/>
  <c r="P661"/>
  <c r="BI659"/>
  <c r="BH659"/>
  <c r="BG659"/>
  <c r="BF659"/>
  <c r="T659"/>
  <c r="R659"/>
  <c r="P659"/>
  <c r="BI657"/>
  <c r="BH657"/>
  <c r="BG657"/>
  <c r="BF657"/>
  <c r="T657"/>
  <c r="R657"/>
  <c r="P657"/>
  <c r="BI655"/>
  <c r="BH655"/>
  <c r="BG655"/>
  <c r="BF655"/>
  <c r="T655"/>
  <c r="R655"/>
  <c r="P655"/>
  <c r="BI653"/>
  <c r="BH653"/>
  <c r="BG653"/>
  <c r="BF653"/>
  <c r="T653"/>
  <c r="R653"/>
  <c r="P653"/>
  <c r="BI651"/>
  <c r="BH651"/>
  <c r="BG651"/>
  <c r="BF651"/>
  <c r="T651"/>
  <c r="R651"/>
  <c r="P651"/>
  <c r="BI649"/>
  <c r="BH649"/>
  <c r="BG649"/>
  <c r="BF649"/>
  <c r="T649"/>
  <c r="R649"/>
  <c r="P649"/>
  <c r="BI647"/>
  <c r="BH647"/>
  <c r="BG647"/>
  <c r="BF647"/>
  <c r="T647"/>
  <c r="R647"/>
  <c r="P647"/>
  <c r="BI645"/>
  <c r="BH645"/>
  <c r="BG645"/>
  <c r="BF645"/>
  <c r="T645"/>
  <c r="R645"/>
  <c r="P645"/>
  <c r="BI642"/>
  <c r="BH642"/>
  <c r="BG642"/>
  <c r="BF642"/>
  <c r="T642"/>
  <c r="R642"/>
  <c r="P642"/>
  <c r="BI640"/>
  <c r="BH640"/>
  <c r="BG640"/>
  <c r="BF640"/>
  <c r="T640"/>
  <c r="R640"/>
  <c r="P640"/>
  <c r="BI637"/>
  <c r="BH637"/>
  <c r="BG637"/>
  <c r="BF637"/>
  <c r="T637"/>
  <c r="R637"/>
  <c r="P637"/>
  <c r="BI635"/>
  <c r="BH635"/>
  <c r="BG635"/>
  <c r="BF635"/>
  <c r="T635"/>
  <c r="R635"/>
  <c r="P635"/>
  <c r="BI632"/>
  <c r="BH632"/>
  <c r="BG632"/>
  <c r="BF632"/>
  <c r="T632"/>
  <c r="R632"/>
  <c r="P632"/>
  <c r="BI629"/>
  <c r="BH629"/>
  <c r="BG629"/>
  <c r="BF629"/>
  <c r="T629"/>
  <c r="R629"/>
  <c r="P629"/>
  <c r="BI626"/>
  <c r="BH626"/>
  <c r="BG626"/>
  <c r="BF626"/>
  <c r="T626"/>
  <c r="R626"/>
  <c r="P626"/>
  <c r="BI623"/>
  <c r="BH623"/>
  <c r="BG623"/>
  <c r="BF623"/>
  <c r="T623"/>
  <c r="R623"/>
  <c r="P623"/>
  <c r="BI620"/>
  <c r="BH620"/>
  <c r="BG620"/>
  <c r="BF620"/>
  <c r="T620"/>
  <c r="R620"/>
  <c r="P620"/>
  <c r="BI618"/>
  <c r="BH618"/>
  <c r="BG618"/>
  <c r="BF618"/>
  <c r="T618"/>
  <c r="R618"/>
  <c r="P618"/>
  <c r="BI616"/>
  <c r="BH616"/>
  <c r="BG616"/>
  <c r="BF616"/>
  <c r="T616"/>
  <c r="R616"/>
  <c r="P616"/>
  <c r="BI613"/>
  <c r="BH613"/>
  <c r="BG613"/>
  <c r="BF613"/>
  <c r="T613"/>
  <c r="R613"/>
  <c r="P613"/>
  <c r="BI611"/>
  <c r="BH611"/>
  <c r="BG611"/>
  <c r="BF611"/>
  <c r="T611"/>
  <c r="R611"/>
  <c r="P611"/>
  <c r="BI608"/>
  <c r="BH608"/>
  <c r="BG608"/>
  <c r="BF608"/>
  <c r="T608"/>
  <c r="R608"/>
  <c r="P608"/>
  <c r="BI606"/>
  <c r="BH606"/>
  <c r="BG606"/>
  <c r="BF606"/>
  <c r="T606"/>
  <c r="R606"/>
  <c r="P606"/>
  <c r="BI604"/>
  <c r="BH604"/>
  <c r="BG604"/>
  <c r="BF604"/>
  <c r="T604"/>
  <c r="R604"/>
  <c r="P604"/>
  <c r="BI602"/>
  <c r="BH602"/>
  <c r="BG602"/>
  <c r="BF602"/>
  <c r="T602"/>
  <c r="R602"/>
  <c r="P602"/>
  <c r="BI600"/>
  <c r="BH600"/>
  <c r="BG600"/>
  <c r="BF600"/>
  <c r="T600"/>
  <c r="R600"/>
  <c r="P600"/>
  <c r="BI598"/>
  <c r="BH598"/>
  <c r="BG598"/>
  <c r="BF598"/>
  <c r="T598"/>
  <c r="R598"/>
  <c r="P598"/>
  <c r="BI596"/>
  <c r="BH596"/>
  <c r="BG596"/>
  <c r="BF596"/>
  <c r="T596"/>
  <c r="R596"/>
  <c r="P596"/>
  <c r="BI594"/>
  <c r="BH594"/>
  <c r="BG594"/>
  <c r="BF594"/>
  <c r="T594"/>
  <c r="R594"/>
  <c r="P594"/>
  <c r="BI593"/>
  <c r="BH593"/>
  <c r="BG593"/>
  <c r="BF593"/>
  <c r="T593"/>
  <c r="R593"/>
  <c r="P593"/>
  <c r="BI591"/>
  <c r="BH591"/>
  <c r="BG591"/>
  <c r="BF591"/>
  <c r="T591"/>
  <c r="R591"/>
  <c r="P591"/>
  <c r="BI590"/>
  <c r="BH590"/>
  <c r="BG590"/>
  <c r="BF590"/>
  <c r="T590"/>
  <c r="R590"/>
  <c r="P590"/>
  <c r="BI588"/>
  <c r="BH588"/>
  <c r="BG588"/>
  <c r="BF588"/>
  <c r="T588"/>
  <c r="R588"/>
  <c r="P588"/>
  <c r="BI587"/>
  <c r="BH587"/>
  <c r="BG587"/>
  <c r="BF587"/>
  <c r="T587"/>
  <c r="R587"/>
  <c r="P587"/>
  <c r="BI585"/>
  <c r="BH585"/>
  <c r="BG585"/>
  <c r="BF585"/>
  <c r="T585"/>
  <c r="R585"/>
  <c r="P585"/>
  <c r="BI583"/>
  <c r="BH583"/>
  <c r="BG583"/>
  <c r="BF583"/>
  <c r="T583"/>
  <c r="R583"/>
  <c r="P583"/>
  <c r="BI581"/>
  <c r="BH581"/>
  <c r="BG581"/>
  <c r="BF581"/>
  <c r="T581"/>
  <c r="R581"/>
  <c r="P581"/>
  <c r="BI579"/>
  <c r="BH579"/>
  <c r="BG579"/>
  <c r="BF579"/>
  <c r="T579"/>
  <c r="R579"/>
  <c r="P579"/>
  <c r="BI577"/>
  <c r="BH577"/>
  <c r="BG577"/>
  <c r="BF577"/>
  <c r="T577"/>
  <c r="R577"/>
  <c r="P577"/>
  <c r="BI575"/>
  <c r="BH575"/>
  <c r="BG575"/>
  <c r="BF575"/>
  <c r="T575"/>
  <c r="R575"/>
  <c r="P575"/>
  <c r="BI572"/>
  <c r="BH572"/>
  <c r="BG572"/>
  <c r="BF572"/>
  <c r="T572"/>
  <c r="R572"/>
  <c r="P572"/>
  <c r="BI570"/>
  <c r="BH570"/>
  <c r="BG570"/>
  <c r="BF570"/>
  <c r="T570"/>
  <c r="R570"/>
  <c r="P570"/>
  <c r="BI568"/>
  <c r="BH568"/>
  <c r="BG568"/>
  <c r="BF568"/>
  <c r="T568"/>
  <c r="R568"/>
  <c r="P568"/>
  <c r="BI565"/>
  <c r="BH565"/>
  <c r="BG565"/>
  <c r="BF565"/>
  <c r="T565"/>
  <c r="R565"/>
  <c r="P565"/>
  <c r="BI562"/>
  <c r="BH562"/>
  <c r="BG562"/>
  <c r="BF562"/>
  <c r="T562"/>
  <c r="R562"/>
  <c r="P562"/>
  <c r="BI560"/>
  <c r="BH560"/>
  <c r="BG560"/>
  <c r="BF560"/>
  <c r="T560"/>
  <c r="R560"/>
  <c r="P560"/>
  <c r="BI557"/>
  <c r="BH557"/>
  <c r="BG557"/>
  <c r="BF557"/>
  <c r="T557"/>
  <c r="R557"/>
  <c r="P557"/>
  <c r="BI554"/>
  <c r="BH554"/>
  <c r="BG554"/>
  <c r="BF554"/>
  <c r="T554"/>
  <c r="R554"/>
  <c r="P554"/>
  <c r="BI553"/>
  <c r="BH553"/>
  <c r="BG553"/>
  <c r="BF553"/>
  <c r="T553"/>
  <c r="R553"/>
  <c r="P553"/>
  <c r="BI551"/>
  <c r="BH551"/>
  <c r="BG551"/>
  <c r="BF551"/>
  <c r="T551"/>
  <c r="R551"/>
  <c r="P551"/>
  <c r="BI549"/>
  <c r="BH549"/>
  <c r="BG549"/>
  <c r="BF549"/>
  <c r="T549"/>
  <c r="R549"/>
  <c r="P549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3"/>
  <c r="BH533"/>
  <c r="BG533"/>
  <c r="BF533"/>
  <c r="T533"/>
  <c r="R533"/>
  <c r="P533"/>
  <c r="BI530"/>
  <c r="BH530"/>
  <c r="BG530"/>
  <c r="BF530"/>
  <c r="T530"/>
  <c r="R530"/>
  <c r="P530"/>
  <c r="BI528"/>
  <c r="BH528"/>
  <c r="BG528"/>
  <c r="BF528"/>
  <c r="T528"/>
  <c r="R528"/>
  <c r="P528"/>
  <c r="BI526"/>
  <c r="BH526"/>
  <c r="BG526"/>
  <c r="BF526"/>
  <c r="T526"/>
  <c r="R526"/>
  <c r="P526"/>
  <c r="BI524"/>
  <c r="BH524"/>
  <c r="BG524"/>
  <c r="BF524"/>
  <c r="T524"/>
  <c r="R524"/>
  <c r="P524"/>
  <c r="BI522"/>
  <c r="BH522"/>
  <c r="BG522"/>
  <c r="BF522"/>
  <c r="T522"/>
  <c r="R522"/>
  <c r="P522"/>
  <c r="BI520"/>
  <c r="BH520"/>
  <c r="BG520"/>
  <c r="BF520"/>
  <c r="T520"/>
  <c r="R520"/>
  <c r="P520"/>
  <c r="BI518"/>
  <c r="BH518"/>
  <c r="BG518"/>
  <c r="BF518"/>
  <c r="T518"/>
  <c r="R518"/>
  <c r="P518"/>
  <c r="BI516"/>
  <c r="BH516"/>
  <c r="BG516"/>
  <c r="BF516"/>
  <c r="T516"/>
  <c r="R516"/>
  <c r="P516"/>
  <c r="BI511"/>
  <c r="BH511"/>
  <c r="BG511"/>
  <c r="BF511"/>
  <c r="T511"/>
  <c r="R511"/>
  <c r="P511"/>
  <c r="BI506"/>
  <c r="BH506"/>
  <c r="BG506"/>
  <c r="BF506"/>
  <c r="T506"/>
  <c r="R506"/>
  <c r="P506"/>
  <c r="BI501"/>
  <c r="BH501"/>
  <c r="BG501"/>
  <c r="BF501"/>
  <c r="T501"/>
  <c r="R501"/>
  <c r="P501"/>
  <c r="BI499"/>
  <c r="BH499"/>
  <c r="BG499"/>
  <c r="BF499"/>
  <c r="T499"/>
  <c r="R499"/>
  <c r="P499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1"/>
  <c r="BH491"/>
  <c r="BG491"/>
  <c r="BF491"/>
  <c r="T491"/>
  <c r="R491"/>
  <c r="P491"/>
  <c r="BI489"/>
  <c r="BH489"/>
  <c r="BG489"/>
  <c r="BF489"/>
  <c r="T489"/>
  <c r="R489"/>
  <c r="P489"/>
  <c r="BI487"/>
  <c r="BH487"/>
  <c r="BG487"/>
  <c r="BF487"/>
  <c r="T487"/>
  <c r="R487"/>
  <c r="P487"/>
  <c r="BI484"/>
  <c r="BH484"/>
  <c r="BG484"/>
  <c r="BF484"/>
  <c r="T484"/>
  <c r="R484"/>
  <c r="P484"/>
  <c r="BI482"/>
  <c r="BH482"/>
  <c r="BG482"/>
  <c r="BF482"/>
  <c r="T482"/>
  <c r="R482"/>
  <c r="P482"/>
  <c r="BI480"/>
  <c r="BH480"/>
  <c r="BG480"/>
  <c r="BF480"/>
  <c r="T480"/>
  <c r="R480"/>
  <c r="P480"/>
  <c r="BI478"/>
  <c r="BH478"/>
  <c r="BG478"/>
  <c r="BF478"/>
  <c r="T478"/>
  <c r="R478"/>
  <c r="P478"/>
  <c r="BI476"/>
  <c r="BH476"/>
  <c r="BG476"/>
  <c r="BF476"/>
  <c r="T476"/>
  <c r="R476"/>
  <c r="P476"/>
  <c r="BI473"/>
  <c r="BH473"/>
  <c r="BG473"/>
  <c r="BF473"/>
  <c r="T473"/>
  <c r="R473"/>
  <c r="P473"/>
  <c r="BI470"/>
  <c r="BH470"/>
  <c r="BG470"/>
  <c r="BF470"/>
  <c r="T470"/>
  <c r="R470"/>
  <c r="P470"/>
  <c r="BI467"/>
  <c r="BH467"/>
  <c r="BG467"/>
  <c r="BF467"/>
  <c r="T467"/>
  <c r="R467"/>
  <c r="P467"/>
  <c r="BI464"/>
  <c r="BH464"/>
  <c r="BG464"/>
  <c r="BF464"/>
  <c r="T464"/>
  <c r="R464"/>
  <c r="P464"/>
  <c r="BI462"/>
  <c r="BH462"/>
  <c r="BG462"/>
  <c r="BF462"/>
  <c r="T462"/>
  <c r="R462"/>
  <c r="P462"/>
  <c r="BI459"/>
  <c r="BH459"/>
  <c r="BG459"/>
  <c r="BF459"/>
  <c r="T459"/>
  <c r="R459"/>
  <c r="P459"/>
  <c r="BI457"/>
  <c r="BH457"/>
  <c r="BG457"/>
  <c r="BF457"/>
  <c r="T457"/>
  <c r="R457"/>
  <c r="P457"/>
  <c r="BI454"/>
  <c r="BH454"/>
  <c r="BG454"/>
  <c r="BF454"/>
  <c r="T454"/>
  <c r="R454"/>
  <c r="P454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8"/>
  <c r="BH428"/>
  <c r="BG428"/>
  <c r="BF428"/>
  <c r="T428"/>
  <c r="R428"/>
  <c r="P428"/>
  <c r="BI426"/>
  <c r="BH426"/>
  <c r="BG426"/>
  <c r="BF426"/>
  <c r="T426"/>
  <c r="R426"/>
  <c r="P426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5"/>
  <c r="BH395"/>
  <c r="BG395"/>
  <c r="BF395"/>
  <c r="T395"/>
  <c r="R395"/>
  <c r="P395"/>
  <c r="BI393"/>
  <c r="BH393"/>
  <c r="BG393"/>
  <c r="BF393"/>
  <c r="T393"/>
  <c r="R393"/>
  <c r="P393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6"/>
  <c r="BH376"/>
  <c r="BG376"/>
  <c r="BF376"/>
  <c r="T376"/>
  <c r="R376"/>
  <c r="P376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R360"/>
  <c r="P360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49"/>
  <c r="BH349"/>
  <c r="BG349"/>
  <c r="BF349"/>
  <c r="T349"/>
  <c r="T348"/>
  <c r="R349"/>
  <c r="R348"/>
  <c r="P349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90"/>
  <c r="BH190"/>
  <c r="BG190"/>
  <c r="BF190"/>
  <c r="T190"/>
  <c r="R190"/>
  <c r="P190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55"/>
  <c r="J54"/>
  <c r="F54"/>
  <c r="F52"/>
  <c r="E50"/>
  <c r="J18"/>
  <c r="E18"/>
  <c r="F55"/>
  <c r="J17"/>
  <c r="J12"/>
  <c r="J116"/>
  <c r="E7"/>
  <c r="E112"/>
  <c i="1" r="L50"/>
  <c r="AM50"/>
  <c r="AM49"/>
  <c r="L49"/>
  <c r="AM47"/>
  <c r="L47"/>
  <c r="L45"/>
  <c r="L44"/>
  <c i="2" r="BK219"/>
  <c r="J793"/>
  <c r="J327"/>
  <c r="BK872"/>
  <c r="BK381"/>
  <c r="J661"/>
  <c r="BK292"/>
  <c r="J1148"/>
  <c r="J879"/>
  <c r="BK1081"/>
  <c r="J679"/>
  <c r="BK409"/>
  <c r="BK1090"/>
  <c r="BK659"/>
  <c r="J1039"/>
  <c r="J704"/>
  <c r="BK360"/>
  <c r="J861"/>
  <c r="BK538"/>
  <c r="J1000"/>
  <c r="J451"/>
  <c r="J1190"/>
  <c r="J1126"/>
  <c r="J802"/>
  <c r="BK992"/>
  <c r="J686"/>
  <c r="J478"/>
  <c r="J1005"/>
  <c r="J439"/>
  <c r="J982"/>
  <c r="BK560"/>
  <c r="J1067"/>
  <c r="J635"/>
  <c r="BK349"/>
  <c r="BK149"/>
  <c r="J1152"/>
  <c r="J912"/>
  <c r="J729"/>
  <c r="BK1067"/>
  <c r="J830"/>
  <c r="BK623"/>
  <c r="BK400"/>
  <c r="J1107"/>
  <c r="BK678"/>
  <c r="J1025"/>
  <c r="BK526"/>
  <c r="J1015"/>
  <c r="J454"/>
  <c r="J1207"/>
  <c r="J1146"/>
  <c r="J918"/>
  <c r="BK137"/>
  <c r="J786"/>
  <c r="BK663"/>
  <c r="BK473"/>
  <c r="J158"/>
  <c r="J709"/>
  <c r="BK340"/>
  <c r="J1159"/>
  <c r="BK907"/>
  <c r="J261"/>
  <c r="BK769"/>
  <c r="BK613"/>
  <c r="BK275"/>
  <c r="J1088"/>
  <c r="BK740"/>
  <c r="J542"/>
  <c r="J1035"/>
  <c r="BK735"/>
  <c r="J330"/>
  <c r="BK1005"/>
  <c r="BK522"/>
  <c r="J201"/>
  <c r="J616"/>
  <c r="J275"/>
  <c r="BK867"/>
  <c r="BK590"/>
  <c r="J344"/>
  <c r="BK756"/>
  <c r="BK383"/>
  <c r="BK984"/>
  <c r="J810"/>
  <c r="J522"/>
  <c r="J1073"/>
  <c r="J727"/>
  <c r="J491"/>
  <c r="BK1190"/>
  <c r="BK1148"/>
  <c r="BK988"/>
  <c r="J795"/>
  <c r="J140"/>
  <c r="BK870"/>
  <c r="BK694"/>
  <c r="BK598"/>
  <c r="BK304"/>
  <c r="BK1199"/>
  <c r="J899"/>
  <c r="J365"/>
  <c r="J929"/>
  <c r="BK554"/>
  <c r="J1022"/>
  <c r="J551"/>
  <c r="J236"/>
  <c r="BK1169"/>
  <c r="J989"/>
  <c r="BK819"/>
  <c r="J207"/>
  <c r="BK863"/>
  <c r="J632"/>
  <c r="BK447"/>
  <c r="BK277"/>
  <c r="BK1109"/>
  <c r="J801"/>
  <c r="BK501"/>
  <c r="F35"/>
  <c r="BK289"/>
  <c r="BK1037"/>
  <c r="J732"/>
  <c r="BK413"/>
  <c r="BK971"/>
  <c r="J721"/>
  <c r="J959"/>
  <c r="J593"/>
  <c r="BK125"/>
  <c r="J1043"/>
  <c r="BK810"/>
  <c r="BK897"/>
  <c r="BK593"/>
  <c r="J346"/>
  <c r="BK1105"/>
  <c r="BK879"/>
  <c r="BK407"/>
  <c r="BK963"/>
  <c r="J623"/>
  <c r="BK772"/>
  <c r="BK346"/>
  <c r="J737"/>
  <c r="J324"/>
  <c r="BK1157"/>
  <c r="BK861"/>
  <c r="BK1076"/>
  <c r="BK711"/>
  <c r="J528"/>
  <c r="J278"/>
  <c r="J1052"/>
  <c r="J620"/>
  <c r="J146"/>
  <c r="J832"/>
  <c r="J259"/>
  <c r="BK754"/>
  <c r="J316"/>
  <c r="J1169"/>
  <c r="BK977"/>
  <c r="J224"/>
  <c r="J1002"/>
  <c r="BK645"/>
  <c r="BK295"/>
  <c r="J1092"/>
  <c r="J894"/>
  <c r="BK470"/>
  <c r="J973"/>
  <c r="J598"/>
  <c r="BK209"/>
  <c r="J373"/>
  <c r="BK1192"/>
  <c r="J999"/>
  <c r="BK807"/>
  <c r="J1079"/>
  <c r="BK757"/>
  <c r="J568"/>
  <c r="J240"/>
  <c r="J1004"/>
  <c r="J421"/>
  <c r="J1177"/>
  <c r="BK999"/>
  <c r="BK793"/>
  <c r="J1076"/>
  <c r="BK784"/>
  <c r="J549"/>
  <c r="J383"/>
  <c r="J125"/>
  <c r="J993"/>
  <c r="BK686"/>
  <c r="BK284"/>
  <c r="BK972"/>
  <c r="J768"/>
  <c r="BK221"/>
  <c r="BK671"/>
  <c r="F34"/>
  <c r="J1060"/>
  <c r="BK649"/>
  <c r="BK131"/>
  <c r="BK817"/>
  <c r="J1006"/>
  <c r="J629"/>
  <c r="BK253"/>
  <c r="BK1128"/>
  <c r="J799"/>
  <c r="J1057"/>
  <c r="J746"/>
  <c r="BK464"/>
  <c r="BK1114"/>
  <c r="J941"/>
  <c r="BK709"/>
  <c r="J1201"/>
  <c r="J738"/>
  <c r="J1030"/>
  <c r="J618"/>
  <c r="J152"/>
  <c r="BK691"/>
  <c r="J416"/>
  <c r="J1182"/>
  <c r="BK994"/>
  <c r="BK282"/>
  <c r="J777"/>
  <c r="BK600"/>
  <c r="J258"/>
  <c r="J1102"/>
  <c r="J867"/>
  <c r="BK579"/>
  <c r="J260"/>
  <c r="BK774"/>
  <c r="J353"/>
  <c r="J1009"/>
  <c r="J604"/>
  <c r="J219"/>
  <c r="BK1146"/>
  <c r="J877"/>
  <c r="J979"/>
  <c r="BK699"/>
  <c r="J526"/>
  <c r="J263"/>
  <c r="J1041"/>
  <c r="J713"/>
  <c r="BK310"/>
  <c r="J741"/>
  <c r="J335"/>
  <c r="J715"/>
  <c r="J313"/>
  <c r="BK1162"/>
  <c r="J957"/>
  <c r="J769"/>
  <c r="J1069"/>
  <c r="BK675"/>
  <c r="BK393"/>
  <c r="BK1020"/>
  <c r="BK637"/>
  <c r="J143"/>
  <c r="BK1055"/>
  <c r="J774"/>
  <c r="J1065"/>
  <c r="J817"/>
  <c r="J594"/>
  <c r="BK250"/>
  <c r="J1097"/>
  <c r="BK802"/>
  <c r="J386"/>
  <c r="J193"/>
  <c r="J858"/>
  <c r="J459"/>
  <c r="BK1024"/>
  <c r="BK632"/>
  <c r="BK268"/>
  <c r="BK781"/>
  <c r="BK1027"/>
  <c r="J819"/>
  <c r="J489"/>
  <c r="J34"/>
  <c r="J137"/>
  <c r="BK951"/>
  <c r="BK684"/>
  <c r="J256"/>
  <c r="J924"/>
  <c r="J428"/>
  <c r="BK764"/>
  <c r="J464"/>
  <c r="J1141"/>
  <c r="J931"/>
  <c r="J1033"/>
  <c r="BK724"/>
  <c r="BK449"/>
  <c r="J307"/>
  <c r="J161"/>
  <c r="BK1070"/>
  <c r="J808"/>
  <c r="BK993"/>
  <c r="J811"/>
  <c r="J544"/>
  <c r="J990"/>
  <c r="BK796"/>
  <c r="J232"/>
  <c r="BK606"/>
  <c r="J217"/>
  <c r="J1137"/>
  <c r="BK786"/>
  <c r="J1027"/>
  <c r="J647"/>
  <c r="J437"/>
  <c r="BK1107"/>
  <c r="J784"/>
  <c r="BK398"/>
  <c r="J915"/>
  <c r="J645"/>
  <c r="BK1052"/>
  <c r="BK570"/>
  <c r="BK1205"/>
  <c r="BK996"/>
  <c r="J791"/>
  <c r="BK1079"/>
  <c r="J796"/>
  <c r="J476"/>
  <c r="J1114"/>
  <c r="BK832"/>
  <c r="BK263"/>
  <c r="J938"/>
  <c r="J719"/>
  <c r="BK1031"/>
  <c r="J590"/>
  <c r="BK230"/>
  <c r="J1154"/>
  <c r="BK798"/>
  <c r="BK168"/>
  <c r="BK799"/>
  <c r="BK604"/>
  <c r="BK298"/>
  <c r="BK365"/>
  <c r="BK487"/>
  <c r="BK259"/>
  <c r="BK1030"/>
  <c r="BK725"/>
  <c r="BK888"/>
  <c r="J484"/>
  <c r="J963"/>
  <c r="J757"/>
  <c r="BK528"/>
  <c r="BK931"/>
  <c r="J570"/>
  <c r="BK213"/>
  <c r="BK611"/>
  <c r="J319"/>
  <c r="BK823"/>
  <c r="BK549"/>
  <c r="BK997"/>
  <c r="J626"/>
  <c r="BK443"/>
  <c r="J198"/>
  <c r="BK1133"/>
  <c r="J835"/>
  <c r="BK1072"/>
  <c r="BK729"/>
  <c r="J530"/>
  <c r="BK367"/>
  <c r="BK265"/>
  <c r="BK1035"/>
  <c r="J807"/>
  <c r="J268"/>
  <c r="BK955"/>
  <c r="BK732"/>
  <c r="BK1004"/>
  <c r="J613"/>
  <c r="BK322"/>
  <c r="BK1177"/>
  <c r="BK1001"/>
  <c r="BK771"/>
  <c r="J1012"/>
  <c r="J725"/>
  <c r="BK431"/>
  <c r="BK1088"/>
  <c r="BK877"/>
  <c r="J642"/>
  <c r="J168"/>
  <c r="BK933"/>
  <c r="BK572"/>
  <c r="BK1022"/>
  <c r="J756"/>
  <c r="BK337"/>
  <c r="J716"/>
  <c r="BK376"/>
  <c r="BK1154"/>
  <c r="J971"/>
  <c r="J733"/>
  <c r="J707"/>
  <c r="BK480"/>
  <c r="BK247"/>
  <c r="J907"/>
  <c r="BK245"/>
  <c r="J903"/>
  <c r="J495"/>
  <c r="J977"/>
  <c r="J487"/>
  <c r="J1045"/>
  <c r="J379"/>
  <c r="BK1172"/>
  <c r="BK1028"/>
  <c r="J752"/>
  <c r="BK668"/>
  <c r="BK355"/>
  <c r="J1072"/>
  <c r="BK746"/>
  <c r="BK1126"/>
  <c r="J588"/>
  <c r="J699"/>
  <c r="J281"/>
  <c r="BK1159"/>
  <c r="BK804"/>
  <c r="J848"/>
  <c r="BK681"/>
  <c r="J441"/>
  <c r="J179"/>
  <c r="J964"/>
  <c r="BK544"/>
  <c r="BK894"/>
  <c r="BK433"/>
  <c r="J749"/>
  <c r="J388"/>
  <c r="J1172"/>
  <c r="J935"/>
  <c r="J731"/>
  <c r="BK835"/>
  <c r="J684"/>
  <c r="J524"/>
  <c r="J271"/>
  <c r="BK176"/>
  <c r="J520"/>
  <c r="BK1207"/>
  <c r="J1144"/>
  <c r="BK927"/>
  <c r="J182"/>
  <c r="J844"/>
  <c r="BK665"/>
  <c r="BK506"/>
  <c r="J282"/>
  <c r="J1109"/>
  <c r="BK853"/>
  <c r="BK647"/>
  <c r="J987"/>
  <c r="BK830"/>
  <c r="BK540"/>
  <c r="BK158"/>
  <c r="J747"/>
  <c r="BK307"/>
  <c r="J681"/>
  <c r="BK411"/>
  <c r="BK847"/>
  <c r="J546"/>
  <c r="BK901"/>
  <c r="BK707"/>
  <c r="BK1119"/>
  <c r="BK846"/>
  <c r="BK750"/>
  <c r="J257"/>
  <c r="J689"/>
  <c r="J310"/>
  <c r="BK1175"/>
  <c r="BK1015"/>
  <c r="BK257"/>
  <c r="BK982"/>
  <c r="BK749"/>
  <c r="J659"/>
  <c r="BK459"/>
  <c r="J1058"/>
  <c r="BK839"/>
  <c r="J557"/>
  <c r="J967"/>
  <c r="J754"/>
  <c r="J411"/>
  <c r="J974"/>
  <c r="BK499"/>
  <c r="J1204"/>
  <c r="BK1135"/>
  <c r="J897"/>
  <c r="BK240"/>
  <c r="BK778"/>
  <c r="J653"/>
  <c r="J358"/>
  <c r="BK1099"/>
  <c r="J711"/>
  <c r="J322"/>
  <c r="J1090"/>
  <c r="J762"/>
  <c r="BK476"/>
  <c r="BK1116"/>
  <c r="J789"/>
  <c r="J994"/>
  <c r="BK327"/>
  <c r="J1180"/>
  <c r="J783"/>
  <c r="J983"/>
  <c r="BK635"/>
  <c r="BK435"/>
  <c r="BK260"/>
  <c r="BK1097"/>
  <c r="J771"/>
  <c r="J827"/>
  <c r="J426"/>
  <c r="J949"/>
  <c r="J583"/>
  <c r="J1062"/>
  <c r="BK518"/>
  <c r="J1210"/>
  <c r="BK1006"/>
  <c r="J821"/>
  <c r="BK912"/>
  <c r="BK620"/>
  <c r="BK402"/>
  <c r="J190"/>
  <c r="J923"/>
  <c r="BK493"/>
  <c r="BK964"/>
  <c r="J724"/>
  <c r="BK190"/>
  <c r="J668"/>
  <c r="BK445"/>
  <c r="BK1139"/>
  <c r="BK953"/>
  <c r="BK171"/>
  <c r="BK747"/>
  <c r="BK583"/>
  <c r="BK330"/>
  <c r="J1099"/>
  <c r="BK768"/>
  <c r="J184"/>
  <c r="BK777"/>
  <c r="J376"/>
  <c r="J846"/>
  <c r="BK546"/>
  <c r="BK1180"/>
  <c r="BK1009"/>
  <c r="BK825"/>
  <c r="BK1083"/>
  <c r="J772"/>
  <c r="J637"/>
  <c r="J360"/>
  <c r="J247"/>
  <c r="BK762"/>
  <c r="J381"/>
  <c r="BK1184"/>
  <c r="BK974"/>
  <c r="J745"/>
  <c r="BK987"/>
  <c r="J718"/>
  <c r="J579"/>
  <c r="BK416"/>
  <c r="J213"/>
  <c r="BK938"/>
  <c r="J596"/>
  <c r="J273"/>
  <c r="J933"/>
  <c r="J577"/>
  <c r="BK358"/>
  <c r="BK836"/>
  <c r="J367"/>
  <c r="J891"/>
  <c r="BK727"/>
  <c r="BK201"/>
  <c r="BK805"/>
  <c r="J518"/>
  <c r="BK795"/>
  <c r="BK568"/>
  <c r="BK161"/>
  <c r="J863"/>
  <c r="BK608"/>
  <c r="J400"/>
  <c r="BK758"/>
  <c r="J467"/>
  <c r="J227"/>
  <c r="J1157"/>
  <c r="J951"/>
  <c r="J780"/>
  <c r="J1018"/>
  <c r="BK719"/>
  <c r="BK553"/>
  <c r="BK335"/>
  <c r="J1112"/>
  <c r="J874"/>
  <c r="BK718"/>
  <c r="J497"/>
  <c r="J1128"/>
  <c r="J787"/>
  <c r="J493"/>
  <c r="BK1058"/>
  <c r="J663"/>
  <c r="BK371"/>
  <c r="BK1141"/>
  <c r="BK929"/>
  <c r="J283"/>
  <c r="BK1197"/>
  <c r="BK696"/>
  <c r="BK542"/>
  <c r="J340"/>
  <c r="BK140"/>
  <c r="BK918"/>
  <c r="BK744"/>
  <c r="J390"/>
  <c r="F37"/>
  <c r="BK791"/>
  <c r="BK588"/>
  <c r="J433"/>
  <c r="BK281"/>
  <c r="BK1102"/>
  <c r="BK921"/>
  <c r="BK759"/>
  <c r="J395"/>
  <c r="BK1048"/>
  <c r="J853"/>
  <c r="J591"/>
  <c r="J1212"/>
  <c r="BK478"/>
  <c r="BK184"/>
  <c r="J1162"/>
  <c r="J962"/>
  <c r="BK801"/>
  <c r="BK155"/>
  <c r="J921"/>
  <c r="J671"/>
  <c r="BK520"/>
  <c r="BK388"/>
  <c r="J245"/>
  <c r="J1028"/>
  <c r="BK833"/>
  <c r="J431"/>
  <c r="BK1112"/>
  <c r="BK858"/>
  <c r="J533"/>
  <c r="J988"/>
  <c r="J562"/>
  <c r="BK1066"/>
  <c r="J435"/>
  <c r="J1205"/>
  <c r="BK1008"/>
  <c r="BK236"/>
  <c r="J814"/>
  <c r="J608"/>
  <c r="BK279"/>
  <c r="J1021"/>
  <c r="J553"/>
  <c r="BK979"/>
  <c r="BK587"/>
  <c r="BK1124"/>
  <c r="BK737"/>
  <c r="BK395"/>
  <c r="J651"/>
  <c r="BK152"/>
  <c r="J1150"/>
  <c r="BK924"/>
  <c r="BK146"/>
  <c r="BK838"/>
  <c r="BK557"/>
  <c r="BK324"/>
  <c r="J1116"/>
  <c r="J885"/>
  <c r="BK716"/>
  <c r="J284"/>
  <c r="J870"/>
  <c r="J423"/>
  <c r="J992"/>
  <c r="BK386"/>
  <c r="J1175"/>
  <c r="BK1130"/>
  <c r="J759"/>
  <c r="BK1041"/>
  <c r="BK661"/>
  <c r="BK423"/>
  <c r="BK134"/>
  <c r="BK935"/>
  <c r="BK626"/>
  <c r="J1124"/>
  <c r="J655"/>
  <c r="J1130"/>
  <c r="J694"/>
  <c r="J176"/>
  <c r="BK1137"/>
  <c r="BK874"/>
  <c r="BK629"/>
  <c r="BK426"/>
  <c r="F36"/>
  <c r="J1095"/>
  <c r="BK1002"/>
  <c r="J606"/>
  <c r="BK1212"/>
  <c r="BK844"/>
  <c r="J501"/>
  <c r="J1037"/>
  <c r="J511"/>
  <c r="J1192"/>
  <c r="J841"/>
  <c r="J164"/>
  <c r="J839"/>
  <c r="BK655"/>
  <c r="BK373"/>
  <c r="BK1050"/>
  <c r="BK738"/>
  <c r="BK353"/>
  <c r="BK864"/>
  <c r="BK333"/>
  <c r="J836"/>
  <c r="BK439"/>
  <c r="BK1018"/>
  <c r="J480"/>
  <c r="BK1201"/>
  <c r="BK1144"/>
  <c r="BK905"/>
  <c r="BK1062"/>
  <c r="J735"/>
  <c r="BK457"/>
  <c r="BK227"/>
  <c r="J953"/>
  <c r="J540"/>
  <c r="J997"/>
  <c r="J804"/>
  <c r="BK232"/>
  <c r="J872"/>
  <c r="BK516"/>
  <c r="J856"/>
  <c r="BK491"/>
  <c r="J996"/>
  <c r="BK616"/>
  <c r="J295"/>
  <c r="J1133"/>
  <c r="BK273"/>
  <c r="J1008"/>
  <c r="J744"/>
  <c r="BK591"/>
  <c r="J337"/>
  <c r="J1048"/>
  <c r="J581"/>
  <c r="J215"/>
  <c r="BK1150"/>
  <c r="BK217"/>
  <c r="BK1021"/>
  <c r="J691"/>
  <c r="J445"/>
  <c r="BK313"/>
  <c r="BK1057"/>
  <c r="BK715"/>
  <c r="J349"/>
  <c r="BK959"/>
  <c r="BK689"/>
  <c r="J404"/>
  <c r="BK989"/>
  <c r="BK437"/>
  <c r="J927"/>
  <c r="BK657"/>
  <c r="J449"/>
  <c r="BK978"/>
  <c r="J758"/>
  <c r="J402"/>
  <c r="BK856"/>
  <c r="J409"/>
  <c r="BK968"/>
  <c r="J781"/>
  <c r="BK182"/>
  <c r="J847"/>
  <c r="BK530"/>
  <c r="BK261"/>
  <c r="J1184"/>
  <c r="J1050"/>
  <c r="BK885"/>
  <c r="BK741"/>
  <c r="J1197"/>
  <c r="J842"/>
  <c r="J640"/>
  <c r="J443"/>
  <c r="J238"/>
  <c r="BK1095"/>
  <c r="J946"/>
  <c r="BK640"/>
  <c r="J128"/>
  <c r="BK891"/>
  <c r="BK454"/>
  <c r="J696"/>
  <c r="BK301"/>
  <c r="BK915"/>
  <c r="J740"/>
  <c r="J1070"/>
  <c r="BK752"/>
  <c r="J602"/>
  <c r="J413"/>
  <c r="BK193"/>
  <c r="BK949"/>
  <c r="BK551"/>
  <c r="J230"/>
  <c r="J1105"/>
  <c r="J905"/>
  <c r="J369"/>
  <c r="BK957"/>
  <c r="BK651"/>
  <c r="J277"/>
  <c r="J676"/>
  <c r="BK1165"/>
  <c r="BK990"/>
  <c r="BK271"/>
  <c r="J764"/>
  <c r="BK533"/>
  <c r="BK207"/>
  <c r="BK851"/>
  <c r="BK482"/>
  <c r="BK783"/>
  <c r="BK238"/>
  <c r="BK816"/>
  <c r="J499"/>
  <c r="BK841"/>
  <c r="J298"/>
  <c r="J955"/>
  <c r="J1085"/>
  <c r="J816"/>
  <c r="J585"/>
  <c r="BK379"/>
  <c r="J149"/>
  <c r="BK826"/>
  <c r="J333"/>
  <c r="BK941"/>
  <c r="BK524"/>
  <c r="J851"/>
  <c r="J506"/>
  <c r="J1195"/>
  <c r="J1047"/>
  <c r="J265"/>
  <c r="J775"/>
  <c r="BK596"/>
  <c r="BK344"/>
  <c r="J1031"/>
  <c r="BK575"/>
  <c r="BK808"/>
  <c r="BK256"/>
  <c r="BK766"/>
  <c r="BK497"/>
  <c r="BK128"/>
  <c r="BK1039"/>
  <c r="BK903"/>
  <c r="J250"/>
  <c r="BK1045"/>
  <c r="BK704"/>
  <c r="BK451"/>
  <c r="J209"/>
  <c r="J984"/>
  <c r="J462"/>
  <c r="BK1195"/>
  <c r="J1135"/>
  <c r="BK811"/>
  <c r="BK1085"/>
  <c r="BK745"/>
  <c r="BK428"/>
  <c r="J1024"/>
  <c r="BK775"/>
  <c r="J419"/>
  <c r="BK1121"/>
  <c r="J813"/>
  <c r="J516"/>
  <c r="J1049"/>
  <c r="BK577"/>
  <c r="J221"/>
  <c r="BK813"/>
  <c r="J371"/>
  <c r="BK962"/>
  <c r="J657"/>
  <c r="J289"/>
  <c r="BK882"/>
  <c r="BK672"/>
  <c r="BK511"/>
  <c r="J279"/>
  <c r="BK1013"/>
  <c r="J901"/>
  <c r="BK653"/>
  <c r="J457"/>
  <c r="BK1033"/>
  <c r="J649"/>
  <c r="J393"/>
  <c r="BK1204"/>
  <c r="BK1167"/>
  <c r="BK1000"/>
  <c r="J805"/>
  <c r="BK179"/>
  <c r="J1055"/>
  <c r="J766"/>
  <c r="BK676"/>
  <c r="BK495"/>
  <c r="BK419"/>
  <c r="J155"/>
  <c r="J1020"/>
  <c r="BK679"/>
  <c r="J301"/>
  <c r="BK983"/>
  <c r="J672"/>
  <c r="J355"/>
  <c r="BK731"/>
  <c r="BK390"/>
  <c r="BK1186"/>
  <c r="BK1049"/>
  <c r="BK842"/>
  <c r="J1083"/>
  <c r="J825"/>
  <c r="J572"/>
  <c r="J292"/>
  <c r="J968"/>
  <c r="BK581"/>
  <c r="J253"/>
  <c r="J823"/>
  <c r="BK278"/>
  <c r="BK602"/>
  <c r="BK164"/>
  <c r="J560"/>
  <c r="BK210"/>
  <c r="BK909"/>
  <c r="J134"/>
  <c r="BK780"/>
  <c r="BK565"/>
  <c r="BK967"/>
  <c r="J600"/>
  <c r="BK944"/>
  <c r="J482"/>
  <c r="J909"/>
  <c r="J678"/>
  <c r="BK319"/>
  <c r="J575"/>
  <c r="J1165"/>
  <c r="J972"/>
  <c r="BK215"/>
  <c r="J750"/>
  <c r="BK421"/>
  <c r="BK1092"/>
  <c r="J702"/>
  <c r="J1119"/>
  <c r="BK814"/>
  <c r="BK484"/>
  <c r="BK1025"/>
  <c r="J470"/>
  <c r="BK1182"/>
  <c r="BK1012"/>
  <c r="J838"/>
  <c r="J1199"/>
  <c r="BK722"/>
  <c r="J554"/>
  <c r="BK369"/>
  <c r="J1066"/>
  <c r="J798"/>
  <c r="BK404"/>
  <c r="BK821"/>
  <c r="J565"/>
  <c r="BK1060"/>
  <c r="J665"/>
  <c r="J1186"/>
  <c r="J978"/>
  <c r="J210"/>
  <c r="J882"/>
  <c r="BK721"/>
  <c r="J538"/>
  <c r="BK1065"/>
  <c r="J675"/>
  <c r="J304"/>
  <c r="J1167"/>
  <c r="BK848"/>
  <c r="BK143"/>
  <c r="BK642"/>
  <c r="BK462"/>
  <c r="J342"/>
  <c r="J171"/>
  <c r="J888"/>
  <c r="BK489"/>
  <c i="1" r="AS54"/>
  <c i="2" r="BK899"/>
  <c r="J611"/>
  <c r="BK1069"/>
  <c r="BK702"/>
  <c r="J407"/>
  <c r="J864"/>
  <c r="BK562"/>
  <c r="J1121"/>
  <c r="BK733"/>
  <c r="BK441"/>
  <c r="J944"/>
  <c r="J722"/>
  <c r="J473"/>
  <c r="BK258"/>
  <c r="BK946"/>
  <c r="BK585"/>
  <c r="BK342"/>
  <c r="J1013"/>
  <c r="J587"/>
  <c r="J363"/>
  <c r="BK1210"/>
  <c r="J1139"/>
  <c r="BK923"/>
  <c r="BK283"/>
  <c r="J1081"/>
  <c r="BK827"/>
  <c r="BK618"/>
  <c r="J398"/>
  <c r="BK198"/>
  <c r="BK1073"/>
  <c r="BK973"/>
  <c r="BK787"/>
  <c r="BK594"/>
  <c r="J1001"/>
  <c r="J826"/>
  <c r="BK224"/>
  <c r="J833"/>
  <c r="J447"/>
  <c r="J131"/>
  <c r="BK1152"/>
  <c r="BK789"/>
  <c r="BK1043"/>
  <c r="BK713"/>
  <c r="BK467"/>
  <c r="BK316"/>
  <c r="BK1047"/>
  <c r="J778"/>
  <c r="BK363"/>
  <c l="1" r="BK167"/>
  <c r="J167"/>
  <c r="J63"/>
  <c r="T206"/>
  <c r="BK332"/>
  <c r="J332"/>
  <c r="J67"/>
  <c r="R385"/>
  <c r="T415"/>
  <c r="R564"/>
  <c r="T610"/>
  <c r="BK634"/>
  <c r="J634"/>
  <c r="J79"/>
  <c r="T761"/>
  <c r="BK860"/>
  <c r="J860"/>
  <c r="J84"/>
  <c r="R860"/>
  <c r="BK911"/>
  <c r="J911"/>
  <c r="J86"/>
  <c r="T926"/>
  <c r="T145"/>
  <c r="P206"/>
  <c r="T235"/>
  <c r="BK352"/>
  <c r="J352"/>
  <c r="J70"/>
  <c r="P375"/>
  <c r="P415"/>
  <c r="T430"/>
  <c r="BK615"/>
  <c r="J615"/>
  <c r="J78"/>
  <c r="P639"/>
  <c r="R639"/>
  <c r="BK829"/>
  <c r="J829"/>
  <c r="J83"/>
  <c r="R961"/>
  <c r="BK1101"/>
  <c r="J1101"/>
  <c r="J92"/>
  <c r="R145"/>
  <c r="BK206"/>
  <c r="J206"/>
  <c r="J64"/>
  <c r="P235"/>
  <c r="R332"/>
  <c r="R375"/>
  <c r="P486"/>
  <c r="BK610"/>
  <c r="J610"/>
  <c r="J77"/>
  <c r="R615"/>
  <c r="P634"/>
  <c r="BK761"/>
  <c r="J761"/>
  <c r="J82"/>
  <c r="T961"/>
  <c r="R1132"/>
  <c r="P145"/>
  <c r="BK262"/>
  <c r="J262"/>
  <c r="J66"/>
  <c r="P385"/>
  <c r="R486"/>
  <c r="P615"/>
  <c r="T634"/>
  <c r="P761"/>
  <c r="T866"/>
  <c r="P926"/>
  <c r="R926"/>
  <c r="T1054"/>
  <c r="BK1132"/>
  <c r="J1132"/>
  <c r="J93"/>
  <c r="BK1171"/>
  <c r="J1171"/>
  <c r="J95"/>
  <c r="T1179"/>
  <c r="R167"/>
  <c r="BK235"/>
  <c r="J235"/>
  <c r="J65"/>
  <c r="T332"/>
  <c r="BK385"/>
  <c r="J385"/>
  <c r="J72"/>
  <c r="T486"/>
  <c r="T615"/>
  <c r="R634"/>
  <c r="R761"/>
  <c r="R866"/>
  <c r="BK926"/>
  <c r="J926"/>
  <c r="J87"/>
  <c r="P940"/>
  <c r="BK1054"/>
  <c r="J1054"/>
  <c r="J90"/>
  <c r="P1101"/>
  <c r="P1161"/>
  <c r="P1179"/>
  <c r="R1189"/>
  <c r="BK145"/>
  <c r="J145"/>
  <c r="J62"/>
  <c r="P262"/>
  <c r="T352"/>
  <c r="BK415"/>
  <c r="J415"/>
  <c r="J73"/>
  <c r="R430"/>
  <c r="R667"/>
  <c r="P866"/>
  <c r="T911"/>
  <c r="R940"/>
  <c r="P1054"/>
  <c r="T1101"/>
  <c r="T1161"/>
  <c r="T1171"/>
  <c r="BK1189"/>
  <c r="J1189"/>
  <c r="J98"/>
  <c r="T1194"/>
  <c r="R124"/>
  <c r="T262"/>
  <c r="BK375"/>
  <c r="J375"/>
  <c r="J71"/>
  <c r="P430"/>
  <c r="P564"/>
  <c r="BK667"/>
  <c r="J667"/>
  <c r="J81"/>
  <c r="T829"/>
  <c r="BK961"/>
  <c r="J961"/>
  <c r="J89"/>
  <c r="BK1075"/>
  <c r="J1075"/>
  <c r="J91"/>
  <c r="T1075"/>
  <c r="R1161"/>
  <c r="R1171"/>
  <c r="BK1194"/>
  <c r="J1194"/>
  <c r="J99"/>
  <c r="T124"/>
  <c r="R262"/>
  <c r="P352"/>
  <c r="T375"/>
  <c r="BK486"/>
  <c r="J486"/>
  <c r="J75"/>
  <c r="P610"/>
  <c r="P667"/>
  <c r="P829"/>
  <c r="P961"/>
  <c r="P1075"/>
  <c r="T1132"/>
  <c r="P1171"/>
  <c r="T1189"/>
  <c r="T1203"/>
  <c r="P124"/>
  <c r="T167"/>
  <c r="R235"/>
  <c r="R352"/>
  <c r="BK430"/>
  <c r="J430"/>
  <c r="J74"/>
  <c r="T564"/>
  <c r="T667"/>
  <c r="BK866"/>
  <c r="J866"/>
  <c r="J85"/>
  <c r="P911"/>
  <c r="BK940"/>
  <c r="J940"/>
  <c r="J88"/>
  <c r="R1054"/>
  <c r="R1101"/>
  <c r="BK1161"/>
  <c r="J1161"/>
  <c r="J94"/>
  <c r="R1179"/>
  <c r="P1189"/>
  <c r="R1194"/>
  <c r="P1203"/>
  <c r="R1209"/>
  <c r="BK124"/>
  <c r="J124"/>
  <c r="J61"/>
  <c r="P167"/>
  <c r="R206"/>
  <c r="P332"/>
  <c r="T385"/>
  <c r="R415"/>
  <c r="BK564"/>
  <c r="J564"/>
  <c r="J76"/>
  <c r="R610"/>
  <c r="BK639"/>
  <c r="J639"/>
  <c r="J80"/>
  <c r="T639"/>
  <c r="R829"/>
  <c r="P860"/>
  <c r="T860"/>
  <c r="R911"/>
  <c r="T940"/>
  <c r="R1075"/>
  <c r="P1132"/>
  <c r="BK1179"/>
  <c r="J1179"/>
  <c r="J96"/>
  <c r="P1194"/>
  <c r="BK1203"/>
  <c r="J1203"/>
  <c r="J100"/>
  <c r="R1203"/>
  <c r="BK1209"/>
  <c r="J1209"/>
  <c r="J102"/>
  <c r="P1209"/>
  <c r="T1209"/>
  <c r="BK348"/>
  <c r="J348"/>
  <c r="J68"/>
  <c r="BK1206"/>
  <c r="J1206"/>
  <c r="J101"/>
  <c r="E48"/>
  <c r="J52"/>
  <c r="F119"/>
  <c r="BE125"/>
  <c r="BE190"/>
  <c r="BE253"/>
  <c r="BE257"/>
  <c r="BE259"/>
  <c r="BE271"/>
  <c r="BE273"/>
  <c r="BE283"/>
  <c r="BE289"/>
  <c r="BE295"/>
  <c r="BE304"/>
  <c r="BE313"/>
  <c r="BE322"/>
  <c r="BE337"/>
  <c r="BE355"/>
  <c r="BE365"/>
  <c r="BE367"/>
  <c r="BE373"/>
  <c r="BE376"/>
  <c r="BE388"/>
  <c r="BE416"/>
  <c r="BE433"/>
  <c r="BE441"/>
  <c r="BE454"/>
  <c r="BE462"/>
  <c r="BE480"/>
  <c r="BE484"/>
  <c r="BE487"/>
  <c r="BE495"/>
  <c r="BE499"/>
  <c r="BE506"/>
  <c r="BE522"/>
  <c r="BE530"/>
  <c r="BE538"/>
  <c r="BE546"/>
  <c r="BE554"/>
  <c r="BE590"/>
  <c r="BE598"/>
  <c r="BE623"/>
  <c r="BE663"/>
  <c r="BE668"/>
  <c r="BE671"/>
  <c r="BE675"/>
  <c r="BE689"/>
  <c r="BE691"/>
  <c r="BE704"/>
  <c r="BE724"/>
  <c r="BE731"/>
  <c r="BE745"/>
  <c r="BE750"/>
  <c r="BE769"/>
  <c r="BE772"/>
  <c r="BE775"/>
  <c r="BE804"/>
  <c r="BE810"/>
  <c r="BE835"/>
  <c r="BE838"/>
  <c r="BE844"/>
  <c r="BE861"/>
  <c r="BE888"/>
  <c r="BE909"/>
  <c r="BE912"/>
  <c r="BE931"/>
  <c r="BE944"/>
  <c r="BE949"/>
  <c r="BE955"/>
  <c r="BE957"/>
  <c r="BE959"/>
  <c r="BE964"/>
  <c r="BE972"/>
  <c r="BE992"/>
  <c r="BE994"/>
  <c r="BE1013"/>
  <c r="BE1015"/>
  <c r="BE1018"/>
  <c r="BE1027"/>
  <c r="BE1030"/>
  <c r="BE1039"/>
  <c r="BE1043"/>
  <c r="BE1052"/>
  <c r="BE1062"/>
  <c r="BE1065"/>
  <c r="BE1066"/>
  <c r="BE1069"/>
  <c r="BE1070"/>
  <c r="BE1072"/>
  <c r="BE1088"/>
  <c r="BE1090"/>
  <c r="BE1092"/>
  <c r="BE1095"/>
  <c r="BE1097"/>
  <c r="BE1099"/>
  <c r="BE1102"/>
  <c r="BE1105"/>
  <c r="BE1107"/>
  <c r="BE1109"/>
  <c r="BE1112"/>
  <c r="BE1212"/>
  <c i="1" r="BB55"/>
  <c i="2" r="BE168"/>
  <c r="BE176"/>
  <c r="BE179"/>
  <c r="BE182"/>
  <c r="BE217"/>
  <c r="BE221"/>
  <c r="BE238"/>
  <c r="BE256"/>
  <c r="BE260"/>
  <c r="BE263"/>
  <c r="BE265"/>
  <c r="BE268"/>
  <c r="BE282"/>
  <c r="BE284"/>
  <c r="BE292"/>
  <c r="BE298"/>
  <c r="BE307"/>
  <c r="BE316"/>
  <c r="BE319"/>
  <c r="BE324"/>
  <c r="BE327"/>
  <c r="BE340"/>
  <c r="BE346"/>
  <c r="BE360"/>
  <c r="BE381"/>
  <c r="BE383"/>
  <c r="BE386"/>
  <c r="BE400"/>
  <c r="BE413"/>
  <c r="BE421"/>
  <c r="BE426"/>
  <c r="BE437"/>
  <c r="BE447"/>
  <c r="BE451"/>
  <c r="BE459"/>
  <c r="BE482"/>
  <c r="BE501"/>
  <c r="BE516"/>
  <c r="BE520"/>
  <c r="BE526"/>
  <c r="BE540"/>
  <c r="BE581"/>
  <c r="BE587"/>
  <c r="BE591"/>
  <c r="BE596"/>
  <c r="BE600"/>
  <c r="BE604"/>
  <c r="BE608"/>
  <c r="BE611"/>
  <c r="BE613"/>
  <c r="BE616"/>
  <c r="BE637"/>
  <c r="BE642"/>
  <c r="BE647"/>
  <c r="BE659"/>
  <c r="BE665"/>
  <c r="BE672"/>
  <c r="BE679"/>
  <c r="BE686"/>
  <c r="BE696"/>
  <c r="BE699"/>
  <c r="BE722"/>
  <c r="BE727"/>
  <c r="BE733"/>
  <c r="BE737"/>
  <c r="BE741"/>
  <c r="BE754"/>
  <c r="BE756"/>
  <c r="BE762"/>
  <c r="BE768"/>
  <c r="BE771"/>
  <c r="BE786"/>
  <c r="BE787"/>
  <c r="BE793"/>
  <c r="BE795"/>
  <c r="BE796"/>
  <c r="BE802"/>
  <c r="BE805"/>
  <c r="BE807"/>
  <c r="BE808"/>
  <c r="BE811"/>
  <c r="BE813"/>
  <c r="BE821"/>
  <c r="BE823"/>
  <c r="BE825"/>
  <c r="BE826"/>
  <c r="BE833"/>
  <c r="BE841"/>
  <c r="BE846"/>
  <c r="BE858"/>
  <c r="BE867"/>
  <c r="BE870"/>
  <c r="BE872"/>
  <c r="BE877"/>
  <c r="BE882"/>
  <c r="BE897"/>
  <c r="BE899"/>
  <c r="BE907"/>
  <c r="BE915"/>
  <c r="BE923"/>
  <c r="BE927"/>
  <c r="BE929"/>
  <c r="BE989"/>
  <c r="BE993"/>
  <c r="BE996"/>
  <c r="BE1001"/>
  <c r="BE1004"/>
  <c r="BE1009"/>
  <c r="BE1020"/>
  <c r="BE1024"/>
  <c r="BE1025"/>
  <c r="BE1031"/>
  <c r="BE1037"/>
  <c r="BE1048"/>
  <c r="BE1049"/>
  <c r="BE1050"/>
  <c r="BE1057"/>
  <c r="BE1058"/>
  <c r="BE1060"/>
  <c r="BE1073"/>
  <c r="BE1076"/>
  <c r="BE1079"/>
  <c r="BE1081"/>
  <c r="BE1083"/>
  <c r="BE1085"/>
  <c r="BE1195"/>
  <c r="BE1197"/>
  <c r="BE131"/>
  <c r="BE134"/>
  <c r="BE137"/>
  <c r="BE143"/>
  <c r="BE149"/>
  <c r="BE152"/>
  <c r="BE158"/>
  <c r="BE164"/>
  <c r="BE198"/>
  <c r="BE201"/>
  <c r="BE219"/>
  <c r="BE227"/>
  <c r="BE232"/>
  <c r="BE247"/>
  <c r="BE279"/>
  <c r="BE732"/>
  <c r="BE738"/>
  <c r="BE744"/>
  <c r="BE747"/>
  <c r="BE757"/>
  <c r="BE758"/>
  <c r="BE766"/>
  <c r="BE778"/>
  <c r="BE781"/>
  <c r="BE819"/>
  <c r="BE827"/>
  <c r="BE830"/>
  <c r="BE836"/>
  <c r="BE847"/>
  <c r="BE851"/>
  <c r="BE853"/>
  <c r="BE856"/>
  <c r="BE863"/>
  <c r="BE864"/>
  <c r="BE891"/>
  <c r="BE894"/>
  <c r="BE921"/>
  <c r="BE924"/>
  <c r="BE933"/>
  <c r="BE935"/>
  <c r="BE938"/>
  <c r="BE953"/>
  <c r="BE962"/>
  <c r="BE968"/>
  <c r="BE971"/>
  <c r="BE978"/>
  <c r="BE982"/>
  <c r="BE987"/>
  <c r="BE1002"/>
  <c r="BE1005"/>
  <c r="BE1021"/>
  <c r="BE1045"/>
  <c r="BE1128"/>
  <c r="BE1130"/>
  <c r="BE1133"/>
  <c r="BE1135"/>
  <c r="BE1137"/>
  <c r="BE1139"/>
  <c r="BE1141"/>
  <c r="BE1144"/>
  <c r="BE1146"/>
  <c r="BE1148"/>
  <c r="BE1150"/>
  <c r="BE1152"/>
  <c r="BE1154"/>
  <c r="BE1157"/>
  <c r="BE1159"/>
  <c r="BE1162"/>
  <c r="BE1165"/>
  <c r="BE1167"/>
  <c r="BE1169"/>
  <c r="BE1172"/>
  <c r="BE1175"/>
  <c r="BE1177"/>
  <c r="BE1180"/>
  <c r="BE1182"/>
  <c r="BE1184"/>
  <c r="BE1186"/>
  <c r="BE1190"/>
  <c r="BE1192"/>
  <c r="BE1201"/>
  <c r="BE1204"/>
  <c r="BE1205"/>
  <c r="BE1207"/>
  <c r="BE1210"/>
  <c i="1" r="BC55"/>
  <c i="2" r="BE140"/>
  <c r="BE146"/>
  <c r="BE171"/>
  <c r="BE193"/>
  <c r="BE209"/>
  <c r="BE213"/>
  <c r="BE224"/>
  <c r="BE250"/>
  <c r="BE277"/>
  <c r="BE278"/>
  <c r="BE330"/>
  <c r="BE333"/>
  <c r="BE335"/>
  <c r="BE342"/>
  <c r="BE344"/>
  <c r="BE353"/>
  <c r="BE358"/>
  <c r="BE369"/>
  <c r="BE379"/>
  <c r="BE393"/>
  <c r="BE395"/>
  <c r="BE398"/>
  <c r="BE404"/>
  <c r="BE411"/>
  <c r="BE423"/>
  <c r="BE428"/>
  <c r="BE431"/>
  <c r="BE439"/>
  <c r="BE457"/>
  <c r="BE473"/>
  <c r="BE489"/>
  <c r="BE493"/>
  <c r="BE524"/>
  <c r="BE533"/>
  <c r="BE544"/>
  <c r="BE549"/>
  <c r="BE551"/>
  <c r="BE553"/>
  <c r="BE557"/>
  <c r="BE560"/>
  <c r="BE562"/>
  <c r="BE565"/>
  <c r="BE579"/>
  <c r="BE583"/>
  <c r="BE585"/>
  <c r="BE588"/>
  <c r="BE602"/>
  <c r="BE618"/>
  <c r="BE635"/>
  <c r="BE640"/>
  <c r="BE645"/>
  <c r="BE651"/>
  <c r="BE653"/>
  <c r="BE655"/>
  <c r="BE657"/>
  <c r="BE678"/>
  <c r="BE709"/>
  <c r="BE713"/>
  <c r="BE715"/>
  <c r="BE718"/>
  <c r="BE719"/>
  <c r="BE721"/>
  <c r="BE735"/>
  <c r="BE752"/>
  <c r="BE759"/>
  <c r="BE783"/>
  <c r="BE832"/>
  <c r="BE973"/>
  <c r="BE974"/>
  <c r="BE979"/>
  <c r="BE983"/>
  <c r="BE990"/>
  <c r="BE1012"/>
  <c r="BE1022"/>
  <c r="BE1035"/>
  <c r="BE1041"/>
  <c r="BE1047"/>
  <c r="BE1055"/>
  <c r="BE1067"/>
  <c i="1" r="BA55"/>
  <c i="2" r="BE128"/>
  <c r="BE155"/>
  <c r="BE161"/>
  <c r="BE184"/>
  <c r="BE207"/>
  <c r="BE210"/>
  <c r="BE215"/>
  <c r="BE230"/>
  <c r="BE236"/>
  <c r="BE240"/>
  <c r="BE245"/>
  <c r="BE258"/>
  <c r="BE261"/>
  <c r="BE275"/>
  <c r="BE281"/>
  <c r="BE301"/>
  <c r="BE310"/>
  <c r="BE349"/>
  <c r="BE363"/>
  <c r="BE371"/>
  <c r="BE390"/>
  <c r="BE402"/>
  <c r="BE407"/>
  <c r="BE409"/>
  <c r="BE419"/>
  <c r="BE435"/>
  <c r="BE443"/>
  <c r="BE445"/>
  <c r="BE449"/>
  <c r="BE464"/>
  <c r="BE467"/>
  <c r="BE470"/>
  <c r="BE476"/>
  <c r="BE478"/>
  <c r="BE491"/>
  <c r="BE497"/>
  <c r="BE511"/>
  <c r="BE518"/>
  <c r="BE528"/>
  <c r="BE542"/>
  <c r="BE568"/>
  <c r="BE570"/>
  <c r="BE572"/>
  <c r="BE575"/>
  <c r="BE577"/>
  <c r="BE593"/>
  <c r="BE594"/>
  <c r="BE606"/>
  <c r="BE620"/>
  <c r="BE626"/>
  <c r="BE629"/>
  <c r="BE632"/>
  <c r="BE649"/>
  <c r="BE661"/>
  <c r="BE676"/>
  <c r="BE681"/>
  <c r="BE684"/>
  <c r="BE694"/>
  <c r="BE702"/>
  <c r="BE707"/>
  <c r="BE711"/>
  <c r="BE716"/>
  <c r="BE725"/>
  <c r="BE729"/>
  <c r="BE740"/>
  <c r="BE746"/>
  <c r="BE749"/>
  <c r="BE764"/>
  <c r="BE774"/>
  <c r="BE777"/>
  <c r="BE780"/>
  <c r="BE784"/>
  <c r="BE789"/>
  <c r="BE791"/>
  <c r="BE798"/>
  <c r="BE799"/>
  <c r="BE801"/>
  <c r="BE814"/>
  <c r="BE816"/>
  <c r="BE817"/>
  <c r="BE839"/>
  <c r="BE842"/>
  <c r="BE848"/>
  <c r="BE874"/>
  <c r="BE879"/>
  <c r="BE885"/>
  <c r="BE901"/>
  <c r="BE903"/>
  <c r="BE905"/>
  <c r="BE918"/>
  <c r="BE941"/>
  <c r="BE946"/>
  <c r="BE951"/>
  <c r="BE963"/>
  <c r="BE967"/>
  <c r="BE977"/>
  <c r="BE984"/>
  <c r="BE988"/>
  <c r="BE997"/>
  <c r="BE999"/>
  <c r="BE1000"/>
  <c r="BE1006"/>
  <c r="BE1008"/>
  <c r="BE1028"/>
  <c r="BE1033"/>
  <c r="BE1114"/>
  <c r="BE1116"/>
  <c r="BE1119"/>
  <c r="BE1121"/>
  <c r="BE1124"/>
  <c r="BE1126"/>
  <c r="BE1199"/>
  <c i="1" r="AW55"/>
  <c r="BD55"/>
  <c r="BB54"/>
  <c r="AX54"/>
  <c r="BA54"/>
  <c r="W30"/>
  <c r="BC54"/>
  <c r="AY54"/>
  <c r="BD54"/>
  <c r="W33"/>
  <c i="2" l="1" r="R351"/>
  <c r="P123"/>
  <c r="T1188"/>
  <c r="P351"/>
  <c r="T123"/>
  <c r="R123"/>
  <c r="R1188"/>
  <c r="P1188"/>
  <c r="T351"/>
  <c r="T122"/>
  <c r="R122"/>
  <c r="P122"/>
  <c i="1" r="AU55"/>
  <c i="2" r="BK123"/>
  <c r="J123"/>
  <c r="J60"/>
  <c r="BK351"/>
  <c r="J351"/>
  <c r="J69"/>
  <c r="BK1188"/>
  <c r="J1188"/>
  <c r="J97"/>
  <c i="1" r="AU54"/>
  <c r="W31"/>
  <c r="AW54"/>
  <c r="AK30"/>
  <c i="2" r="F33"/>
  <c i="1" r="AZ55"/>
  <c r="AZ54"/>
  <c r="W29"/>
  <c r="W32"/>
  <c i="2" r="J33"/>
  <c i="1" r="AV55"/>
  <c r="AT55"/>
  <c i="2" l="1" r="BK122"/>
  <c r="J122"/>
  <c r="J30"/>
  <c i="1" r="AG55"/>
  <c r="AG54"/>
  <c r="AK26"/>
  <c r="AV54"/>
  <c r="AK29"/>
  <c i="2" l="1" r="J39"/>
  <c r="J59"/>
  <c i="1" r="AK35"/>
  <c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<sst xmlns="http://schemas.openxmlformats.org/spreadsheetml/2006/main">
  <si>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</si>
  <si>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</si>
  <si>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</si>
  <si>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</si>
  <si>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</si>
  <si>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{c019b3b4-3222-4b92-b18a-b69efcb84887}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</si>
  <si>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</si>
  <si>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</si>
  <si>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</si>
  <si>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</si>
  <si>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</si>
  <si>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</si>
  <si>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</si>
  <si>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</si>
  <si>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ST202505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</si>
  <si>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</si>
  <si>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</si>
  <si>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MŠ Český Brod</t>
  </si>
  <si>
    <t>KSO:</t>
  </si>
  <si>
    <t/>
  </si>
  <si>
    <t>CC-CZ:</t>
  </si>
  <si>
    <t>Místo:</t>
  </si>
  <si>
    <t>Český Brod</t>
  </si>
  <si>
    <t>Datum:</t>
  </si>
  <si>
    <t>3. 10. 2025</t>
  </si>
  <si>
    <t>Zadavatel:</t>
  </si>
  <si>
    <t>IČ:</t>
  </si>
  <si>
    <t>00235334</t>
  </si>
  <si>
    <t>Město Český Brod</t>
  </si>
  <si>
    <t>DIČ:</t>
  </si>
  <si>
    <t>CZ00235334</t>
  </si>
  <si>
    <t>Účastník:</t>
  </si>
  <si>
    <t>Vyplň údaj</t>
  </si>
  <si>
    <t>Projektant:</t>
  </si>
  <si>
    <t>Ing. Vojtěch Merenus</t>
  </si>
  <si>
    <t>True</t>
  </si>
  <si>
    <t>Zpracovatel:</t>
  </si>
  <si>
    <t>07820551</t>
  </si>
  <si>
    <t>STAMER s.r.o.</t>
  </si>
  <si>
    <t>CZ07820551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</si>
  <si>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</si>
  <si>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</si>
  <si>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</si>
  <si>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</si>
  <si>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</si>
  <si>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</si>
  <si>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</si>
  <si>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</si>
  <si>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</si>
  <si>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</si>
  <si>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</si>
  <si>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</si>
  <si>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</si>
  <si>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</si>
  <si>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</si>
  <si>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</si>
  <si>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</si>
  <si>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</si>
  <si>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</si>
  <si>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</si>
  <si>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</si>
  <si>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</si>
  <si>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</si>
  <si>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</si>
  <si>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</si>
  <si>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</si>
  <si>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</si>
  <si>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</si>
  <si>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</si>
  <si>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</si>
  <si>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</si>
  <si>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</si>
  <si>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</si>
  <si>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</si>
  <si>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</si>
  <si>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</si>
  <si>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</si>
  <si>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</si>
  <si>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</si>
  <si>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</si>
  <si>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</si>
  <si>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</si>
  <si>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úpravy 1NP a 2NP</t>
  </si>
  <si>
    <t>STA</t>
  </si>
  <si>
    <t>{b928b305-90bd-4f94-80dd-f2a546f72e25}</t>
  </si>
  <si>
    <t>2</t>
  </si>
  <si>
    <t>KRYCÍ LIST SOUPISU PRACÍ</t>
  </si>
  <si>
    <t>Objekt:</t>
  </si>
  <si>
    <t>1 - Stavební úpravy 1NP a 2NP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</si>
  <si>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</si>
  <si>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</si>
  <si>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</si>
  <si>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</si>
  <si>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</si>
  <si>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</si>
  <si>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</si>
  <si>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</si>
  <si>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</si>
  <si>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</si>
  <si>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</si>
  <si>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</si>
  <si>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</si>
  <si>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</si>
  <si>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</si>
  <si>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</si>
  <si>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</si>
  <si>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</si>
  <si>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</si>
  <si>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</si>
  <si>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</si>
  <si>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</si>
  <si>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</si>
  <si>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</si>
  <si>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</si>
  <si>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</si>
  <si>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</si>
  <si>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</si>
  <si>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755 - Dopravní zařízení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</si>
  <si>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</si>
  <si>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</si>
  <si>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</si>
  <si>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</si>
  <si>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</si>
  <si>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</si>
  <si>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</si>
  <si>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</si>
  <si>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</si>
  <si>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</si>
  <si>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</si>
  <si>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</si>
  <si>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</si>
  <si>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</si>
  <si>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</si>
  <si>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</si>
  <si>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</si>
  <si>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</si>
  <si>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</si>
  <si>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</si>
  <si>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</si>
  <si>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</si>
  <si>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</si>
  <si>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</si>
  <si>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</si>
  <si>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</si>
  <si>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</si>
  <si>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</si>
  <si>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</si>
  <si>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</si>
  <si>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</si>
  <si>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</si>
  <si>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</si>
  <si>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</si>
  <si>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</si>
  <si>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</si>
  <si>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132211401</t>
  </si>
  <si>
    <t>Hloubená vykopávka pod základy ručně s přehozením výkopku na vzdálenost 3 m nebo s naložením na dopravní prostředek v hornině třídy těžitelnosti I skupiny 3</t>
  </si>
  <si>
    <t>m3</t>
  </si>
  <si>
    <t>CS ÚRS 2025 02</t>
  </si>
  <si>
    <t>4</t>
  </si>
  <si>
    <t>-513671663</t>
  </si>
  <si>
    <t>Online PSC</t>
  </si>
  <si>
    <t>https://podminky.urs.cz/item/CS_URS_2025_02/132211401</t>
  </si>
  <si>
    <t>VV</t>
  </si>
  <si>
    <t>19,696*0,5*0,6+7,577*1,7+8*0,6*0,5</t>
  </si>
  <si>
    <t>139911121</t>
  </si>
  <si>
    <t>Bourání konstrukcí v hloubených vykopávkách ručně s přemístěním suti na hromady na vzdálenost do 20 m nebo s naložením na dopravní prostředek z betonu prostého neprokládaného</t>
  </si>
  <si>
    <t>-362439332</t>
  </si>
  <si>
    <t>https://podminky.urs.cz/item/CS_URS_2025_02/139911121</t>
  </si>
  <si>
    <t>0,25*0,46*2,8</t>
  </si>
  <si>
    <t>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</si>
  <si>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</si>
  <si>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</si>
  <si>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-440814045</t>
  </si>
  <si>
    <t>https://podminky.urs.cz/item/CS_URS_2025_02/162751117</t>
  </si>
  <si>
    <t>21,19-5,31</t>
  </si>
  <si>
    <t>171201231</t>
  </si>
  <si>
    <t>Poplatek za uložení stavebního odpadu na recyklační skládce (skládkovné) zeminy a kamení zatříděného do Katalogu odpadů pod kódem 17 05 04</t>
  </si>
  <si>
    <t>t</t>
  </si>
  <si>
    <t>994241406</t>
  </si>
  <si>
    <t>https://podminky.urs.cz/item/CS_URS_2025_02/171201231</t>
  </si>
  <si>
    <t>15,88*1,8 'Přepočtené koeficientem množství</t>
  </si>
  <si>
    <t>5</t>
  </si>
  <si>
    <t>174111102</t>
  </si>
  <si>
    <t>Zásyp sypaninou z jakékoliv horniny ručně s uložením výkopku ve vrstvách se zhutněním v uzavřených prostorách s urovnáním povrchu zásypu</t>
  </si>
  <si>
    <t>-677145575</t>
  </si>
  <si>
    <t>https://podminky.urs.cz/item/CS_URS_2025_02/174111102</t>
  </si>
  <si>
    <t>(2,25+2,25+2,7)*1,3*0,25+(23,004+1,5+5,2)*0,5*0,2</t>
  </si>
  <si>
    <t>6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</si>
  <si>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</si>
  <si>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</si>
  <si>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-1499255056</t>
  </si>
  <si>
    <t>https://podminky.urs.cz/item/CS_URS_2025_02/175111101</t>
  </si>
  <si>
    <t>(23,004+1,5+5,2)*0,5*0,4</t>
  </si>
  <si>
    <t>7</t>
  </si>
  <si>
    <t>M</t>
  </si>
  <si>
    <t>58331351</t>
  </si>
  <si>
    <t>kamenivo těžené drobné frakce 0/4</t>
  </si>
  <si>
    <t>8</t>
  </si>
  <si>
    <t>1855645130</t>
  </si>
  <si>
    <t>5,941*2 'Přepočtené koeficientem množství</t>
  </si>
  <si>
    <t>Zakládání</t>
  </si>
  <si>
    <t>273313611</t>
  </si>
  <si>
    <t>Základy z betonu prostého desky z betonu kamenem neprokládaného tř. C 16/20</t>
  </si>
  <si>
    <t>726500400</t>
  </si>
  <si>
    <t>https://podminky.urs.cz/item/CS_URS_2025_02/273313611</t>
  </si>
  <si>
    <t>6,16*0,4</t>
  </si>
  <si>
    <t>9</t>
  </si>
  <si>
    <t>273321311</t>
  </si>
  <si>
    <t>Základy z betonu železového (bez výztuže) desky z betonu bez zvláštních nároků na prostředí tř. C 16/20</t>
  </si>
  <si>
    <t>-678442894</t>
  </si>
  <si>
    <t>https://podminky.urs.cz/item/CS_URS_2025_02/273321311</t>
  </si>
  <si>
    <t>4,18*0,3</t>
  </si>
  <si>
    <t>10</t>
  </si>
  <si>
    <t>273361821</t>
  </si>
  <si>
    <t>Výztuž základů desek z betonářské oceli 10 505 (R) nebo BSt 500</t>
  </si>
  <si>
    <t>-307051625</t>
  </si>
  <si>
    <t>https://podminky.urs.cz/item/CS_URS_2025_02/273361821</t>
  </si>
  <si>
    <t>1,254*0,12 'Přepočtené koeficientem množství</t>
  </si>
  <si>
    <t>11</t>
  </si>
  <si>
    <t>279113131</t>
  </si>
  <si>
    <t>Základové zdi z tvárnic ztraceného bednění včetně výplně z betonu bez zvláštních nároků na vliv prostředí třídy C 16/20, tloušťky zdiva přes 100 do 150 mm</t>
  </si>
  <si>
    <t>m2</t>
  </si>
  <si>
    <t>643845762</t>
  </si>
  <si>
    <t>https://podminky.urs.cz/item/CS_URS_2025_02/279113131</t>
  </si>
  <si>
    <t>2,25*0,5</t>
  </si>
  <si>
    <t>279113133</t>
  </si>
  <si>
    <t>Základové zdi z tvárnic ztraceného bednění včetně výplně z betonu bez zvláštních nároků na vliv prostředí třídy C 16/20, tloušťky zdiva přes 200 do 250 mm</t>
  </si>
  <si>
    <t>-598709819</t>
  </si>
  <si>
    <t>https://podminky.urs.cz/item/CS_URS_2025_02/279113133</t>
  </si>
  <si>
    <t>2,25*1,25+2,25*0,75</t>
  </si>
  <si>
    <t>13</t>
  </si>
  <si>
    <t>279113135</t>
  </si>
  <si>
    <t>Základové zdi z tvárnic ztraceného bednění včetně výplně z betonu bez zvláštních nároků na vliv prostředí třídy C 16/20, tloušťky zdiva přes 300 do 400 mm</t>
  </si>
  <si>
    <t>1297373160</t>
  </si>
  <si>
    <t>https://podminky.urs.cz/item/CS_URS_2025_02/279113135</t>
  </si>
  <si>
    <t>2,3*1,25</t>
  </si>
  <si>
    <t>14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</si>
  <si>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</si>
  <si>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</si>
  <si>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-1837205671</t>
  </si>
  <si>
    <t>https://podminky.urs.cz/item/CS_URS_2025_02/279361821</t>
  </si>
  <si>
    <t>(4,5+2,875)*0,0112</t>
  </si>
  <si>
    <t>Svislé a kompletní konstrukce</t>
  </si>
  <si>
    <t>15</t>
  </si>
  <si>
    <t>310231035</t>
  </si>
  <si>
    <t>Zazdívka otvorů ve zdivu nadzákladovém děrovanými cihlami plochy přes 1 do 4 m2 do P10, tl. zdiva 240 mm</t>
  </si>
  <si>
    <t>-1059730008</t>
  </si>
  <si>
    <t>https://podminky.urs.cz/item/CS_URS_2025_02/310231035</t>
  </si>
  <si>
    <t>0,95*1,8+1,1*0,1+0,95*1,8+1,8*3</t>
  </si>
  <si>
    <t>16</t>
  </si>
  <si>
    <t>311113132</t>
  </si>
  <si>
    <t>Nadzákladové zdi z betonových tvárnic ztraceného bednění hladkých včetně výplně z betonu C 16/20, tloušťky zdiva přes 150 do 200 mm</t>
  </si>
  <si>
    <t>-2089328012</t>
  </si>
  <si>
    <t>https://podminky.urs.cz/item/CS_URS_2025_02/311113132</t>
  </si>
  <si>
    <t>2,25*(4*3+2,75)</t>
  </si>
  <si>
    <t>7,4*25-1,2*2,25*5</t>
  </si>
  <si>
    <t>Součet</t>
  </si>
  <si>
    <t>17</t>
  </si>
  <si>
    <t>311361821</t>
  </si>
  <si>
    <t>Výztuž nadzákladových zdí nosných svislých nebo odkloněných od svislice, rovných nebo oblých z betonářské oceli 10 505 (R) nebo BSt 500</t>
  </si>
  <si>
    <t>-432282029</t>
  </si>
  <si>
    <t>https://podminky.urs.cz/item/CS_URS_2025_02/311361821</t>
  </si>
  <si>
    <t>204,688*0,0112 'Přepočtené koeficientem množství</t>
  </si>
  <si>
    <t>18</t>
  </si>
  <si>
    <t>317941123</t>
  </si>
  <si>
    <t>Osazování ocelových válcovaných nosníků na zdivu I nebo IE nebo U nebo UE nebo L, výšky přes 120 do 220 mm</t>
  </si>
  <si>
    <t>-475948351</t>
  </si>
  <si>
    <t>https://podminky.urs.cz/item/CS_URS_2025_02/317941123</t>
  </si>
  <si>
    <t>7,8*0,0179</t>
  </si>
  <si>
    <t>19</t>
  </si>
  <si>
    <t>13010936</t>
  </si>
  <si>
    <t>ocel profilová jakost S235JR (11 375) průřez UPE 180</t>
  </si>
  <si>
    <t>879662133</t>
  </si>
  <si>
    <t>0,14*1,05 'Přepočtené koeficientem množství</t>
  </si>
  <si>
    <t>20</t>
  </si>
  <si>
    <t>342244201</t>
  </si>
  <si>
    <t>Příčky jednoduché z cihel děrovaných broušených na tenkovrstvou maltu, pevnost cihel do P15, tl. příčky 80 mm</t>
  </si>
  <si>
    <t>57617841</t>
  </si>
  <si>
    <t>https://podminky.urs.cz/item/CS_URS_2025_02/342244201</t>
  </si>
  <si>
    <t>0,2*3,15*2+1,75*3,15-2,1*0,7+(0,4+0,6*4)*3,15+1,4*2,85-1*2,1*3-0,7*2,1+16,3*2,85</t>
  </si>
  <si>
    <t>0,6*16*3,15+0,7*3,15+1,1*3,15-1*2,1+5,55*3,15-0,7*2,1*2+27,5*3,15-5*1*2,1-0,7*2,1+1,4*2,85</t>
  </si>
  <si>
    <t>0,7*3,15*2+1,1*3,15*2-1*2,15*2</t>
  </si>
  <si>
    <t>342244211</t>
  </si>
  <si>
    <t>Příčky jednoduché z cihel děrovaných broušených na tenkovrstvou maltu, pevnost cihel do P15, tl. příčky 115 mm</t>
  </si>
  <si>
    <t>226518645</t>
  </si>
  <si>
    <t>https://podminky.urs.cz/item/CS_URS_2025_02/342244211</t>
  </si>
  <si>
    <t>3,1*3,15-0,9*2,1*2+3,1*2,85+2,1*1+0,8*2,1+2,1*0,9+2,15*1,6</t>
  </si>
  <si>
    <t>22</t>
  </si>
  <si>
    <t>342244221</t>
  </si>
  <si>
    <t>Příčky jednoduché z cihel děrovaných broušených na tenkovrstvou maltu, pevnost cihel do P15, tl. příčky 140 mm</t>
  </si>
  <si>
    <t>1639984009</t>
  </si>
  <si>
    <t>https://podminky.urs.cz/item/CS_URS_2025_02/342244221</t>
  </si>
  <si>
    <t>8,05*3,15-2*1*2,1</t>
  </si>
  <si>
    <t>2*3,15+22,5*3,15-0,9*2,1*2-1*2,1*2</t>
  </si>
  <si>
    <t>23</t>
  </si>
  <si>
    <t>346272236</t>
  </si>
  <si>
    <t>Přizdívky z pórobetonových tvárnic objemová hmotnost do 500 kg/m3, na tenké maltové lože, tloušťka přizdívky 100 mm</t>
  </si>
  <si>
    <t>1084527049</t>
  </si>
  <si>
    <t>https://podminky.urs.cz/item/CS_URS_2025_02/346272236</t>
  </si>
  <si>
    <t>3,3*3,15</t>
  </si>
  <si>
    <t>24</t>
  </si>
  <si>
    <t>346272256</t>
  </si>
  <si>
    <t>Přizdívky z pórobetonových tvárnic objemová hmotnost do 500 kg/m3, na tenké maltové lože, tloušťka přizdívky 150 mm</t>
  </si>
  <si>
    <t>795029406</t>
  </si>
  <si>
    <t>https://podminky.urs.cz/item/CS_URS_2025_02/346272256</t>
  </si>
  <si>
    <t>3,1*1,5</t>
  </si>
  <si>
    <t>1*1,6+3,1*1,5*2</t>
  </si>
  <si>
    <t>Vodorovné konstrukce</t>
  </si>
  <si>
    <t>25</t>
  </si>
  <si>
    <t>411121243</t>
  </si>
  <si>
    <t>Montáž prefabrikovaných železobetonových stropů se zalitím spár, včetně podpěrné konstrukce, na cementovou maltu ze stropních desek, šířky do 600 mm a délky přes 1800 do 2700 mm</t>
  </si>
  <si>
    <t>kus</t>
  </si>
  <si>
    <t>1583256741</t>
  </si>
  <si>
    <t>https://podminky.urs.cz/item/CS_URS_2025_02/411121243</t>
  </si>
  <si>
    <t>26</t>
  </si>
  <si>
    <t>59341735</t>
  </si>
  <si>
    <t>deska stropní vylehčená PZD 2090x290x90mm, 3kN/m2</t>
  </si>
  <si>
    <t>1174894339</t>
  </si>
  <si>
    <t>27</t>
  </si>
  <si>
    <t>411321414</t>
  </si>
  <si>
    <t>Stropy z betonu železového (bez výztuže) stropů deskových, plochých střech, desek balkonových, desek hřibových stropů včetně hlavic hřibových sloupů tř. C 25/30</t>
  </si>
  <si>
    <t>1696007160</t>
  </si>
  <si>
    <t>https://podminky.urs.cz/item/CS_URS_2025_02/411321414</t>
  </si>
  <si>
    <t>5,18*0,16</t>
  </si>
  <si>
    <t>28</t>
  </si>
  <si>
    <t>411351011</t>
  </si>
  <si>
    <t>Bednění stropních konstrukcí - bez podpěrné konstrukce desek tloušťky stropní desky přes 5 do 25 cm zřízení</t>
  </si>
  <si>
    <t>107512211</t>
  </si>
  <si>
    <t>https://podminky.urs.cz/item/CS_URS_2025_02/411351011</t>
  </si>
  <si>
    <t>29</t>
  </si>
  <si>
    <t>411351012</t>
  </si>
  <si>
    <t>Bednění stropních konstrukcí - bez podpěrné konstrukce desek tloušťky stropní desky přes 5 do 25 cm odstranění</t>
  </si>
  <si>
    <t>-332439902</t>
  </si>
  <si>
    <t>https://podminky.urs.cz/item/CS_URS_2025_02/411351012</t>
  </si>
  <si>
    <t>30</t>
  </si>
  <si>
    <t>411354313</t>
  </si>
  <si>
    <t>Podpěrná konstrukce stropů - desek, kleneb a skořepin výška podepření do 4 m tloušťka stropu přes 15 do 25 cm zřízení</t>
  </si>
  <si>
    <t>67619732</t>
  </si>
  <si>
    <t>https://podminky.urs.cz/item/CS_URS_2025_02/411354313</t>
  </si>
  <si>
    <t>31</t>
  </si>
  <si>
    <t>411354314</t>
  </si>
  <si>
    <t>Podpěrná konstrukce stropů - desek, kleneb a skořepin výška podepření do 4 m tloušťka stropu přes 15 do 25 cm odstranění</t>
  </si>
  <si>
    <t>-46964171</t>
  </si>
  <si>
    <t>https://podminky.urs.cz/item/CS_URS_2025_02/411354314</t>
  </si>
  <si>
    <t>32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</si>
  <si>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</si>
  <si>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</si>
  <si>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-561293043</t>
  </si>
  <si>
    <t>https://podminky.urs.cz/item/CS_URS_2025_02/411361821</t>
  </si>
  <si>
    <t>5,18*0,16*0,14</t>
  </si>
  <si>
    <t>33</t>
  </si>
  <si>
    <t>417321313</t>
  </si>
  <si>
    <t>Ztužující pásy a věnce z betonu železového (bez výztuže) tř. C 16/20</t>
  </si>
  <si>
    <t>-490863677</t>
  </si>
  <si>
    <t>https://podminky.urs.cz/item/CS_URS_2025_02/417321313</t>
  </si>
  <si>
    <t>(2,25*0,2*0,3)*5+16*0,25*0,2</t>
  </si>
  <si>
    <t>34</t>
  </si>
  <si>
    <t>417351115</t>
  </si>
  <si>
    <t>Bednění bočnic ztužujících pásů a věnců včetně vzpěr zřízení</t>
  </si>
  <si>
    <t>-1100780072</t>
  </si>
  <si>
    <t>https://podminky.urs.cz/item/CS_URS_2025_02/417351115</t>
  </si>
  <si>
    <t>5*0,3*5+16*0,25</t>
  </si>
  <si>
    <t>35</t>
  </si>
  <si>
    <t>417351116</t>
  </si>
  <si>
    <t>Bednění bočnic ztužujících pásů a věnců včetně vzpěr odstranění</t>
  </si>
  <si>
    <t>2071230002</t>
  </si>
  <si>
    <t>https://podminky.urs.cz/item/CS_URS_2025_02/417351116</t>
  </si>
  <si>
    <t>36</t>
  </si>
  <si>
    <t>417361821</t>
  </si>
  <si>
    <t>Výztuž ztužujících pásů a věnců z betonářské oceli 10 505 (R) nebo BSt 500</t>
  </si>
  <si>
    <t>-775780678</t>
  </si>
  <si>
    <t>https://podminky.urs.cz/item/CS_URS_2025_02/417361821</t>
  </si>
  <si>
    <t>1,475*0,12 'Přepočtené koeficientem množství</t>
  </si>
  <si>
    <t>Úpravy povrchů, podlahy a osazování výplní</t>
  </si>
  <si>
    <t>37</t>
  </si>
  <si>
    <t>611325417</t>
  </si>
  <si>
    <t>Oprava vápenocementové omítky vnitřních ploch hladké, tl. do 20 mm, s celoplošným přeštukováním, tl. štuku do 3 mm stropů, v rozsahu opravované plochy přes 10 do 30%</t>
  </si>
  <si>
    <t>-1334694960</t>
  </si>
  <si>
    <t>https://podminky.urs.cz/item/CS_URS_2025_02/611325417</t>
  </si>
  <si>
    <t>38</t>
  </si>
  <si>
    <t>612321121</t>
  </si>
  <si>
    <t>Omítka vápenocementová vnitřních ploch nanášená ručně jednovrstvá, tloušťky do 10 mm hladká svislých konstrukcí stěn</t>
  </si>
  <si>
    <t>-1181534742</t>
  </si>
  <si>
    <t>https://podminky.urs.cz/item/CS_URS_2025_02/612321121</t>
  </si>
  <si>
    <t>39</t>
  </si>
  <si>
    <t>612321141</t>
  </si>
  <si>
    <t>Omítka vápenocementová vnitřních ploch nanášená ručně dvouvrstvá, tloušťky jádrové omítky do 10 mm a tloušťky štuku do 3 mm štuková svislých konstrukcí stěn</t>
  </si>
  <si>
    <t>-1156615199</t>
  </si>
  <si>
    <t>https://podminky.urs.cz/item/CS_URS_2025_02/612321141</t>
  </si>
  <si>
    <t>137,684*3,08-28*0,95*2,05-197,472+1,85*1,4*4</t>
  </si>
  <si>
    <t>75,372*3,08-18*0,95*2,05</t>
  </si>
  <si>
    <t>40</t>
  </si>
  <si>
    <t>612325417</t>
  </si>
  <si>
    <t>Oprava vápenocementové omítky vnitřních ploch hladké, tl. do 20 mm, s celoplošným přeštukováním, tl. štuku do 3 mm stěn, v rozsahu opravované plochy přes 10 do 30%</t>
  </si>
  <si>
    <t>580297969</t>
  </si>
  <si>
    <t>https://podminky.urs.cz/item/CS_URS_2025_02/612325417</t>
  </si>
  <si>
    <t>41</t>
  </si>
  <si>
    <t>631312121</t>
  </si>
  <si>
    <t>Doplnění dosavadních mazanin prostým betonem s dodáním hmot, bez potěru, plochy jednotlivě přes 1 m2 do 4 m2 a tl. do 80 mm</t>
  </si>
  <si>
    <t>-527123249</t>
  </si>
  <si>
    <t>https://podminky.urs.cz/item/CS_URS_2025_02/631312121</t>
  </si>
  <si>
    <t>62,34*0,06</t>
  </si>
  <si>
    <t>42</t>
  </si>
  <si>
    <t>631312131</t>
  </si>
  <si>
    <t>Doplnění dosavadních mazanin prostým betonem s dodáním hmot, bez potěru, plochy jednotlivě přes 1 m2 do 4 m2 a tl. přes 80 mm</t>
  </si>
  <si>
    <t>-1241873818</t>
  </si>
  <si>
    <t>https://podminky.urs.cz/item/CS_URS_2025_02/631312131</t>
  </si>
  <si>
    <t>21,9*0,1</t>
  </si>
  <si>
    <t>43</t>
  </si>
  <si>
    <t>642942111</t>
  </si>
  <si>
    <t>Osazování zárubní nebo rámů kovových dveřních lisovaných nebo z úhelníků bez dveřních křídel na cementovou maltu, plochy otvoru do 2,5 m2</t>
  </si>
  <si>
    <t>-1771346647</t>
  </si>
  <si>
    <t>https://podminky.urs.cz/item/CS_URS_2025_02/642942111</t>
  </si>
  <si>
    <t>12+15+2</t>
  </si>
  <si>
    <t>44</t>
  </si>
  <si>
    <t>55331485</t>
  </si>
  <si>
    <t>zárubeň jednokřídlá ocelová pro zdění tl stěny 110-150mm rozměru 600/1970, 2100mm</t>
  </si>
  <si>
    <t>1274335293</t>
  </si>
  <si>
    <t>45</t>
  </si>
  <si>
    <t>55331486</t>
  </si>
  <si>
    <t>zárubeň jednokřídlá ocelová pro zdění tl stěny 110-150mm rozměru 700/1970, 2100mm</t>
  </si>
  <si>
    <t>936873871</t>
  </si>
  <si>
    <t>46</t>
  </si>
  <si>
    <t>55331487</t>
  </si>
  <si>
    <t>zárubeň jednokřídlá ocelová pro zdění tl stěny 110-150mm rozměru 800/1970, 2100mm</t>
  </si>
  <si>
    <t>-286842914</t>
  </si>
  <si>
    <t>47</t>
  </si>
  <si>
    <t>55331560</t>
  </si>
  <si>
    <t>zárubeň jednokřídlá ocelová pro zdění s protipožární úpravou tl stěny 110-150mm rozměru 600/1970, 2100mm</t>
  </si>
  <si>
    <t>1728068835</t>
  </si>
  <si>
    <t>48</t>
  </si>
  <si>
    <t>55331562</t>
  </si>
  <si>
    <t>zárubeň jednokřídlá ocelová pro zdění s protipožární úpravou tl stěny 110-150mm rozměru 800/1970, 2100mm</t>
  </si>
  <si>
    <t>982400645</t>
  </si>
  <si>
    <t>49</t>
  </si>
  <si>
    <t>55331563</t>
  </si>
  <si>
    <t>zárubeň jednokřídlá ocelová pro zdění s protipožární úpravou tl stěny 110-150mm rozměru 900/1970, 2100mm</t>
  </si>
  <si>
    <t>433557290</t>
  </si>
  <si>
    <t>Ostatní konstrukce a práce, bourání</t>
  </si>
  <si>
    <t>50</t>
  </si>
  <si>
    <t>941111311</t>
  </si>
  <si>
    <t>Odborná prohlídka lešení řadového trubkového lehkého pracovního s podlahami s provozním zatížením tř. 3 do 200 kg/m2 šířky tř. W06 až W12 od 0,6 m do 1,5 m výšky do 25 m, celkové plochy do 500 m2 nezakrytého</t>
  </si>
  <si>
    <t>-649905814</t>
  </si>
  <si>
    <t>https://podminky.urs.cz/item/CS_URS_2025_02/941111311</t>
  </si>
  <si>
    <t>51</t>
  </si>
  <si>
    <t>941211112</t>
  </si>
  <si>
    <t>Lešení řadové rámové lehké pracovní s podlahami s provozním zatížením tř. 3 do 200 kg/m2 šířky tř. SW06 od 0,6 do 0,9 m výšky přes 10 do 25 m montáž</t>
  </si>
  <si>
    <t>-776077085</t>
  </si>
  <si>
    <t>https://podminky.urs.cz/item/CS_URS_2025_02/941211112</t>
  </si>
  <si>
    <t>8,2*15,5</t>
  </si>
  <si>
    <t>52</t>
  </si>
  <si>
    <t>941211212</t>
  </si>
  <si>
    <t>Lešení řadové rámové lehké pracovní s podlahami s provozním zatížením tř. 3 do 200 kg/m2 šířky tř. SW06 od 0,6 do 0,9 m výšky přes 10 do 25 m příplatek za každý den použití</t>
  </si>
  <si>
    <t>-471066629</t>
  </si>
  <si>
    <t>https://podminky.urs.cz/item/CS_URS_2025_02/941211212</t>
  </si>
  <si>
    <t>127,1*30 'Přepočtené koeficientem množství</t>
  </si>
  <si>
    <t>53</t>
  </si>
  <si>
    <t>941211812</t>
  </si>
  <si>
    <t>Lešení řadové rámové lehké pracovní s podlahami s provozním zatížením tř. 3 do 200 kg/m2 šířky tř. SW06 od 0,6 do 0,9 m výšky přes 10 do 25 m demontáž</t>
  </si>
  <si>
    <t>209038496</t>
  </si>
  <si>
    <t>https://podminky.urs.cz/item/CS_URS_2025_02/941211812</t>
  </si>
  <si>
    <t>54</t>
  </si>
  <si>
    <t>949101111</t>
  </si>
  <si>
    <t>Lešení pomocné pracovní pro objekty pozemních staveb pro zatížení do 150 kg/m2, o výšce lešeňové podlahy do 1,9 m</t>
  </si>
  <si>
    <t>1194218214</t>
  </si>
  <si>
    <t>https://podminky.urs.cz/item/CS_URS_2025_02/949101111</t>
  </si>
  <si>
    <t>55</t>
  </si>
  <si>
    <t>952901111</t>
  </si>
  <si>
    <t>Vyčištění budov nebo objektů před předáním do užívání budov bytové nebo občanské výstavby, světlé výšky podlaží do 4 m</t>
  </si>
  <si>
    <t>730388936</t>
  </si>
  <si>
    <t>https://podminky.urs.cz/item/CS_URS_2025_02/952901111</t>
  </si>
  <si>
    <t>56</t>
  </si>
  <si>
    <t>953171021.1</t>
  </si>
  <si>
    <t>Osazování kovových předmětů poklopů litinových nebo ocelových včetně rámů, hmotnosti do 50 kg</t>
  </si>
  <si>
    <t>-475064755</t>
  </si>
  <si>
    <t>57</t>
  </si>
  <si>
    <t>63126032</t>
  </si>
  <si>
    <t>poklop s rámem 600x600 - ZV03</t>
  </si>
  <si>
    <t>CS ÚRS 2021 01</t>
  </si>
  <si>
    <t>779340906</t>
  </si>
  <si>
    <t>58</t>
  </si>
  <si>
    <t>953993311</t>
  </si>
  <si>
    <t>Osazení bezpečnostní, orientační nebo informační tabulky samolepicí</t>
  </si>
  <si>
    <t>-107422527</t>
  </si>
  <si>
    <t>https://podminky.urs.cz/item/CS_URS_2025_02/953993311</t>
  </si>
  <si>
    <t>59</t>
  </si>
  <si>
    <t>73534561</t>
  </si>
  <si>
    <t>tabulka bezpečnostní fotoluminiscenční 148x148mm samolepící</t>
  </si>
  <si>
    <t>1722695927</t>
  </si>
  <si>
    <t>60</t>
  </si>
  <si>
    <t>73534562</t>
  </si>
  <si>
    <t>tabulka bezpečnostní fotoluminiscenční 200x87mm samolepící</t>
  </si>
  <si>
    <t>-1977385033</t>
  </si>
  <si>
    <t>61</t>
  </si>
  <si>
    <t>73534560</t>
  </si>
  <si>
    <t>tabulka bezpečnostní fotoluminiscenční 100x100mm samolepící</t>
  </si>
  <si>
    <t>2135501707</t>
  </si>
  <si>
    <t>62</t>
  </si>
  <si>
    <t>962031013</t>
  </si>
  <si>
    <t>Bourání příček nebo přizdívek z cihel děrovaných, tl. přes 100 do 150 mm</t>
  </si>
  <si>
    <t>880538802</t>
  </si>
  <si>
    <t>https://podminky.urs.cz/item/CS_URS_2025_02/962031013</t>
  </si>
  <si>
    <t>3,08*20,175-2*5</t>
  </si>
  <si>
    <t>3,08*59,273-2*16+2,73*44,021-3*2</t>
  </si>
  <si>
    <t>63</t>
  </si>
  <si>
    <t>962032112</t>
  </si>
  <si>
    <t>Bourání zdiva nadzákladového z cihel keramických děrovaných na maltu vápenocementovou, objemu přes 1 m3</t>
  </si>
  <si>
    <t>336313333</t>
  </si>
  <si>
    <t>https://podminky.urs.cz/item/CS_URS_2025_02/962032112</t>
  </si>
  <si>
    <t>5,2*3,08*0,3+1,2*0,3*3,08*3+7,35*0,4*2,73+0,3*6,42*2,73+1,5*0,3*1+0,32*0,25*1,8</t>
  </si>
  <si>
    <t>64</t>
  </si>
  <si>
    <t>963012510</t>
  </si>
  <si>
    <t>Bourání stropů z desek nebo panelů železobetonových prefabrikovaných s dutinami z desek, š. do 300 mm tl. do 140 mm</t>
  </si>
  <si>
    <t>-990211421</t>
  </si>
  <si>
    <t>https://podminky.urs.cz/item/CS_URS_2025_02/963012510</t>
  </si>
  <si>
    <t>2,5*0,7*0,08*2+1,5*0,8*0,08</t>
  </si>
  <si>
    <t>65</t>
  </si>
  <si>
    <t>963012520</t>
  </si>
  <si>
    <t>Bourání stropů z desek nebo panelů železobetonových prefabrikovaných s dutinami z panelů, š. přes 300 mm tl. přes 140 mm</t>
  </si>
  <si>
    <t>1839832169</t>
  </si>
  <si>
    <t>https://podminky.urs.cz/item/CS_URS_2025_02/963012520</t>
  </si>
  <si>
    <t>5,29*4*0,12</t>
  </si>
  <si>
    <t>66</t>
  </si>
  <si>
    <t>963053935</t>
  </si>
  <si>
    <t>Bourání železobetonových monolitických schodišťových ramen zazděných oboustranně</t>
  </si>
  <si>
    <t>-900464902</t>
  </si>
  <si>
    <t>https://podminky.urs.cz/item/CS_URS_2025_02/963053935</t>
  </si>
  <si>
    <t>1,15*(4,7+1,5)</t>
  </si>
  <si>
    <t>67</t>
  </si>
  <si>
    <t>965042141</t>
  </si>
  <si>
    <t>Bourání mazanin betonových nebo z litého asfaltu tl. do 100 mm, plochy přes 4 m2</t>
  </si>
  <si>
    <t>1765157175</t>
  </si>
  <si>
    <t>https://podminky.urs.cz/item/CS_URS_2025_02/965042141</t>
  </si>
  <si>
    <t>33,52*0,13+18,35*0,12+5,29*4*0,1+28,15*0,2*0,12+58,17*0,2*0,1+8,5*0,1</t>
  </si>
  <si>
    <t>68</t>
  </si>
  <si>
    <t>965046111</t>
  </si>
  <si>
    <t>Broušení stávajících betonových podlah úběr do 3 mm</t>
  </si>
  <si>
    <t>1202260178</t>
  </si>
  <si>
    <t>https://podminky.urs.cz/item/CS_URS_2025_02/965046111</t>
  </si>
  <si>
    <t>13,86+6,45+4,3+2+1,33+9,42+7,04+9,53+4,03+16,08+9,43+0,75+82,07+11,07+347,39-14,85+2*11,03</t>
  </si>
  <si>
    <t>69</t>
  </si>
  <si>
    <t>965046119</t>
  </si>
  <si>
    <t>Broušení stávajících betonových podlah Příplatek k ceně za každý další 1 mm úběru</t>
  </si>
  <si>
    <t>-378682971</t>
  </si>
  <si>
    <t>https://podminky.urs.cz/item/CS_URS_2025_02/965046119</t>
  </si>
  <si>
    <t>531,96*2 'Přepočtené koeficientem množství</t>
  </si>
  <si>
    <t>70</t>
  </si>
  <si>
    <t>968072245</t>
  </si>
  <si>
    <t>Vybourání kovových rámů oken s křídly, dveřních zárubní, vrat, stěn, ostění nebo obkladů okenních rámů s křídly jednoduchých, plochy do 2 m2</t>
  </si>
  <si>
    <t>-71841556</t>
  </si>
  <si>
    <t>https://podminky.urs.cz/item/CS_URS_2025_02/968072245</t>
  </si>
  <si>
    <t>35,000*2</t>
  </si>
  <si>
    <t>71</t>
  </si>
  <si>
    <t>968072246</t>
  </si>
  <si>
    <t>Vybourání kovových rámů oken s křídly, dveřních zárubní, vrat, stěn, ostění nebo obkladů okenních rámů s křídly jednoduchých, plochy do 4 m2</t>
  </si>
  <si>
    <t>-159132843</t>
  </si>
  <si>
    <t>https://podminky.urs.cz/item/CS_URS_2025_02/968072246</t>
  </si>
  <si>
    <t>1,4*2,7</t>
  </si>
  <si>
    <t>72</t>
  </si>
  <si>
    <t>968072247</t>
  </si>
  <si>
    <t>Vybourání kovových rámů oken s křídly, dveřních zárubní, vrat, stěn, ostění nebo obkladů okenních rámů s křídly jednoduchých, plochy přes 4 m2</t>
  </si>
  <si>
    <t>1586725541</t>
  </si>
  <si>
    <t>https://podminky.urs.cz/item/CS_URS_2025_02/968072247</t>
  </si>
  <si>
    <t>3,3*2,7+3,1*2,7</t>
  </si>
  <si>
    <t>73</t>
  </si>
  <si>
    <t>968082017</t>
  </si>
  <si>
    <t>Vybourání plastových rámů oken s křídly, dveřních zárubní, vrat rámu oken s křídly, plochy přes 2 do 4 m2</t>
  </si>
  <si>
    <t>-910616866</t>
  </si>
  <si>
    <t>https://podminky.urs.cz/item/CS_URS_2025_02/968082017</t>
  </si>
  <si>
    <t>1,4*2,7+1,175*1,8+1,1*2,73+1,8*2,35+3*1,8</t>
  </si>
  <si>
    <t>74</t>
  </si>
  <si>
    <t>971052341</t>
  </si>
  <si>
    <t>Vybourání a prorážení otvorů v železobetonových příčkách a zdech základových nebo nadzákladových, plochy do 0,09 m2, tl. do 300 mm</t>
  </si>
  <si>
    <t>-1376710556</t>
  </si>
  <si>
    <t>https://podminky.urs.cz/item/CS_URS_2025_02/971052341</t>
  </si>
  <si>
    <t>75</t>
  </si>
  <si>
    <t>978011141</t>
  </si>
  <si>
    <t>Otlučení vápenných nebo vápenocementových omítek vnitřních ploch stropů, v rozsahu přes 10 do 30 %</t>
  </si>
  <si>
    <t>-1414385349</t>
  </si>
  <si>
    <t>https://podminky.urs.cz/item/CS_URS_2025_02/978011141</t>
  </si>
  <si>
    <t>106,551+286,205</t>
  </si>
  <si>
    <t>76</t>
  </si>
  <si>
    <t>978013141</t>
  </si>
  <si>
    <t>Otlučení vápenných nebo vápenocementových omítek vnitřních ploch stěn s vyškrabáním spar, s očištěním zdiva, v rozsahu přes 10 do 30 %</t>
  </si>
  <si>
    <t>-45838749</t>
  </si>
  <si>
    <t>https://podminky.urs.cz/item/CS_URS_2025_02/978013141</t>
  </si>
  <si>
    <t>64,157*3,08+54,65*0,85+20*3,08*1,4+69,074*3,08+15,5*0,85+4*3,08*1,4</t>
  </si>
  <si>
    <t>77</t>
  </si>
  <si>
    <t>993111111</t>
  </si>
  <si>
    <t>Dovoz a odvoz lešení včetně naložení a složení řadového, na vzdálenost do 10 km</t>
  </si>
  <si>
    <t>-583610432</t>
  </si>
  <si>
    <t>https://podminky.urs.cz/item/CS_URS_2025_02/993111111</t>
  </si>
  <si>
    <t>997</t>
  </si>
  <si>
    <t>Doprava suti a vybouraných hmot</t>
  </si>
  <si>
    <t>78</t>
  </si>
  <si>
    <t>997013211</t>
  </si>
  <si>
    <t>Vnitrostaveništní doprava suti a vybouraných hmot vodorovně do 50 m s naložením ručně pro budovy a haly výšky do 6 m</t>
  </si>
  <si>
    <t>33929945</t>
  </si>
  <si>
    <t>https://podminky.urs.cz/item/CS_URS_2025_02/997013211</t>
  </si>
  <si>
    <t>79</t>
  </si>
  <si>
    <t>997013501</t>
  </si>
  <si>
    <t>Odvoz suti a vybouraných hmot na skládku nebo meziskládku se složením, na vzdálenost do 1 km</t>
  </si>
  <si>
    <t>165165662</t>
  </si>
  <si>
    <t>https://podminky.urs.cz/item/CS_URS_2025_02/997013501</t>
  </si>
  <si>
    <t>80</t>
  </si>
  <si>
    <t>997013509</t>
  </si>
  <si>
    <t>Odvoz suti a vybouraných hmot na skládku nebo meziskládku se složením, na vzdálenost Příplatek k ceně za každý další započatý 1 km přes 1 km</t>
  </si>
  <si>
    <t>61213937</t>
  </si>
  <si>
    <t>https://podminky.urs.cz/item/CS_URS_2025_02/997013509</t>
  </si>
  <si>
    <t>156,906*9 'Přepočtené koeficientem množství</t>
  </si>
  <si>
    <t>81</t>
  </si>
  <si>
    <t>997013631</t>
  </si>
  <si>
    <t>Poplatek za uložení stavebního odpadu na skládce (skládkovné) směsného stavebního a demoličního zatříděného do Katalogu odpadů pod kódem 17 09 04</t>
  </si>
  <si>
    <t>583424141</t>
  </si>
  <si>
    <t>https://podminky.urs.cz/item/CS_URS_2025_02/997013631</t>
  </si>
  <si>
    <t>82</t>
  </si>
  <si>
    <t>997013813</t>
  </si>
  <si>
    <t>Poplatek za uložení stavebního odpadu na skládce (skládkovné) z plastických hmot zatříděného do Katalogu odpadů pod kódem 17 02 03</t>
  </si>
  <si>
    <t>-674376685</t>
  </si>
  <si>
    <t>https://podminky.urs.cz/item/CS_URS_2025_02/997013813</t>
  </si>
  <si>
    <t>83</t>
  </si>
  <si>
    <t>997013847</t>
  </si>
  <si>
    <t>Poplatek za uložení stavebního odpadu na skládce (skládkovné) asfaltového s obsahem dehtu zatříděného do Katalogu odpadů pod kódem 17 03 01</t>
  </si>
  <si>
    <t>-269140971</t>
  </si>
  <si>
    <t>https://podminky.urs.cz/item/CS_URS_2025_02/997013847</t>
  </si>
  <si>
    <t>84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</si>
  <si>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</si>
  <si>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</si>
  <si>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-344746429</t>
  </si>
  <si>
    <t>https://podminky.urs.cz/item/CS_URS_2025_02/997013869</t>
  </si>
  <si>
    <t>998</t>
  </si>
  <si>
    <t>Přesun hmot</t>
  </si>
  <si>
    <t>85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</si>
  <si>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</si>
  <si>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</si>
  <si>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449189840</t>
  </si>
  <si>
    <t>https://podminky.urs.cz/item/CS_URS_2025_02/998011009</t>
  </si>
  <si>
    <t>PSV</t>
  </si>
  <si>
    <t>Práce a dodávky PSV</t>
  </si>
  <si>
    <t>711</t>
  </si>
  <si>
    <t>Izolace proti vodě, vlhkosti a plynům</t>
  </si>
  <si>
    <t>86</t>
  </si>
  <si>
    <t>711141821</t>
  </si>
  <si>
    <t>Odstranění izolace proti vodě, vlhkosti a plynům z přitavených pásů NAIP z plochy vodorovné V dvouvrstvé</t>
  </si>
  <si>
    <t>-1186343890</t>
  </si>
  <si>
    <t>https://podminky.urs.cz/item/CS_URS_2025_02/711141821</t>
  </si>
  <si>
    <t>87</t>
  </si>
  <si>
    <t>711111001</t>
  </si>
  <si>
    <t>Provedení izolace proti zemní vlhkosti natěradly a tmely za studena na ploše vodorovné V jednonásobným nátěrem penetračním</t>
  </si>
  <si>
    <t>-374963294</t>
  </si>
  <si>
    <t>https://podminky.urs.cz/item/CS_URS_2025_02/711111001</t>
  </si>
  <si>
    <t>26,99+7,33</t>
  </si>
  <si>
    <t>88</t>
  </si>
  <si>
    <t>11163150</t>
  </si>
  <si>
    <t>lak penetrační asfaltový</t>
  </si>
  <si>
    <t>-1396443284</t>
  </si>
  <si>
    <t>34,32*0,0003 'Přepočtené koeficientem množství</t>
  </si>
  <si>
    <t>89</t>
  </si>
  <si>
    <t>711112001</t>
  </si>
  <si>
    <t>Provedení izolace proti zemní vlhkosti natěradly a tmely za studena na ploše svislé S jednonásobným nátěrem penetračním</t>
  </si>
  <si>
    <t>1234271900</t>
  </si>
  <si>
    <t>https://podminky.urs.cz/item/CS_URS_2025_02/711112001</t>
  </si>
  <si>
    <t>8,5*1,4</t>
  </si>
  <si>
    <t>90</t>
  </si>
  <si>
    <t>1368381925</t>
  </si>
  <si>
    <t>11,9*0,00034 'Přepočtené koeficientem množství</t>
  </si>
  <si>
    <t>91</t>
  </si>
  <si>
    <t>711141559</t>
  </si>
  <si>
    <t>Provedení izolace proti zemní vlhkosti pásy přitavením NAIP na ploše vodorovné V</t>
  </si>
  <si>
    <t>721262846</t>
  </si>
  <si>
    <t>https://podminky.urs.cz/item/CS_URS_2025_02/711141559</t>
  </si>
  <si>
    <t>92</t>
  </si>
  <si>
    <t>62853004</t>
  </si>
  <si>
    <t>pás asfaltový natavitelný modifikovaný SBS s vložkou ze skleněné tkaniny a spalitelnou PE fólií nebo jemnozrnným minerálním posypem na horním povrchu tl 4,0mm</t>
  </si>
  <si>
    <t>-1720935977</t>
  </si>
  <si>
    <t>34,32*1,1655 'Přepočtené koeficientem množství</t>
  </si>
  <si>
    <t>93</t>
  </si>
  <si>
    <t>711142559</t>
  </si>
  <si>
    <t>Provedení izolace proti zemní vlhkosti pásy přitavením NAIP na ploše svislé S</t>
  </si>
  <si>
    <t>161744893</t>
  </si>
  <si>
    <t>https://podminky.urs.cz/item/CS_URS_2025_02/711142559</t>
  </si>
  <si>
    <t>94</t>
  </si>
  <si>
    <t>-188168178</t>
  </si>
  <si>
    <t>11,9*1,221 'Přepočtené koeficientem množství</t>
  </si>
  <si>
    <t>95</t>
  </si>
  <si>
    <t>998711122</t>
  </si>
  <si>
    <t>Přesun hmot pro izolace proti vodě, vlhkosti a plynům stanovený z hmotnosti přesunovaného materiálu vodorovná dopravní vzdálenost do 50 m ruční (bez užití mechanizace) v objektech výšky přes 6 do 12 m</t>
  </si>
  <si>
    <t>-1049037247</t>
  </si>
  <si>
    <t>https://podminky.urs.cz/item/CS_URS_2025_02/998711122</t>
  </si>
  <si>
    <t>712</t>
  </si>
  <si>
    <t>Povlakové krytiny</t>
  </si>
  <si>
    <t>96</t>
  </si>
  <si>
    <t>712631111</t>
  </si>
  <si>
    <t>Provedení povlakové krytiny střech šikmých přes 30° pásy na sucho na dřevěném podkladě s lištami podkladní samolepící asfaltový pás</t>
  </si>
  <si>
    <t>-207810186</t>
  </si>
  <si>
    <t>https://podminky.urs.cz/item/CS_URS_2025_02/712631111</t>
  </si>
  <si>
    <t>28,2+16,353</t>
  </si>
  <si>
    <t>97</t>
  </si>
  <si>
    <t>62866281</t>
  </si>
  <si>
    <t>pás asfaltový samolepicí modifikovaný SBS s vložkou ze skleněné tkaniny se spalitelnou fólií nebo jemnozrnným minerálním posypem nebo textilií na horním povrchu tl 3,0mm</t>
  </si>
  <si>
    <t>-1665456465</t>
  </si>
  <si>
    <t>44,553*1,15 'Přepočtené koeficientem množství</t>
  </si>
  <si>
    <t>98</t>
  </si>
  <si>
    <t>712631811</t>
  </si>
  <si>
    <t>Odstranění povlakové krytiny střech šikmých přes 30° z pásů uložených na sucho podkladního samolepícího asfaltového pásu</t>
  </si>
  <si>
    <t>1731103125</t>
  </si>
  <si>
    <t>https://podminky.urs.cz/item/CS_URS_2025_02/712631811</t>
  </si>
  <si>
    <t>99</t>
  </si>
  <si>
    <t>998712122</t>
  </si>
  <si>
    <t>Přesun hmot pro povlakové krytiny stanovený z hmotnosti přesunovaného materiálu vodorovná dopravní vzdálenost do 50 m ruční (bez užití mechanizace) v objektech výšky přes 6 do 12 m</t>
  </si>
  <si>
    <t>900171619</t>
  </si>
  <si>
    <t>https://podminky.urs.cz/item/CS_URS_2025_02/998712122</t>
  </si>
  <si>
    <t>713</t>
  </si>
  <si>
    <t>Izolace tepelné</t>
  </si>
  <si>
    <t>100</t>
  </si>
  <si>
    <t>713121111</t>
  </si>
  <si>
    <t>Montáž tepelné izolace podlah rohožemi, pásy, deskami, dílci, bloky (izolační materiál ve specifikaci) kladenými volně jednovrstvá</t>
  </si>
  <si>
    <t>2039632815</t>
  </si>
  <si>
    <t>https://podminky.urs.cz/item/CS_URS_2025_02/713121111</t>
  </si>
  <si>
    <t>101</t>
  </si>
  <si>
    <t>28372302</t>
  </si>
  <si>
    <t>deska EPS 100 pro konstrukce s běžným zatížením λ=0,037 tl 30mm</t>
  </si>
  <si>
    <t>281511266</t>
  </si>
  <si>
    <t>62,34*1,05 'Přepočtené koeficientem množství</t>
  </si>
  <si>
    <t>102</t>
  </si>
  <si>
    <t>713131151</t>
  </si>
  <si>
    <t>Montáž tepelné izolace stěn rohožemi, pásy, deskami, dílci, bloky (izolační materiál ve specifikaci) vložením jednovrstvě</t>
  </si>
  <si>
    <t>-1089838505</t>
  </si>
  <si>
    <t>https://podminky.urs.cz/item/CS_URS_2025_02/713131151</t>
  </si>
  <si>
    <t>2,25*23,15</t>
  </si>
  <si>
    <t>103</t>
  </si>
  <si>
    <t>63148101</t>
  </si>
  <si>
    <t>deska tepelně izolační minerální univerzální λ=0,038-0,039 tl 50mm</t>
  </si>
  <si>
    <t>1740297038</t>
  </si>
  <si>
    <t>52,088*1,05 'Přepočtené koeficientem množství</t>
  </si>
  <si>
    <t>104</t>
  </si>
  <si>
    <t>713131342</t>
  </si>
  <si>
    <t>Montáž tepelné izolace stěn rohožemi, pásy, deskami, dílci, bloky (izolační materiál ve specifikaci) lepením bodově nízkoexpanzní (PUR) pěnou s mechanickým kotvením, tloušťky izolace přes 100 do 140 mm</t>
  </si>
  <si>
    <t>-1323458264</t>
  </si>
  <si>
    <t>https://podminky.urs.cz/item/CS_URS_2025_02/713131342</t>
  </si>
  <si>
    <t>3,5*2,8</t>
  </si>
  <si>
    <t>105</t>
  </si>
  <si>
    <t>63142026</t>
  </si>
  <si>
    <t>deska tepelně izolační minerální kontaktních fasád podélné vlákno λ=0,035-0,036 tl 120mm</t>
  </si>
  <si>
    <t>341993112</t>
  </si>
  <si>
    <t>9,8*1,05 'Přepočtené koeficientem množství</t>
  </si>
  <si>
    <t>106</t>
  </si>
  <si>
    <t>713131343</t>
  </si>
  <si>
    <t>Montáž tepelné izolace stěn rohožemi, pásy, deskami, dílci, bloky (izolační materiál ve specifikaci) lepením bodově nízkoexpanzní (PUR) pěnou s mechanickým kotvením, tloušťky izolace přes 140 do 200 mm</t>
  </si>
  <si>
    <t>-480135340</t>
  </si>
  <si>
    <t>https://podminky.urs.cz/item/CS_URS_2025_02/713131343</t>
  </si>
  <si>
    <t>107</t>
  </si>
  <si>
    <t>63142031</t>
  </si>
  <si>
    <t>deska tepelně izolační minerální kontaktních fasád podélné vlákno λ=0,035-0,036 tl 200mm</t>
  </si>
  <si>
    <t>888544110</t>
  </si>
  <si>
    <t>6,65*1,05 'Přepočtené koeficientem množství</t>
  </si>
  <si>
    <t>108</t>
  </si>
  <si>
    <t>713132311</t>
  </si>
  <si>
    <t>Montáž tepelné izolace stěn do roštu jednosměrného svislého výšky do 6 m</t>
  </si>
  <si>
    <t>1688566739</t>
  </si>
  <si>
    <t>https://podminky.urs.cz/item/CS_URS_2025_02/713132311</t>
  </si>
  <si>
    <t>16,353*2</t>
  </si>
  <si>
    <t>109</t>
  </si>
  <si>
    <t>63148164</t>
  </si>
  <si>
    <t>deska tepelně izolační minerální provětrávaných fasád λ=0,034-0,035 tl 160mm</t>
  </si>
  <si>
    <t>-1384978480</t>
  </si>
  <si>
    <t>32,706*1,05 'Přepočtené koeficientem množství</t>
  </si>
  <si>
    <t>110</t>
  </si>
  <si>
    <t>713141138</t>
  </si>
  <si>
    <t>Montáž tepelné izolace střech plochých rohožemi, pásy, deskami, dílci, bloky (izolační materiál ve specifikaci) přilepenými za studena dvouvrstvá nízkoexpanzní (PUR) pěnou</t>
  </si>
  <si>
    <t>-576342386</t>
  </si>
  <si>
    <t>https://podminky.urs.cz/item/CS_URS_2025_02/713141138</t>
  </si>
  <si>
    <t>111</t>
  </si>
  <si>
    <t>63140407</t>
  </si>
  <si>
    <t>deska tepelně izolační minerální plochých střech dvouvrstvá λ=0,038-0,039 tl 160mm</t>
  </si>
  <si>
    <t>-871178278</t>
  </si>
  <si>
    <t>5,89*2,1 'Přepočtené koeficientem množství</t>
  </si>
  <si>
    <t>112</t>
  </si>
  <si>
    <t>998713122</t>
  </si>
  <si>
    <t>Přesun hmot pro izolace tepelné stanovený z hmotnosti přesunovaného materiálu vodorovná dopravní vzdálenost do 50 m ruční (bez užití mechanizace) v objektech výšky přes 6 m do 12 m</t>
  </si>
  <si>
    <t>717889816</t>
  </si>
  <si>
    <t>https://podminky.urs.cz/item/CS_URS_2025_02/998713122</t>
  </si>
  <si>
    <t>714</t>
  </si>
  <si>
    <t>Akustická a protiotřesová opatření</t>
  </si>
  <si>
    <t>113</t>
  </si>
  <si>
    <t>714121011</t>
  </si>
  <si>
    <t>Montáž akustických minerálních panelů podstropních s rozšířenou pohltivostí zvuku zavěšených na rošt viditelný</t>
  </si>
  <si>
    <t>1882297882</t>
  </si>
  <si>
    <t>https://podminky.urs.cz/item/CS_URS_2025_02/714121011</t>
  </si>
  <si>
    <t>53,388+65,399*2</t>
  </si>
  <si>
    <t>114</t>
  </si>
  <si>
    <t>63126364</t>
  </si>
  <si>
    <t>panel akustický hygienický povrch skelná tkanina odolná proti mikroorganismům hrana zatřená rovná αw=0,90 viditelný rastr š 24mm bílý tl 40mm</t>
  </si>
  <si>
    <t>31184121</t>
  </si>
  <si>
    <t>184,186*1,05 'Přepočtené koeficientem množství</t>
  </si>
  <si>
    <t>115</t>
  </si>
  <si>
    <t>714451011</t>
  </si>
  <si>
    <t>Montáž antivibračních rohoží stavebních konstrukcí a strojních zařízení z recyklované pryže celoplošně lepené vodorovně</t>
  </si>
  <si>
    <t>69627947</t>
  </si>
  <si>
    <t>https://podminky.urs.cz/item/CS_URS_2025_02/714451011</t>
  </si>
  <si>
    <t>116</t>
  </si>
  <si>
    <t>714451012</t>
  </si>
  <si>
    <t>Montáž antivibračních rohoží stavebních konstrukcí a strojních zařízení z recyklované pryže celoplošně lepené svisle</t>
  </si>
  <si>
    <t>328384970</t>
  </si>
  <si>
    <t>https://podminky.urs.cz/item/CS_URS_2025_02/714451012</t>
  </si>
  <si>
    <t>8,36*1,5</t>
  </si>
  <si>
    <t>117</t>
  </si>
  <si>
    <t>27245183</t>
  </si>
  <si>
    <t>deska antivibrační recyklovaná pryž tl 24mm černá 1000kg/m3</t>
  </si>
  <si>
    <t>1043070310</t>
  </si>
  <si>
    <t>16,74*1,05 'Přepočtené koeficientem množství</t>
  </si>
  <si>
    <t>118</t>
  </si>
  <si>
    <t>998714122</t>
  </si>
  <si>
    <t>Přesun hmot pro akustická a protiotřesová opatření stanovený z hmotnosti přesunovaného materiálu vodorovná dopravní vzdálenost do 50 m ruční (bez užití mechanizace) v objektech výšky přes 6 do 12 m</t>
  </si>
  <si>
    <t>1952529528</t>
  </si>
  <si>
    <t>https://podminky.urs.cz/item/CS_URS_2025_02/998714122</t>
  </si>
  <si>
    <t>721</t>
  </si>
  <si>
    <t>Zdravotechnika - vnitřní kanalizace</t>
  </si>
  <si>
    <t>119</t>
  </si>
  <si>
    <t>721140802</t>
  </si>
  <si>
    <t>Demontáž potrubí z litinových trub odpadních nebo dešťových do DN 100</t>
  </si>
  <si>
    <t>m</t>
  </si>
  <si>
    <t>909185715</t>
  </si>
  <si>
    <t>https://podminky.urs.cz/item/CS_URS_2025_02/721140802</t>
  </si>
  <si>
    <t>120</t>
  </si>
  <si>
    <t>721140806</t>
  </si>
  <si>
    <t>Demontáž potrubí z litinových trub odpadních nebo dešťových přes 100 do DN 200</t>
  </si>
  <si>
    <t>-693242426</t>
  </si>
  <si>
    <t>https://podminky.urs.cz/item/CS_URS_2025_02/721140806</t>
  </si>
  <si>
    <t>121</t>
  </si>
  <si>
    <t>721140912</t>
  </si>
  <si>
    <t>Opravy odpadního potrubí litinového propojení dosavadního potrubí DN 50</t>
  </si>
  <si>
    <t>1529931655</t>
  </si>
  <si>
    <t>https://podminky.urs.cz/item/CS_URS_2025_02/721140912</t>
  </si>
  <si>
    <t>122</t>
  </si>
  <si>
    <t>721140915</t>
  </si>
  <si>
    <t>Opravy odpadního potrubí litinového propojení dosavadního potrubí DN 100</t>
  </si>
  <si>
    <t>653582962</t>
  </si>
  <si>
    <t>https://podminky.urs.cz/item/CS_URS_2025_02/721140915</t>
  </si>
  <si>
    <t>123</t>
  </si>
  <si>
    <t>721140916</t>
  </si>
  <si>
    <t>Opravy odpadního potrubí litinového propojení dosavadního potrubí DN 125</t>
  </si>
  <si>
    <t>1471799876</t>
  </si>
  <si>
    <t>https://podminky.urs.cz/item/CS_URS_2025_02/721140916</t>
  </si>
  <si>
    <t>124</t>
  </si>
  <si>
    <t>721140917</t>
  </si>
  <si>
    <t>Opravy odpadního potrubí litinového propojení dosavadního potrubí DN 150</t>
  </si>
  <si>
    <t>1838943318</t>
  </si>
  <si>
    <t>https://podminky.urs.cz/item/CS_URS_2025_02/721140917</t>
  </si>
  <si>
    <t>125</t>
  </si>
  <si>
    <t>721171803</t>
  </si>
  <si>
    <t>Demontáž potrubí z novodurových trub odpadních nebo připojovacích do D 75</t>
  </si>
  <si>
    <t>789289817</t>
  </si>
  <si>
    <t>https://podminky.urs.cz/item/CS_URS_2025_02/721171803</t>
  </si>
  <si>
    <t>126</t>
  </si>
  <si>
    <t>721173401</t>
  </si>
  <si>
    <t>Potrubí z trub PVC SN4 svodné (ležaté) DN 110</t>
  </si>
  <si>
    <t>-142098240</t>
  </si>
  <si>
    <t>https://podminky.urs.cz/item/CS_URS_2025_02/721173401</t>
  </si>
  <si>
    <t>127</t>
  </si>
  <si>
    <t>721173402</t>
  </si>
  <si>
    <t>Potrubí z trub PVC SN4 svodné (ležaté) DN 125</t>
  </si>
  <si>
    <t>1014650509</t>
  </si>
  <si>
    <t>https://podminky.urs.cz/item/CS_URS_2025_02/721173402</t>
  </si>
  <si>
    <t>128</t>
  </si>
  <si>
    <t>721173403</t>
  </si>
  <si>
    <t>Potrubí z trub PVC SN4 svodné (ležaté) DN 160</t>
  </si>
  <si>
    <t>1432069233</t>
  </si>
  <si>
    <t>https://podminky.urs.cz/item/CS_URS_2025_02/721173403</t>
  </si>
  <si>
    <t>129</t>
  </si>
  <si>
    <t>721174004</t>
  </si>
  <si>
    <t>Potrubí z trub polypropylenových svodné (ležaté) DN 75</t>
  </si>
  <si>
    <t>-974534687</t>
  </si>
  <si>
    <t>https://podminky.urs.cz/item/CS_URS_2025_02/721174004</t>
  </si>
  <si>
    <t>3,7+1,2+1,42+0,6+2,35</t>
  </si>
  <si>
    <t>130</t>
  </si>
  <si>
    <t>721174005</t>
  </si>
  <si>
    <t>Potrubí z trub polypropylenových svodné (ležaté) DN 110</t>
  </si>
  <si>
    <t>-1256387734</t>
  </si>
  <si>
    <t>https://podminky.urs.cz/item/CS_URS_2025_02/721174005</t>
  </si>
  <si>
    <t>6,72</t>
  </si>
  <si>
    <t>131</t>
  </si>
  <si>
    <t>721174006</t>
  </si>
  <si>
    <t>Potrubí z trub polypropylenových svodné (ležaté) DN 125</t>
  </si>
  <si>
    <t>251949424</t>
  </si>
  <si>
    <t>https://podminky.urs.cz/item/CS_URS_2025_02/721174006</t>
  </si>
  <si>
    <t>132</t>
  </si>
  <si>
    <t>721174025</t>
  </si>
  <si>
    <t>Potrubí z trub polypropylenových odpadní (svislé) DN 110</t>
  </si>
  <si>
    <t>607898683</t>
  </si>
  <si>
    <t>https://podminky.urs.cz/item/CS_URS_2025_02/721174025</t>
  </si>
  <si>
    <t>4,5+3,3+0,5+0,5+3,35*4</t>
  </si>
  <si>
    <t>133</t>
  </si>
  <si>
    <t>721174026</t>
  </si>
  <si>
    <t>Potrubí z trub polypropylenových odpadní (svislé) DN 125</t>
  </si>
  <si>
    <t>1861196165</t>
  </si>
  <si>
    <t>https://podminky.urs.cz/item/CS_URS_2025_02/721174026</t>
  </si>
  <si>
    <t>134</t>
  </si>
  <si>
    <t>721174043</t>
  </si>
  <si>
    <t>Potrubí z trub polypropylenových připojovací DN 50</t>
  </si>
  <si>
    <t>1106473588</t>
  </si>
  <si>
    <t>https://podminky.urs.cz/item/CS_URS_2025_02/721174043</t>
  </si>
  <si>
    <t>1,24+1,6+1,9+1,85+8,7*2+4,58+1,8+4,05+9,55</t>
  </si>
  <si>
    <t>135</t>
  </si>
  <si>
    <t>721174044</t>
  </si>
  <si>
    <t>Potrubí z trub polypropylenových připojovací DN 75</t>
  </si>
  <si>
    <t>-1605119797</t>
  </si>
  <si>
    <t>https://podminky.urs.cz/item/CS_URS_2025_02/721174044</t>
  </si>
  <si>
    <t>1,24+0,85+0,9</t>
  </si>
  <si>
    <t>136</t>
  </si>
  <si>
    <t>721174045</t>
  </si>
  <si>
    <t>Potrubí z trub polypropylenových připojovací DN 110</t>
  </si>
  <si>
    <t>-1374871867</t>
  </si>
  <si>
    <t>https://podminky.urs.cz/item/CS_URS_2025_02/721174045</t>
  </si>
  <si>
    <t>1,8+3,7*2+0,6+2,36+3,65</t>
  </si>
  <si>
    <t>137</t>
  </si>
  <si>
    <t>721194105</t>
  </si>
  <si>
    <t>Vyměření přípojek na potrubí vyvedení a upevnění odpadních výpustek DN 50</t>
  </si>
  <si>
    <t>1823361151</t>
  </si>
  <si>
    <t>https://podminky.urs.cz/item/CS_URS_2025_02/721194105</t>
  </si>
  <si>
    <t>2+6*2+4+3+12</t>
  </si>
  <si>
    <t>138</t>
  </si>
  <si>
    <t>721194107</t>
  </si>
  <si>
    <t>Vyměření přípojek na potrubí vyvedení a upevnění odpadních výpustek DN 70</t>
  </si>
  <si>
    <t>-977707928</t>
  </si>
  <si>
    <t>https://podminky.urs.cz/item/CS_URS_2025_02/721194107</t>
  </si>
  <si>
    <t>139</t>
  </si>
  <si>
    <t>721194109</t>
  </si>
  <si>
    <t>Vyměření přípojek na potrubí vyvedení a upevnění odpadních výpustek DN 110</t>
  </si>
  <si>
    <t>-1519357770</t>
  </si>
  <si>
    <t>https://podminky.urs.cz/item/CS_URS_2025_02/721194109</t>
  </si>
  <si>
    <t>140</t>
  </si>
  <si>
    <t>721210813</t>
  </si>
  <si>
    <t>Demontáž kanalizačního příslušenství vpustí podlahových z kyselinovzdorné kameniny DN 100</t>
  </si>
  <si>
    <t>-1612854015</t>
  </si>
  <si>
    <t>https://podminky.urs.cz/item/CS_URS_2025_02/721210813</t>
  </si>
  <si>
    <t>141</t>
  </si>
  <si>
    <t>721226512</t>
  </si>
  <si>
    <t>Zápachové uzávěrky podomítkové (Pe) s krycí deskou pro pračku a myčku DN 50</t>
  </si>
  <si>
    <t>337479976</t>
  </si>
  <si>
    <t>https://podminky.urs.cz/item/CS_URS_2025_02/721226512</t>
  </si>
  <si>
    <t>142</t>
  </si>
  <si>
    <t>998721122</t>
  </si>
  <si>
    <t>Přesun hmot pro vnitřní kanalizaci stanovený z hmotnosti přesunovaného materiálu vodorovná dopravní vzdálenost do 50 m ruční (bez užití mechanizace) v objektech výšky přes 6 do 12 m</t>
  </si>
  <si>
    <t>928791393</t>
  </si>
  <si>
    <t>https://podminky.urs.cz/item/CS_URS_2025_02/998721122</t>
  </si>
  <si>
    <t>722</t>
  </si>
  <si>
    <t>Zdravotechnika - vnitřní vodovod</t>
  </si>
  <si>
    <t>143</t>
  </si>
  <si>
    <t>722130801</t>
  </si>
  <si>
    <t>Demontáž potrubí z ocelových trubek pozinkovaných závitových do DN 25</t>
  </si>
  <si>
    <t>-1216428574</t>
  </si>
  <si>
    <t>https://podminky.urs.cz/item/CS_URS_2025_02/722130801</t>
  </si>
  <si>
    <t>144</t>
  </si>
  <si>
    <t>722130803</t>
  </si>
  <si>
    <t>Demontáž potrubí z ocelových trubek pozinkovaných závitových přes 40 do DN 50</t>
  </si>
  <si>
    <t>174309020</t>
  </si>
  <si>
    <t>https://podminky.urs.cz/item/CS_URS_2025_02/722130803</t>
  </si>
  <si>
    <t>145</t>
  </si>
  <si>
    <t>722130901</t>
  </si>
  <si>
    <t>Opravy vodovodního potrubí z ocelových trubek pozinkovaných závitových zazátkování vývodu</t>
  </si>
  <si>
    <t>589934014</t>
  </si>
  <si>
    <t>https://podminky.urs.cz/item/CS_URS_2025_02/722130901</t>
  </si>
  <si>
    <t>146</t>
  </si>
  <si>
    <t>722131913</t>
  </si>
  <si>
    <t>Opravy vodovodního potrubí z ocelových trubek pozinkovaných závitových vsazení odbočky do potrubí DN 25</t>
  </si>
  <si>
    <t>soubor</t>
  </si>
  <si>
    <t>973239178</t>
  </si>
  <si>
    <t>https://podminky.urs.cz/item/CS_URS_2025_02/722131913</t>
  </si>
  <si>
    <t>147</t>
  </si>
  <si>
    <t>722131933</t>
  </si>
  <si>
    <t>Opravy vodovodního potrubí z ocelových trubek pozinkovaných závitových propojení dosavadního potrubí DN 25</t>
  </si>
  <si>
    <t>1865297659</t>
  </si>
  <si>
    <t>https://podminky.urs.cz/item/CS_URS_2025_02/722131933</t>
  </si>
  <si>
    <t>148</t>
  </si>
  <si>
    <t>722131936</t>
  </si>
  <si>
    <t>Opravy vodovodního potrubí z ocelových trubek pozinkovaných závitových propojení dosavadního potrubí DN 50</t>
  </si>
  <si>
    <t>1933639812</t>
  </si>
  <si>
    <t>https://podminky.urs.cz/item/CS_URS_2025_02/722131936</t>
  </si>
  <si>
    <t>149</t>
  </si>
  <si>
    <t>722131937</t>
  </si>
  <si>
    <t>Opravy vodovodního potrubí z ocelových trubek pozinkovaných závitových propojení dosavadního potrubí DN 65</t>
  </si>
  <si>
    <t>-230444508</t>
  </si>
  <si>
    <t>https://podminky.urs.cz/item/CS_URS_2025_02/722131937</t>
  </si>
  <si>
    <t>150</t>
  </si>
  <si>
    <t>722175041</t>
  </si>
  <si>
    <t>Potrubí z trubek polypropylenových spojovaných svařováním z vícevrstvého PP-RCT s čedičovými nebo karbonovými vlákny S3,2 (PN 16) D 20/2,8</t>
  </si>
  <si>
    <t>-1194576159</t>
  </si>
  <si>
    <t>https://podminky.urs.cz/item/CS_URS_2025_02/722175041</t>
  </si>
  <si>
    <t>7,32+7,64+16,4+12,572+41,366</t>
  </si>
  <si>
    <t>22,12+12,966+22,4*2+19,42</t>
  </si>
  <si>
    <t>151</t>
  </si>
  <si>
    <t>722175042</t>
  </si>
  <si>
    <t>Potrubí z trubek polypropylenových spojovaných svařováním z vícevrstvého PP-RCT s čedičovými nebo karbonovými vlákny S3,2 (PN 16) D 25/3,5</t>
  </si>
  <si>
    <t>-1103308342</t>
  </si>
  <si>
    <t>https://podminky.urs.cz/item/CS_URS_2025_02/722175042</t>
  </si>
  <si>
    <t>35,138+19,5</t>
  </si>
  <si>
    <t>22,845</t>
  </si>
  <si>
    <t>152</t>
  </si>
  <si>
    <t>722175043</t>
  </si>
  <si>
    <t>Potrubí z trubek polypropylenových spojovaných svařováním z vícevrstvého PP-RCT s čedičovými nebo karbonovými vlákny S3,2 (PN 16) D 32/4,4</t>
  </si>
  <si>
    <t>-1996640156</t>
  </si>
  <si>
    <t>https://podminky.urs.cz/item/CS_URS_2025_02/722175043</t>
  </si>
  <si>
    <t>4,24+3,3</t>
  </si>
  <si>
    <t>6,15</t>
  </si>
  <si>
    <t>153</t>
  </si>
  <si>
    <t>722175044</t>
  </si>
  <si>
    <t>Potrubí z trubek polypropylenových spojovaných svařováním z vícevrstvého PP-RCT s čedičovými nebo karbonovými vlákny S3,2 (PN 16) D 40/5,5</t>
  </si>
  <si>
    <t>-1868832421</t>
  </si>
  <si>
    <t>https://podminky.urs.cz/item/CS_URS_2025_02/722175044</t>
  </si>
  <si>
    <t>154</t>
  </si>
  <si>
    <t>722175047</t>
  </si>
  <si>
    <t>Potrubí z trubek polypropylenových spojovaných svařováním z vícevrstvého PP-RCT s čedičovými nebo karbonovými vlákny S4 (PN 10) D 75/8,4</t>
  </si>
  <si>
    <t>1338404156</t>
  </si>
  <si>
    <t>https://podminky.urs.cz/item/CS_URS_2025_02/722175047</t>
  </si>
  <si>
    <t>155</t>
  </si>
  <si>
    <t>722181211</t>
  </si>
  <si>
    <t>Ochrana potrubí termoizolačními trubicemi z pěnového polyetylenu PE přilepenými v příčných a podélných spojích, tloušťky izolace do 6 mm, vnitřního průměru izolace DN do 22 mm</t>
  </si>
  <si>
    <t>-1273955478</t>
  </si>
  <si>
    <t>https://podminky.urs.cz/item/CS_URS_2025_02/722181211</t>
  </si>
  <si>
    <t>156</t>
  </si>
  <si>
    <t>722181212</t>
  </si>
  <si>
    <t>Ochrana potrubí termoizolačními trubicemi z pěnového polyetylenu PE přilepenými v příčných a podélných spojích, tloušťky izolace do 6 mm, vnitřního průměru izolace DN přes 22 do 32 mm</t>
  </si>
  <si>
    <t>1193899784</t>
  </si>
  <si>
    <t>https://podminky.urs.cz/item/CS_URS_2025_02/722181212</t>
  </si>
  <si>
    <t>157</t>
  </si>
  <si>
    <t>722181213</t>
  </si>
  <si>
    <t>Ochrana potrubí termoizolačními trubicemi z pěnového polyetylenu PE přilepenými v příčných a podélných spojích, tloušťky izolace do 6 mm, vnitřního průměru izolace DN přes 32 mm</t>
  </si>
  <si>
    <t>1814695280</t>
  </si>
  <si>
    <t>https://podminky.urs.cz/item/CS_URS_2025_02/722181213</t>
  </si>
  <si>
    <t>158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</si>
  <si>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</si>
  <si>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</si>
  <si>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-322543928</t>
  </si>
  <si>
    <t>https://podminky.urs.cz/item/CS_URS_2025_02/722181241</t>
  </si>
  <si>
    <t>159</t>
  </si>
  <si>
    <t>722181242</t>
  </si>
  <si>
    <t>Ochrana potrubí termoizolačními trubicemi z pěnového polyetylenu PE přilepenými v příčných a podélných spojích, tloušťky izolace přes 13 do 20 mm, vnitřního průměru izolace DN přes 22 do 45 mm</t>
  </si>
  <si>
    <t>-1646987323</t>
  </si>
  <si>
    <t>https://podminky.urs.cz/item/CS_URS_2025_02/722181242</t>
  </si>
  <si>
    <t>160</t>
  </si>
  <si>
    <t>722182011</t>
  </si>
  <si>
    <t>Podpůrný žlab pro potrubí průměru D 20</t>
  </si>
  <si>
    <t>-975680581</t>
  </si>
  <si>
    <t>https://podminky.urs.cz/item/CS_URS_2025_02/722182011</t>
  </si>
  <si>
    <t>15,944</t>
  </si>
  <si>
    <t>161</t>
  </si>
  <si>
    <t>722182012</t>
  </si>
  <si>
    <t>Podpůrný žlab pro potrubí průměru D 25</t>
  </si>
  <si>
    <t>-124722615</t>
  </si>
  <si>
    <t>https://podminky.urs.cz/item/CS_URS_2025_02/722182012</t>
  </si>
  <si>
    <t>16,25</t>
  </si>
  <si>
    <t>7,6</t>
  </si>
  <si>
    <t>162</t>
  </si>
  <si>
    <t>722182013</t>
  </si>
  <si>
    <t>Podpůrný žlab pro potrubí průměru D 32</t>
  </si>
  <si>
    <t>-259131574</t>
  </si>
  <si>
    <t>https://podminky.urs.cz/item/CS_URS_2025_02/722182013</t>
  </si>
  <si>
    <t>163</t>
  </si>
  <si>
    <t>722182017</t>
  </si>
  <si>
    <t>Podpůrný žlab pro potrubí průměru D 75</t>
  </si>
  <si>
    <t>-2020475007</t>
  </si>
  <si>
    <t>https://podminky.urs.cz/item/CS_URS_2025_02/722182017</t>
  </si>
  <si>
    <t>164</t>
  </si>
  <si>
    <t>722190401</t>
  </si>
  <si>
    <t>Zřízení přípojek na potrubí vyvedení a upevnění výpustek do DN 25</t>
  </si>
  <si>
    <t>-1770599666</t>
  </si>
  <si>
    <t>https://podminky.urs.cz/item/CS_URS_2025_02/722190401</t>
  </si>
  <si>
    <t>165</t>
  </si>
  <si>
    <t>722190402</t>
  </si>
  <si>
    <t>Zřízení přípojek na potrubí vyvedení a upevnění výpustek přes 25 do DN 50</t>
  </si>
  <si>
    <t>-350611522</t>
  </si>
  <si>
    <t>https://podminky.urs.cz/item/CS_URS_2025_02/722190402</t>
  </si>
  <si>
    <t>166</t>
  </si>
  <si>
    <t>722220111</t>
  </si>
  <si>
    <t>Armatury s jedním závitem nástěnky pro výtokový ventil G 1/2"</t>
  </si>
  <si>
    <t>-575222271</t>
  </si>
  <si>
    <t>https://podminky.urs.cz/item/CS_URS_2025_02/722220111</t>
  </si>
  <si>
    <t>13,000+24</t>
  </si>
  <si>
    <t>167</t>
  </si>
  <si>
    <t>722220121</t>
  </si>
  <si>
    <t>Armatury s jedním závitem nástěnky pro baterii G 1/2"</t>
  </si>
  <si>
    <t>pár</t>
  </si>
  <si>
    <t>414574116</t>
  </si>
  <si>
    <t>https://podminky.urs.cz/item/CS_URS_2025_02/722220121</t>
  </si>
  <si>
    <t>168</t>
  </si>
  <si>
    <t>722239101</t>
  </si>
  <si>
    <t>Armatury se dvěma závity montáž vodovodních armatur se dvěma závity ostatních typů G 1/2"</t>
  </si>
  <si>
    <t>-1435629504</t>
  </si>
  <si>
    <t>https://podminky.urs.cz/item/CS_URS_2025_02/722239101</t>
  </si>
  <si>
    <t>169</t>
  </si>
  <si>
    <t>55121238</t>
  </si>
  <si>
    <t>ventil termostatický přímý Q 15-200l/h s automatickou regulací průtoku 1/2"</t>
  </si>
  <si>
    <t>1091625726</t>
  </si>
  <si>
    <t>170</t>
  </si>
  <si>
    <t>722290234</t>
  </si>
  <si>
    <t>Zkoušky, proplach a desinfekce vodovodního potrubí proplach a desinfekce vodovodního potrubí do DN 80</t>
  </si>
  <si>
    <t>1472679222</t>
  </si>
  <si>
    <t>https://podminky.urs.cz/item/CS_URS_2025_02/722290234</t>
  </si>
  <si>
    <t>184,604+77,8483+9,15+2,7+10,47</t>
  </si>
  <si>
    <t>171</t>
  </si>
  <si>
    <t>722290246</t>
  </si>
  <si>
    <t>Zkoušky, proplach a desinfekce vodovodního potrubí zkoušky těsnosti vodovodního potrubí plastového do DN 40</t>
  </si>
  <si>
    <t>1385804155</t>
  </si>
  <si>
    <t>https://podminky.urs.cz/item/CS_URS_2025_02/722290246</t>
  </si>
  <si>
    <t>184,604+77,483+9,15+2,7</t>
  </si>
  <si>
    <t>172</t>
  </si>
  <si>
    <t>722290249</t>
  </si>
  <si>
    <t>Zkoušky, proplach a desinfekce vodovodního potrubí zkoušky těsnosti vodovodního potrubí plastového přes DN 40 do DN 90</t>
  </si>
  <si>
    <t>1958268383</t>
  </si>
  <si>
    <t>https://podminky.urs.cz/item/CS_URS_2025_02/722290249</t>
  </si>
  <si>
    <t>173</t>
  </si>
  <si>
    <t>998722122</t>
  </si>
  <si>
    <t>Přesun hmot pro vnitřní vodovod stanovený z hmotnosti přesunovaného materiálu vodorovná dopravní vzdálenost do 50 m ruční (bez užití mechanizace) v objektech výšky přes 6 do 12 m</t>
  </si>
  <si>
    <t>-297589438</t>
  </si>
  <si>
    <t>https://podminky.urs.cz/item/CS_URS_2025_02/998722122</t>
  </si>
  <si>
    <t>725</t>
  </si>
  <si>
    <t>Zdravotechnika - zařizovací předměty</t>
  </si>
  <si>
    <t>174</t>
  </si>
  <si>
    <t>725110814</t>
  </si>
  <si>
    <t>Demontáž klozetů kombi</t>
  </si>
  <si>
    <t>-1957846096</t>
  </si>
  <si>
    <t>https://podminky.urs.cz/item/CS_URS_2025_02/725110814</t>
  </si>
  <si>
    <t>1+5</t>
  </si>
  <si>
    <t>175</t>
  </si>
  <si>
    <t>725112022</t>
  </si>
  <si>
    <t>Zařízení záchodů klozety keramické závěsné na nosné stěny s hlubokým splachováním odpad vodorovný</t>
  </si>
  <si>
    <t>834281410</t>
  </si>
  <si>
    <t>https://podminky.urs.cz/item/CS_URS_2025_02/725112022</t>
  </si>
  <si>
    <t>176</t>
  </si>
  <si>
    <t>725122817</t>
  </si>
  <si>
    <t>Demontáž pisoárů bez nádrže s rohovým ventilem s 1 záchodkem</t>
  </si>
  <si>
    <t>-110374598</t>
  </si>
  <si>
    <t>https://podminky.urs.cz/item/CS_URS_2025_02/725122817</t>
  </si>
  <si>
    <t>177</t>
  </si>
  <si>
    <t>725210821</t>
  </si>
  <si>
    <t>Demontáž umyvadel bez výtokových armatur umyvadel</t>
  </si>
  <si>
    <t>-992481380</t>
  </si>
  <si>
    <t>https://podminky.urs.cz/item/CS_URS_2025_02/725210821</t>
  </si>
  <si>
    <t>1+4</t>
  </si>
  <si>
    <t>178</t>
  </si>
  <si>
    <t>725211601</t>
  </si>
  <si>
    <t>Umyvadla keramická bílá bez výtokových armatur připevněná na stěnu šrouby bez sloupu nebo krytu na sifon, šířka umyvadla 500 mm</t>
  </si>
  <si>
    <t>-515900387</t>
  </si>
  <si>
    <t>https://podminky.urs.cz/item/CS_URS_2025_02/725211601</t>
  </si>
  <si>
    <t>179</t>
  </si>
  <si>
    <t>725211603</t>
  </si>
  <si>
    <t>Umyvadla keramická bílá bez výtokových armatur připevněná na stěnu šrouby bez sloupu nebo krytu na sifon, šířka umyvadla 600 mm</t>
  </si>
  <si>
    <t>2145311653</t>
  </si>
  <si>
    <t>https://podminky.urs.cz/item/CS_URS_2025_02/725211603</t>
  </si>
  <si>
    <t>180</t>
  </si>
  <si>
    <t>725240811</t>
  </si>
  <si>
    <t>Demontáž sprchových kabin a vaniček bez výtokových armatur kabin</t>
  </si>
  <si>
    <t>-67157098</t>
  </si>
  <si>
    <t>https://podminky.urs.cz/item/CS_URS_2025_02/725240811</t>
  </si>
  <si>
    <t>181</t>
  </si>
  <si>
    <t>725241213</t>
  </si>
  <si>
    <t>Sprchové vaničky z litého polymermramoru čtvercové 900x900 mm</t>
  </si>
  <si>
    <t>1554469082</t>
  </si>
  <si>
    <t>https://podminky.urs.cz/item/CS_URS_2025_02/725241213</t>
  </si>
  <si>
    <t>182</t>
  </si>
  <si>
    <t>725244103</t>
  </si>
  <si>
    <t>Sprchové dveře a zástěny dveře sprchové do niky rámové se skleněnou výplní tl. 5 mm otvíravé jednokřídlové, na vaničku šířky 900 mm</t>
  </si>
  <si>
    <t>157458830</t>
  </si>
  <si>
    <t>https://podminky.urs.cz/item/CS_URS_2025_02/725244103</t>
  </si>
  <si>
    <t>183</t>
  </si>
  <si>
    <t>725291652</t>
  </si>
  <si>
    <t>Montáž doplňků zařízení koupelen a záchodů dávkovače tekutého mýdla</t>
  </si>
  <si>
    <t>-681105855</t>
  </si>
  <si>
    <t>https://podminky.urs.cz/item/CS_URS_2025_02/725291652</t>
  </si>
  <si>
    <t>184</t>
  </si>
  <si>
    <t>55431099</t>
  </si>
  <si>
    <t>dávkovač tekutého mýdla bílý 0,35L</t>
  </si>
  <si>
    <t>2036162557</t>
  </si>
  <si>
    <t>185</t>
  </si>
  <si>
    <t>725291653</t>
  </si>
  <si>
    <t>Montáž doplňků zařízení koupelen a záchodů zásobníku toaletních papírů</t>
  </si>
  <si>
    <t>815589032</t>
  </si>
  <si>
    <t>https://podminky.urs.cz/item/CS_URS_2025_02/725291653</t>
  </si>
  <si>
    <t>186</t>
  </si>
  <si>
    <t>55431091</t>
  </si>
  <si>
    <t>zásobník toaletních papírů nerez D 220mm</t>
  </si>
  <si>
    <t>-96179965</t>
  </si>
  <si>
    <t>187</t>
  </si>
  <si>
    <t>725291666</t>
  </si>
  <si>
    <t>Montáž doplňků zařízení koupelen a záchodů háčku</t>
  </si>
  <si>
    <t>-980738493</t>
  </si>
  <si>
    <t>https://podminky.urs.cz/item/CS_URS_2025_02/725291666</t>
  </si>
  <si>
    <t>188</t>
  </si>
  <si>
    <t>55441011</t>
  </si>
  <si>
    <t>háček koupelnový</t>
  </si>
  <si>
    <t>-1621096769</t>
  </si>
  <si>
    <t>189</t>
  </si>
  <si>
    <t>725311121</t>
  </si>
  <si>
    <t>Dřezy bez výtokových armatur jednoduché se zápachovou uzávěrkou nerezové s odkapávací plochou 560x480 mm a miskou</t>
  </si>
  <si>
    <t>1834358724</t>
  </si>
  <si>
    <t>https://podminky.urs.cz/item/CS_URS_2025_02/725311121</t>
  </si>
  <si>
    <t>190</t>
  </si>
  <si>
    <t>725331111</t>
  </si>
  <si>
    <t>Výlevky bez výtokových armatur a splachovací nádrže keramické se sklopnou plastovou mřížkou stojící, výšky 460 mm</t>
  </si>
  <si>
    <t>-1770967712</t>
  </si>
  <si>
    <t>https://podminky.urs.cz/item/CS_URS_2025_02/725331111</t>
  </si>
  <si>
    <t>191</t>
  </si>
  <si>
    <t>725813111</t>
  </si>
  <si>
    <t>Ventily rohové bez připojovací trubičky nebo flexi hadičky G 1/2"</t>
  </si>
  <si>
    <t>1666349905</t>
  </si>
  <si>
    <t>https://podminky.urs.cz/item/CS_URS_2025_02/725813111</t>
  </si>
  <si>
    <t>192</t>
  </si>
  <si>
    <t>725821316</t>
  </si>
  <si>
    <t>Baterie dřezové nástěnné pákové s otáčivým plochým ústím a délkou ramínka 300 mm</t>
  </si>
  <si>
    <t>2120982473</t>
  </si>
  <si>
    <t>https://podminky.urs.cz/item/CS_URS_2025_02/725821316</t>
  </si>
  <si>
    <t>193</t>
  </si>
  <si>
    <t>725821325</t>
  </si>
  <si>
    <t>Baterie dřezové stojánkové pákové s otáčivým ústím a délkou ramínka 220 mm</t>
  </si>
  <si>
    <t>814374702</t>
  </si>
  <si>
    <t>https://podminky.urs.cz/item/CS_URS_2025_02/725821325</t>
  </si>
  <si>
    <t>194</t>
  </si>
  <si>
    <t>725822611</t>
  </si>
  <si>
    <t>Baterie umyvadlové stojánkové pákové bez výpusti</t>
  </si>
  <si>
    <t>1601642285</t>
  </si>
  <si>
    <t>https://podminky.urs.cz/item/CS_URS_2025_02/725822611</t>
  </si>
  <si>
    <t>195</t>
  </si>
  <si>
    <t>725841312</t>
  </si>
  <si>
    <t>Baterie sprchové nástěnné pákové</t>
  </si>
  <si>
    <t>-2126042811</t>
  </si>
  <si>
    <t>https://podminky.urs.cz/item/CS_URS_2025_02/725841312</t>
  </si>
  <si>
    <t>196</t>
  </si>
  <si>
    <t>998725122</t>
  </si>
  <si>
    <t>Přesun hmot pro zařizovací předměty stanovený z hmotnosti přesunovaného materiálu vodorovná dopravní vzdálenost do 50 m ruční (bez užití mechanizace) v objektech výšky přes 6 do 12 m</t>
  </si>
  <si>
    <t>-1036299093</t>
  </si>
  <si>
    <t>https://podminky.urs.cz/item/CS_URS_2025_02/998725122</t>
  </si>
  <si>
    <t>726</t>
  </si>
  <si>
    <t>Zdravotechnika - předstěnové instalace</t>
  </si>
  <si>
    <t>197</t>
  </si>
  <si>
    <t>726111031</t>
  </si>
  <si>
    <t>Předstěnové instalační systémy pro zazdění do masivních zděných konstrukcí pro závěsné klozety ovládání zepředu, stavební výška 1080 mm</t>
  </si>
  <si>
    <t>-1406281223</t>
  </si>
  <si>
    <t>https://podminky.urs.cz/item/CS_URS_2025_02/726111031</t>
  </si>
  <si>
    <t>198</t>
  </si>
  <si>
    <t>998726132</t>
  </si>
  <si>
    <t>Přesun hmot pro instalační prefabrikáty stanovený z hmotnosti přesunovaného materiálu vodorovná dopravní vzdálenost do 50 m ruční (bez užití mechanizace) v objektech výšky přes 6 m do 12 m</t>
  </si>
  <si>
    <t>-1875604441</t>
  </si>
  <si>
    <t>https://podminky.urs.cz/item/CS_URS_2025_02/998726132</t>
  </si>
  <si>
    <t>733</t>
  </si>
  <si>
    <t>Ústřední vytápění - rozvodné potrubí</t>
  </si>
  <si>
    <t>199</t>
  </si>
  <si>
    <t>733120815</t>
  </si>
  <si>
    <t>Demontáž potrubí z trubek ocelových hladkých Ø do 38</t>
  </si>
  <si>
    <t>-1332706007</t>
  </si>
  <si>
    <t>https://podminky.urs.cz/item/CS_URS_2025_02/733120815</t>
  </si>
  <si>
    <t>200</t>
  </si>
  <si>
    <t>733191915</t>
  </si>
  <si>
    <t>Opravy rozvodů potrubí z trubek ocelových závitových normálních i zesílených zaslepení skováním a zavařením DN 25</t>
  </si>
  <si>
    <t>164759669</t>
  </si>
  <si>
    <t>https://podminky.urs.cz/item/CS_URS_2025_02/733191915</t>
  </si>
  <si>
    <t>201</t>
  </si>
  <si>
    <t>733191924</t>
  </si>
  <si>
    <t>Opravy rozvodů potrubí z trubek ocelových závitových normálních i zesílených navaření odbočky na stávající potrubí, odbočka DN 20</t>
  </si>
  <si>
    <t>-1378026868</t>
  </si>
  <si>
    <t>https://podminky.urs.cz/item/CS_URS_2025_02/733191924</t>
  </si>
  <si>
    <t>9*2+15*2</t>
  </si>
  <si>
    <t>202</t>
  </si>
  <si>
    <t>733222303</t>
  </si>
  <si>
    <t>Potrubí z trubek měděných polotvrdých spojovaných lisováním PN 16, T= +110°C Ø 18/1</t>
  </si>
  <si>
    <t>874868286</t>
  </si>
  <si>
    <t>https://podminky.urs.cz/item/CS_URS_2025_02/733222303</t>
  </si>
  <si>
    <t>18,875*2+13*1+17,63*2</t>
  </si>
  <si>
    <t>203</t>
  </si>
  <si>
    <t>733222304</t>
  </si>
  <si>
    <t>Potrubí z trubek měděných polotvrdých spojovaných lisováním PN 16, T= +110°C Ø 22/1</t>
  </si>
  <si>
    <t>1532187771</t>
  </si>
  <si>
    <t>https://podminky.urs.cz/item/CS_URS_2025_02/733222304</t>
  </si>
  <si>
    <t>6,24*2+13*1+24,702*2</t>
  </si>
  <si>
    <t>204</t>
  </si>
  <si>
    <t>733291101</t>
  </si>
  <si>
    <t>Zkoušky těsnosti potrubí z trubek měděných Ø do 35/1,5</t>
  </si>
  <si>
    <t>-1548630713</t>
  </si>
  <si>
    <t>https://podminky.urs.cz/item/CS_URS_2025_02/733291101</t>
  </si>
  <si>
    <t>86,01+74,884</t>
  </si>
  <si>
    <t>205</t>
  </si>
  <si>
    <t>998733122</t>
  </si>
  <si>
    <t>Přesun hmot pro rozvody potrubí stanovený z hmotnosti přesunovaného materiálu vodorovná dopravní vzdálenost do 50 m ruční (bez užití mechanizace) v objektech výšky přes 6 do 12 m</t>
  </si>
  <si>
    <t>349099263</t>
  </si>
  <si>
    <t>https://podminky.urs.cz/item/CS_URS_2025_02/998733122</t>
  </si>
  <si>
    <t>734</t>
  </si>
  <si>
    <t>Ústřední vytápění - armatury</t>
  </si>
  <si>
    <t>206</t>
  </si>
  <si>
    <t>734221682</t>
  </si>
  <si>
    <t>Ventily regulační závitové hlavice termostatické pro ovládání ventilů PN 10 do 110°C kapalinové otopných těles VK</t>
  </si>
  <si>
    <t>-1136949159</t>
  </si>
  <si>
    <t>https://podminky.urs.cz/item/CS_URS_2025_02/734221682</t>
  </si>
  <si>
    <t>207</t>
  </si>
  <si>
    <t>998734122</t>
  </si>
  <si>
    <t>Přesun hmot pro armatury stanovený z hmotnosti přesunovaného materiálu vodorovná dopravní vzdálenost do 50 m ruční (bez užití mechanizace) v objektech výšky přes 6 do 12 m</t>
  </si>
  <si>
    <t>767877566</t>
  </si>
  <si>
    <t>https://podminky.urs.cz/item/CS_URS_2025_02/998734122</t>
  </si>
  <si>
    <t>735</t>
  </si>
  <si>
    <t>Ústřední vytápění - otopná tělesa</t>
  </si>
  <si>
    <t>208</t>
  </si>
  <si>
    <t>735000912</t>
  </si>
  <si>
    <t>Regulace otopného systému při opravách vyregulování dvojregulačních ventilů a kohoutů s termostatickým ovládáním</t>
  </si>
  <si>
    <t>688916435</t>
  </si>
  <si>
    <t>https://podminky.urs.cz/item/CS_URS_2025_02/735000912</t>
  </si>
  <si>
    <t>209</t>
  </si>
  <si>
    <t>735121810</t>
  </si>
  <si>
    <t>Demontáž otopných těles ocelových článkových</t>
  </si>
  <si>
    <t>1129838916</t>
  </si>
  <si>
    <t>https://podminky.urs.cz/item/CS_URS_2025_02/735121810</t>
  </si>
  <si>
    <t>1,2*0,8*7+1,8*0,6*15+0,6*1,6*2+0,6*0,6*1+0,4*1,2</t>
  </si>
  <si>
    <t>210</t>
  </si>
  <si>
    <t>735152572</t>
  </si>
  <si>
    <t>Otopná tělesa panelová VK dvoudesková PN 1,0 MPa, T do 110°C se dvěma přídavnými přestupními plochami výšky tělesa 600 mm stavební délky / výkonu 500 mm / 840 W</t>
  </si>
  <si>
    <t>1970573295</t>
  </si>
  <si>
    <t>https://podminky.urs.cz/item/CS_URS_2025_02/735152572</t>
  </si>
  <si>
    <t>211</t>
  </si>
  <si>
    <t>735152579</t>
  </si>
  <si>
    <t>Otopná tělesa panelová VK dvoudesková PN 1,0 MPa, T do 110°C se dvěma přídavnými přestupními plochami výšky tělesa 600 mm stavební délky / výkonu 1200 mm / 2015 W</t>
  </si>
  <si>
    <t>-1498646184</t>
  </si>
  <si>
    <t>https://podminky.urs.cz/item/CS_URS_2025_02/735152579</t>
  </si>
  <si>
    <t>212</t>
  </si>
  <si>
    <t>735152581</t>
  </si>
  <si>
    <t>Otopná tělesa panelová VK dvoudesková PN 1,0 MPa, T do 110°C se dvěma přídavnými přestupními plochami výšky tělesa 600 mm stavební délky / výkonu 1600 mm / 2686 W</t>
  </si>
  <si>
    <t>-833430065</t>
  </si>
  <si>
    <t>https://podminky.urs.cz/item/CS_URS_2025_02/735152581</t>
  </si>
  <si>
    <t>213</t>
  </si>
  <si>
    <t>735152582</t>
  </si>
  <si>
    <t>Otopná tělesa panelová VK dvoudesková PN 1,0 MPa, T do 110°C se dvěma přídavnými přestupními plochami výšky tělesa 600 mm stavební délky / výkonu 1800 mm / 3022 W</t>
  </si>
  <si>
    <t>-756051569</t>
  </si>
  <si>
    <t>https://podminky.urs.cz/item/CS_URS_2025_02/735152582</t>
  </si>
  <si>
    <t>214</t>
  </si>
  <si>
    <t>735152583</t>
  </si>
  <si>
    <t>Otopná tělesa panelová VK dvoudesková PN 1,0 MPa, T do 110°C se dvěma přídavnými přestupními plochami výšky tělesa 600 mm stavební délky / výkonu 2000 mm / 3358 W</t>
  </si>
  <si>
    <t>1512402590</t>
  </si>
  <si>
    <t>https://podminky.urs.cz/item/CS_URS_2025_02/735152583</t>
  </si>
  <si>
    <t>215</t>
  </si>
  <si>
    <t>735152584</t>
  </si>
  <si>
    <t>Otopná tělesa panelová VK dvoudesková PN 1,0 MPa, T do 110°C se dvěma přídavnými přestupními plochami výšky tělesa 600 mm stavební délky / výkonu 2300 mm / 3862 W</t>
  </si>
  <si>
    <t>-310618562</t>
  </si>
  <si>
    <t>https://podminky.urs.cz/item/CS_URS_2025_02/735152584</t>
  </si>
  <si>
    <t>216</t>
  </si>
  <si>
    <t>735152591</t>
  </si>
  <si>
    <t>Otopná tělesa panelová VK dvoudesková PN 1,0 MPa, T do 110°C se dvěma přídavnými přestupními plochami výšky tělesa 900 mm stavební délky / výkonu 400 mm / 925 W</t>
  </si>
  <si>
    <t>1568731196</t>
  </si>
  <si>
    <t>https://podminky.urs.cz/item/CS_URS_2025_02/735152591</t>
  </si>
  <si>
    <t>217</t>
  </si>
  <si>
    <t>735152692</t>
  </si>
  <si>
    <t>Otopná tělesa panelová VK třídesková PN 1,0 MPa, T do 110°C se třemi přídavnými přestupními plochami výšky tělesa 900 mm stavební délky / výkonu 500 mm / 1664 W</t>
  </si>
  <si>
    <t>660546310</t>
  </si>
  <si>
    <t>https://podminky.urs.cz/item/CS_URS_2025_02/735152692</t>
  </si>
  <si>
    <t>218</t>
  </si>
  <si>
    <t>735191910</t>
  </si>
  <si>
    <t>Ostatní opravy otopných těles napuštění vody do otopného systému včetně potrubí (bez kotle a ohříváků) otopných těles</t>
  </si>
  <si>
    <t>-1188081630</t>
  </si>
  <si>
    <t>https://podminky.urs.cz/item/CS_URS_2025_02/735191910</t>
  </si>
  <si>
    <t>219</t>
  </si>
  <si>
    <t>735494811</t>
  </si>
  <si>
    <t>Vypuštění vody z otopných soustav bez kotlů, ohříváků, zásobníků a nádrží</t>
  </si>
  <si>
    <t>1286837564</t>
  </si>
  <si>
    <t>https://podminky.urs.cz/item/CS_URS_2025_02/735494811</t>
  </si>
  <si>
    <t>220</t>
  </si>
  <si>
    <t>998735122</t>
  </si>
  <si>
    <t>Přesun hmot pro otopná tělesa stanovený z hmotnosti přesunovaného materiálu vodorovná dopravní vzdálenost do 50 m ruční (bez užití mechanizace) v objektech výšky přes 6 do 12 m</t>
  </si>
  <si>
    <t>-1204100046</t>
  </si>
  <si>
    <t>https://podminky.urs.cz/item/CS_URS_2025_02/998735122</t>
  </si>
  <si>
    <t>741</t>
  </si>
  <si>
    <t>Elektroinstalace - silnoproud</t>
  </si>
  <si>
    <t>221</t>
  </si>
  <si>
    <t>741112001</t>
  </si>
  <si>
    <t>Montáž krabic elektroinstalačních bez napojení na trubky a lišty, demontáže a montáže víčka a přístroje protahovacích nebo odbočných zapuštěných plastových kruhových</t>
  </si>
  <si>
    <t>-402678829</t>
  </si>
  <si>
    <t>https://podminky.urs.cz/item/CS_URS_2021_01/741112001</t>
  </si>
  <si>
    <t>222</t>
  </si>
  <si>
    <t>34571521</t>
  </si>
  <si>
    <t>krabice pod omítku PVC odbočná kruhová D 70mm s víčkem a svorkovnicí</t>
  </si>
  <si>
    <t>1658360723</t>
  </si>
  <si>
    <t>223</t>
  </si>
  <si>
    <t>1078067513</t>
  </si>
  <si>
    <t>22+40+7+14+17+6+8+10+12</t>
  </si>
  <si>
    <t>224</t>
  </si>
  <si>
    <t>34571451</t>
  </si>
  <si>
    <t>krabice pod omítku PVC přístrojová kruhová D 70mm hluboká</t>
  </si>
  <si>
    <t>1221971221</t>
  </si>
  <si>
    <t>499</t>
  </si>
  <si>
    <t>741112103</t>
  </si>
  <si>
    <t>Montáž krabic elektroinstalačních vč. montáže víčka a přístroje rozvodek se zapojením vodičů na svorkovnici zapuštěných plastových čtyřhranných</t>
  </si>
  <si>
    <t>-2094726759</t>
  </si>
  <si>
    <t>https://podminky.urs.cz/item/CS_URS_2025_02/741112103</t>
  </si>
  <si>
    <t>500</t>
  </si>
  <si>
    <t>1000113969</t>
  </si>
  <si>
    <t xml:space="preserve">KOPOS KO 125 E/EQ02 KA  KRABICE ODB. S EQ SVORK.</t>
  </si>
  <si>
    <t>1208642966</t>
  </si>
  <si>
    <t>225</t>
  </si>
  <si>
    <t>741120001</t>
  </si>
  <si>
    <t>Montáž vodičů izolovaných měděných bez ukončení uložených pod omítku plných a laněných (např. CY), průřezu žíly 0,35 až 6 mm2</t>
  </si>
  <si>
    <t>-1987716753</t>
  </si>
  <si>
    <t>https://podminky.urs.cz/item/CS_URS_2021_01/741120001</t>
  </si>
  <si>
    <t>226</t>
  </si>
  <si>
    <t>34141026</t>
  </si>
  <si>
    <t>vodič propojovací flexibilní jádro Cu lanované izolace PVC 450/750V (H07V-K) 1x4mm2</t>
  </si>
  <si>
    <t>-462577874</t>
  </si>
  <si>
    <t>P</t>
  </si>
  <si>
    <t>Poznámka k položce:_x000d_
H07V-K CYA</t>
  </si>
  <si>
    <t>124*1,15 'Přepočtené koeficientem množství</t>
  </si>
  <si>
    <t>227</t>
  </si>
  <si>
    <t>741122015</t>
  </si>
  <si>
    <t>Montáž kabelů měděných bez ukončení uložených pod omítku plných kulatých (např. CYKY), počtu a průřezu žil 3x1,5 mm2</t>
  </si>
  <si>
    <t>-1472734637</t>
  </si>
  <si>
    <t>https://podminky.urs.cz/item/CS_URS_2025_02/741122015</t>
  </si>
  <si>
    <t>228</t>
  </si>
  <si>
    <t>34111030</t>
  </si>
  <si>
    <t>kabel instalační jádro Cu plné izolace PVC plášť PVC 450/750V (CYKY) 3x1,5mm2</t>
  </si>
  <si>
    <t>-1146763492</t>
  </si>
  <si>
    <t>Poznámka k položce:_x000d_
CYKY</t>
  </si>
  <si>
    <t>780*1,15 'Přepočtené koeficientem množství</t>
  </si>
  <si>
    <t>229</t>
  </si>
  <si>
    <t>741122016</t>
  </si>
  <si>
    <t>Montáž kabelů měděných bez ukončení uložených pod omítku plných kulatých (např. CYKY), počtu a průřezu žil 3x2,5 až 6 mm2</t>
  </si>
  <si>
    <t>-1874659464</t>
  </si>
  <si>
    <t>https://podminky.urs.cz/item/CS_URS_2025_02/741122016</t>
  </si>
  <si>
    <t>230</t>
  </si>
  <si>
    <t>34111036</t>
  </si>
  <si>
    <t>kabel instalační jádro Cu plné izolace PVC plášť PVC 450/750V (CYKY) 3x2,5mm2</t>
  </si>
  <si>
    <t>483969905</t>
  </si>
  <si>
    <t>670*1,15 'Přepočtené koeficientem množství</t>
  </si>
  <si>
    <t>231</t>
  </si>
  <si>
    <t>741122031</t>
  </si>
  <si>
    <t>Montáž kabelů měděných bez ukončení uložených pod omítku plných kulatých (např. CYKY), počtu a průřezu žil 5x1,5 až 2,5 mm2</t>
  </si>
  <si>
    <t>395965032</t>
  </si>
  <si>
    <t>https://podminky.urs.cz/item/CS_URS_2025_02/741122031</t>
  </si>
  <si>
    <t>232</t>
  </si>
  <si>
    <t>34111090</t>
  </si>
  <si>
    <t>kabel instalační jádro Cu plné izolace PVC plášť PVC 450/750V (CYKY) 5x1,5mm2</t>
  </si>
  <si>
    <t>419963500</t>
  </si>
  <si>
    <t>96*1,15 'Přepočtené koeficientem množství</t>
  </si>
  <si>
    <t>233</t>
  </si>
  <si>
    <t>34111094</t>
  </si>
  <si>
    <t>kabel instalační jádro Cu plné izolace PVC plášť PVC 450/750V (CYKY) 5x2,5mm2</t>
  </si>
  <si>
    <t>540798683</t>
  </si>
  <si>
    <t>89*1,15 'Přepočtené koeficientem množství</t>
  </si>
  <si>
    <t>234</t>
  </si>
  <si>
    <t>741122032</t>
  </si>
  <si>
    <t>Montáž kabelů měděných bez ukončení uložených pod omítku plných kulatých (např. CYKY), počtu a průřezu žil 5x4 až 6 mm2</t>
  </si>
  <si>
    <t>-1857409200</t>
  </si>
  <si>
    <t>https://podminky.urs.cz/item/CS_URS_2025_02/741122032</t>
  </si>
  <si>
    <t>235</t>
  </si>
  <si>
    <t>34111100</t>
  </si>
  <si>
    <t>kabel instalační jádro Cu plné izolace PVC plášť PVC 450/750V (CYKY) 5x6mm2</t>
  </si>
  <si>
    <t>518594435</t>
  </si>
  <si>
    <t>10*1,15 'Přepočtené koeficientem množství</t>
  </si>
  <si>
    <t>236</t>
  </si>
  <si>
    <t>741122233</t>
  </si>
  <si>
    <t>Montáž kabelů měděných bez ukončení uložených volně nebo v liště plných kulatých (např. CYKY, CYKFY) počtu a průřezu žil 5x10 mm2</t>
  </si>
  <si>
    <t>1130286867</t>
  </si>
  <si>
    <t>https://podminky.urs.cz/item/CS_URS_2025_02/741122233</t>
  </si>
  <si>
    <t>237</t>
  </si>
  <si>
    <t>34111167</t>
  </si>
  <si>
    <t>kabel silový oheň retardující bezhalogenový bez funkční schopnosti při požáru třída reakce na oheň B2cas1d1a1 jádro Cu 0,6/1kV (1-CXKH-R B2) 5x10mm2</t>
  </si>
  <si>
    <t>-1079068515</t>
  </si>
  <si>
    <t>501</t>
  </si>
  <si>
    <t>741130001</t>
  </si>
  <si>
    <t>Ukončení vodičů izolovaných s označením a zapojením v rozváděči nebo na přístroji, průřezu žíly do 2,5 mm2</t>
  </si>
  <si>
    <t>48980134</t>
  </si>
  <si>
    <t>https://podminky.urs.cz/item/CS_URS_2025_02/741130001</t>
  </si>
  <si>
    <t>238</t>
  </si>
  <si>
    <t>741310201</t>
  </si>
  <si>
    <t>Montáž spínačů jedno nebo dvoupólových polozapuštěných nebo zapuštěných se zapojením vodičů šroubové připojení, pro prostředí normální vypínačů, řazení 1-jednopólových</t>
  </si>
  <si>
    <t>1568515157</t>
  </si>
  <si>
    <t>https://podminky.urs.cz/item/CS_URS_2025_02/741310201</t>
  </si>
  <si>
    <t>239</t>
  </si>
  <si>
    <t>34539000</t>
  </si>
  <si>
    <t>přístroj spínače jednopólového, řazení 1, 1So šroubové svorky</t>
  </si>
  <si>
    <t>-1534722320</t>
  </si>
  <si>
    <t>240</t>
  </si>
  <si>
    <t>741310206</t>
  </si>
  <si>
    <t>Montáž spínačů jedno nebo dvoupólových polozapuštěných nebo zapuštěných se zapojením vodičů šroubové připojení, pro prostředí normální vypínačů, řazení 2-dvoupólových</t>
  </si>
  <si>
    <t>-337534830</t>
  </si>
  <si>
    <t>https://podminky.urs.cz/item/CS_URS_2025_02/741310206</t>
  </si>
  <si>
    <t>241</t>
  </si>
  <si>
    <t>34539001</t>
  </si>
  <si>
    <t>přístroj spínače dvojpólového, řazení 2, 2S šroubové svorky</t>
  </si>
  <si>
    <t>-1671273707</t>
  </si>
  <si>
    <t>242</t>
  </si>
  <si>
    <t>741310213</t>
  </si>
  <si>
    <t>Montáž spínačů jedno nebo dvoupólových polozapuštěných nebo zapuštěných se zapojením vodičů šroubové připojení, pro prostředí normální ovladačů, řazení 1/0S-tlačítkových zapínacích s doutnavkou</t>
  </si>
  <si>
    <t>-211209953</t>
  </si>
  <si>
    <t>https://podminky.urs.cz/item/CS_URS_2025_02/741310213</t>
  </si>
  <si>
    <t>243</t>
  </si>
  <si>
    <t>34535010</t>
  </si>
  <si>
    <t>ovladač zapínací s orientační doutnavkou kompletní, zapuštěný, řazení 1/0So, šroubové svorky</t>
  </si>
  <si>
    <t>494632233</t>
  </si>
  <si>
    <t>244</t>
  </si>
  <si>
    <t>741310233</t>
  </si>
  <si>
    <t>Montáž spínačů jedno nebo dvoupólových polozapuštěných nebo zapuštěných se zapojením vodičů šroubové připojení, pro prostředí normální přepínačů, řazení 6-střídavých</t>
  </si>
  <si>
    <t>-1977975684</t>
  </si>
  <si>
    <t>https://podminky.urs.cz/item/CS_URS_2025_02/741310233</t>
  </si>
  <si>
    <t>245</t>
  </si>
  <si>
    <t>34539003</t>
  </si>
  <si>
    <t>přístroj přepínače střídavého, řazení 6, 6So šroubové svorky</t>
  </si>
  <si>
    <t>733664332</t>
  </si>
  <si>
    <t>246</t>
  </si>
  <si>
    <t>741311004</t>
  </si>
  <si>
    <t>Montáž spínačů speciálních se zapojením vodičů čidla pohybu nástěnného</t>
  </si>
  <si>
    <t>2072389599</t>
  </si>
  <si>
    <t>https://podminky.urs.cz/item/CS_URS_2021_01/741311004</t>
  </si>
  <si>
    <t>247</t>
  </si>
  <si>
    <t>3640506787</t>
  </si>
  <si>
    <t>Čidlo pohybové Greenlux SENSOR 16, bílá, IP 65</t>
  </si>
  <si>
    <t>-209472123</t>
  </si>
  <si>
    <t>Poznámka k položce:_x000d_
barva: bílá , krytí: IP 65 , šířka: 76 mm , délka: 92 mm , jmenovité napětí: 230 V , třída ochrany: II , doběhový čas: 10 s–15 min , dosah čidla: 12 m , citlivost čidla: 3–2000 lx , výrobce: Greenlux , výška: 63 mm , úhel činnosti čidla: 180–360 °/120 °_x000d_
barva bílá, krytí IP 65, úhel činnosti čidla 180–360 °/120 °, citlivost čidla 3–2000 lx, dosah čidla 12 m, doběhový čas 10 s–15 min</t>
  </si>
  <si>
    <t>248</t>
  </si>
  <si>
    <t>741313041</t>
  </si>
  <si>
    <t>Montáž zásuvek domovních se zapojením vodičů šroubové připojení polozapuštěných nebo zapuštěných 10/16 A, provedení 2P + PE</t>
  </si>
  <si>
    <t>-2117452017</t>
  </si>
  <si>
    <t>https://podminky.urs.cz/item/CS_URS_2021_01/741313041</t>
  </si>
  <si>
    <t>249</t>
  </si>
  <si>
    <t>34555202</t>
  </si>
  <si>
    <t>zásuvka zápustná jednonásobná chráněná, šroubové svorky</t>
  </si>
  <si>
    <t>-1526665557</t>
  </si>
  <si>
    <t>250</t>
  </si>
  <si>
    <t>34555238</t>
  </si>
  <si>
    <t>zásuvka zapuštěná dvojnásobná, šroubové svorky</t>
  </si>
  <si>
    <t>1946862715</t>
  </si>
  <si>
    <t>251</t>
  </si>
  <si>
    <t>ABB.3901HA0501001</t>
  </si>
  <si>
    <t>Rámeček přístrojový - násobnost variabilní dle situace</t>
  </si>
  <si>
    <t>-1493765615</t>
  </si>
  <si>
    <t>Poznámka k položce:_x000d_
bílá / ledová bílá</t>
  </si>
  <si>
    <t>252</t>
  </si>
  <si>
    <t>741313052</t>
  </si>
  <si>
    <t>Montáž zásuvek domovních se zapojením vodičů šroubové připojení nástěnných do 25 A, provedení 3P + N + PE</t>
  </si>
  <si>
    <t>-1975867934</t>
  </si>
  <si>
    <t>https://podminky.urs.cz/item/CS_URS_2021_01/741313052</t>
  </si>
  <si>
    <t>253</t>
  </si>
  <si>
    <t>35811477</t>
  </si>
  <si>
    <t>zásuvka nástěnná 16A - 5pól, řazení 3P+N+PE IP44, šroubové svorky</t>
  </si>
  <si>
    <t>-229690997</t>
  </si>
  <si>
    <t>254</t>
  </si>
  <si>
    <t>741372061</t>
  </si>
  <si>
    <t>Montáž svítidel s integrovaným zdrojem LED se zapojením vodičů interiérových přisazených stropních hranatých nebo kruhových plochy do 0,09 m2</t>
  </si>
  <si>
    <t>155351787</t>
  </si>
  <si>
    <t>https://podminky.urs.cz/item/CS_URS_2025_02/741372061</t>
  </si>
  <si>
    <t>255</t>
  </si>
  <si>
    <t>34825001</t>
  </si>
  <si>
    <t>svítidlo interiérové stropní přisazené kruhové D 200-300mm 1300-2000lm</t>
  </si>
  <si>
    <t>1881718062</t>
  </si>
  <si>
    <t>256</t>
  </si>
  <si>
    <t>741372062</t>
  </si>
  <si>
    <t>Montáž svítidel s integrovaným zdrojem LED se zapojením vodičů interiérových přisazených stropních hranatých nebo kruhových plochy přes 0,09 do 0,36 m2</t>
  </si>
  <si>
    <t>-1097690995</t>
  </si>
  <si>
    <t>https://podminky.urs.cz/item/CS_URS_2025_02/741372062</t>
  </si>
  <si>
    <t>100+12+5</t>
  </si>
  <si>
    <t>257</t>
  </si>
  <si>
    <t>34825002</t>
  </si>
  <si>
    <t>svítidlo interiérové stropní přisazené kruhové D 300-450mm 1200-1900lm</t>
  </si>
  <si>
    <t>-1202701217</t>
  </si>
  <si>
    <t>258</t>
  </si>
  <si>
    <t>34825003</t>
  </si>
  <si>
    <t>svítidlo interiérové stropní přisazené kruhové D 300-450mm 1900-2500lm</t>
  </si>
  <si>
    <t>512276647</t>
  </si>
  <si>
    <t>259</t>
  </si>
  <si>
    <t>34825005</t>
  </si>
  <si>
    <t>svítidlo interiérové přisazené obdélníkové/čtvercové přes 0,09 do 0,36m2 1500-1900lm</t>
  </si>
  <si>
    <t>265690782</t>
  </si>
  <si>
    <t>260</t>
  </si>
  <si>
    <t>741372079</t>
  </si>
  <si>
    <t>Montáž svítidel s integrovaným zdrojem LED se zapojením vodičů interiérových přisazených stropních nouzových s piktogramem</t>
  </si>
  <si>
    <t>-303257689</t>
  </si>
  <si>
    <t>https://podminky.urs.cz/item/CS_URS_2025_02/741372079</t>
  </si>
  <si>
    <t>261</t>
  </si>
  <si>
    <t>34835014</t>
  </si>
  <si>
    <t>svítidlo LED nouzové přisazené baterie 1h piktogram</t>
  </si>
  <si>
    <t>217997203</t>
  </si>
  <si>
    <t>262</t>
  </si>
  <si>
    <t>741810003</t>
  </si>
  <si>
    <t>Zkoušky a prohlídky elektrických rozvodů a zařízení celková prohlídka a vyhotovení revizní zprávy pro objem montážních prací přes 500 do 1000 tis. Kč</t>
  </si>
  <si>
    <t>2055886243</t>
  </si>
  <si>
    <t>https://podminky.urs.cz/item/CS_URS_2025_02/741810003</t>
  </si>
  <si>
    <t>263</t>
  </si>
  <si>
    <t>741910412</t>
  </si>
  <si>
    <t>Montáž žlabů bez stojiny a výložníků kovových s podpěrkami a příslušenstvím bez víka, šířky do 150 mm</t>
  </si>
  <si>
    <t>-618744717</t>
  </si>
  <si>
    <t>https://podminky.urs.cz/item/CS_URS_2025_02/741910412</t>
  </si>
  <si>
    <t>264</t>
  </si>
  <si>
    <t>34575603</t>
  </si>
  <si>
    <t>žlab kabelový drátěný ŽZ v do 60mm š do 150mm</t>
  </si>
  <si>
    <t>-396670416</t>
  </si>
  <si>
    <t>12*1,05 'Přepočtené koeficientem množství</t>
  </si>
  <si>
    <t>265</t>
  </si>
  <si>
    <t>R</t>
  </si>
  <si>
    <t>741A2004.1</t>
  </si>
  <si>
    <t>Rozváděč RH.001 - dodávka všetně skříně, plného vystrojení a montáže</t>
  </si>
  <si>
    <t>-1065226479</t>
  </si>
  <si>
    <t>266</t>
  </si>
  <si>
    <t>741A2010.1</t>
  </si>
  <si>
    <t>Rozváděč RP.002 - dodávka všetně skříně, plného vystrojení a montáže</t>
  </si>
  <si>
    <t>1900628279</t>
  </si>
  <si>
    <t>267</t>
  </si>
  <si>
    <t>741810000.VP</t>
  </si>
  <si>
    <t>Zednické přípomoci</t>
  </si>
  <si>
    <t>%</t>
  </si>
  <si>
    <t>1900043303</t>
  </si>
  <si>
    <t>268</t>
  </si>
  <si>
    <t>998741122</t>
  </si>
  <si>
    <t>Přesun hmot pro silnoproud stanovený z hmotnosti přesunovaného materiálu vodorovná dopravní vzdálenost do 50 m ruční (bez užití mechanizace) v objektech výšky přes 6 do 12 m</t>
  </si>
  <si>
    <t>-268769125</t>
  </si>
  <si>
    <t>https://podminky.urs.cz/item/CS_URS_2025_02/998741122</t>
  </si>
  <si>
    <t>742</t>
  </si>
  <si>
    <t>Elektroinstalace - slaboproud</t>
  </si>
  <si>
    <t>269</t>
  </si>
  <si>
    <t>742124003</t>
  </si>
  <si>
    <t>Montáž kabelů datových FTP, UTP, STP pro vnitřní rozvody pevně</t>
  </si>
  <si>
    <t>312801717</t>
  </si>
  <si>
    <t>https://podminky.urs.cz/item/CS_URS_2025_02/742124003</t>
  </si>
  <si>
    <t>270</t>
  </si>
  <si>
    <t>34121262</t>
  </si>
  <si>
    <t>kabel datový jádro Cu plné plášť PVC (U/UTP) kategorie 6</t>
  </si>
  <si>
    <t>1265545471</t>
  </si>
  <si>
    <t>680*1,2 'Přepočtené koeficientem množství</t>
  </si>
  <si>
    <t>271</t>
  </si>
  <si>
    <t>742124005</t>
  </si>
  <si>
    <t>Montáž kabelů datových FTP, UTP, STP ukončení kabelu konektorem</t>
  </si>
  <si>
    <t>-1638476722</t>
  </si>
  <si>
    <t>https://podminky.urs.cz/item/CS_URS_2025_02/742124005</t>
  </si>
  <si>
    <t>272</t>
  </si>
  <si>
    <t>37459015</t>
  </si>
  <si>
    <t>konektor na drát/lanko s vložkou RJ45 FTP Cat6 stíněný</t>
  </si>
  <si>
    <t>429033612</t>
  </si>
  <si>
    <t>273</t>
  </si>
  <si>
    <t>742220005</t>
  </si>
  <si>
    <t>Montáž ústředny PZTS se zdrojem s komunikátorem přes 1 do 4 linek</t>
  </si>
  <si>
    <t>244375627</t>
  </si>
  <si>
    <t>https://podminky.urs.cz/item/CS_URS_2025_02/742220005</t>
  </si>
  <si>
    <t>274</t>
  </si>
  <si>
    <t>40462022</t>
  </si>
  <si>
    <t>ústředna PZTS/EKV se zdrojem v krytu, GSM modem, 4x linka 30 adres 1x Ethernet NBÚ - 3</t>
  </si>
  <si>
    <t>563470329</t>
  </si>
  <si>
    <t>275</t>
  </si>
  <si>
    <t>742220141</t>
  </si>
  <si>
    <t>Montáž klávesnice pro dodanou ústřednu</t>
  </si>
  <si>
    <t>303209643</t>
  </si>
  <si>
    <t>https://podminky.urs.cz/item/CS_URS_2025_02/742220141</t>
  </si>
  <si>
    <t>276</t>
  </si>
  <si>
    <t>40467025</t>
  </si>
  <si>
    <t>klávesnice ústředny PZTS, LED</t>
  </si>
  <si>
    <t>-1163417793</t>
  </si>
  <si>
    <t>277</t>
  </si>
  <si>
    <t>742220221</t>
  </si>
  <si>
    <t>Montáž systémového zdroje s akumulátorem a 8 kanálovým expandérem</t>
  </si>
  <si>
    <t>-1170549370</t>
  </si>
  <si>
    <t>https://podminky.urs.cz/item/CS_URS_2025_02/742220221</t>
  </si>
  <si>
    <t>278</t>
  </si>
  <si>
    <t>40463008</t>
  </si>
  <si>
    <t>zdroj ústředny, systémový, 12V DC/18Ah</t>
  </si>
  <si>
    <t>275778667</t>
  </si>
  <si>
    <t>279</t>
  </si>
  <si>
    <t>742220232</t>
  </si>
  <si>
    <t>Montáž příslušenství pro PZTS detektor na stěnu nebo na strop</t>
  </si>
  <si>
    <t>2028241471</t>
  </si>
  <si>
    <t>https://podminky.urs.cz/item/CS_URS_2025_02/742220232</t>
  </si>
  <si>
    <t>280</t>
  </si>
  <si>
    <t>40461021</t>
  </si>
  <si>
    <t>detektor pohybu sběrnicový</t>
  </si>
  <si>
    <t>1560513410</t>
  </si>
  <si>
    <t>281</t>
  </si>
  <si>
    <t>742220235</t>
  </si>
  <si>
    <t>Montáž příslušenství pro PZTS magnetický kontakt povrchový</t>
  </si>
  <si>
    <t>-339803964</t>
  </si>
  <si>
    <t>https://podminky.urs.cz/item/CS_URS_2025_02/742220235</t>
  </si>
  <si>
    <t>282</t>
  </si>
  <si>
    <t>40461101</t>
  </si>
  <si>
    <t>kontakt magnetický blok se svorkovnicí a EOL rezistory povrchová montáž bílý plast pracovní mezera do 20mm NBÚ - 2</t>
  </si>
  <si>
    <t>-1714319533</t>
  </si>
  <si>
    <t>283</t>
  </si>
  <si>
    <t>742220255</t>
  </si>
  <si>
    <t>Montáž příslušenství pro PZTS siréna vnitřní pro vyhlášení poplachu</t>
  </si>
  <si>
    <t>182203405</t>
  </si>
  <si>
    <t>https://podminky.urs.cz/item/CS_URS_2025_02/742220255</t>
  </si>
  <si>
    <t>284</t>
  </si>
  <si>
    <t>40464001</t>
  </si>
  <si>
    <t>siréna vnitřní plastová nezálohovaná, 108 dB/1m</t>
  </si>
  <si>
    <t>84038666</t>
  </si>
  <si>
    <t>285</t>
  </si>
  <si>
    <t>742220401</t>
  </si>
  <si>
    <t>Nastavení a oživení PZTS programování základních parametrů ústředny</t>
  </si>
  <si>
    <t>-1293441731</t>
  </si>
  <si>
    <t>https://podminky.urs.cz/item/CS_URS_2025_02/742220401</t>
  </si>
  <si>
    <t>286</t>
  </si>
  <si>
    <t>742220411</t>
  </si>
  <si>
    <t>Nastavení a oživení PZTS oživení systému na jeden detektor</t>
  </si>
  <si>
    <t>-1663699351</t>
  </si>
  <si>
    <t>https://podminky.urs.cz/item/CS_URS_2025_02/742220411</t>
  </si>
  <si>
    <t>287</t>
  </si>
  <si>
    <t>742220511</t>
  </si>
  <si>
    <t>Zkoušky a revize PZTS revize výchozí systému PZTS</t>
  </si>
  <si>
    <t>961837875</t>
  </si>
  <si>
    <t>https://podminky.urs.cz/item/CS_URS_2025_02/742220511</t>
  </si>
  <si>
    <t>288</t>
  </si>
  <si>
    <t>742310001</t>
  </si>
  <si>
    <t>Montáž domovního telefonu napájecího modulu na DIN lištu</t>
  </si>
  <si>
    <t>72052535</t>
  </si>
  <si>
    <t>https://podminky.urs.cz/item/CS_URS_2025_02/742310001</t>
  </si>
  <si>
    <t>289</t>
  </si>
  <si>
    <t>38227042</t>
  </si>
  <si>
    <t>zdroj napájecí domácího telefonu a zvonkového tabla pro 2-68 uživatelů</t>
  </si>
  <si>
    <t>1829260633</t>
  </si>
  <si>
    <t>290</t>
  </si>
  <si>
    <t>742310002</t>
  </si>
  <si>
    <t>Montáž domovního telefonu komunikačního tabla</t>
  </si>
  <si>
    <t>-877688783</t>
  </si>
  <si>
    <t>https://podminky.urs.cz/item/CS_URS_2025_02/742310002</t>
  </si>
  <si>
    <t>291</t>
  </si>
  <si>
    <t>38226011</t>
  </si>
  <si>
    <t>panel domovního telefonu VDS audio bez instalační krabice přes 2 do 6 tlačítek</t>
  </si>
  <si>
    <t>1084977511</t>
  </si>
  <si>
    <t>292</t>
  </si>
  <si>
    <t>742310003</t>
  </si>
  <si>
    <t>Montáž domovního telefonu klimatického krytu pro komunikační tablo</t>
  </si>
  <si>
    <t>-2024709002</t>
  </si>
  <si>
    <t>https://podminky.urs.cz/item/CS_URS_2025_02/742310003</t>
  </si>
  <si>
    <t>293</t>
  </si>
  <si>
    <t>38292007</t>
  </si>
  <si>
    <t>rám pro povrchovou instalaci modulového interkom systému 219x107mm 2 moduly</t>
  </si>
  <si>
    <t>-952403374</t>
  </si>
  <si>
    <t>294</t>
  </si>
  <si>
    <t>742310006</t>
  </si>
  <si>
    <t>Montáž domovního telefonu nástěnného audio/video telefonu</t>
  </si>
  <si>
    <t>-448084765</t>
  </si>
  <si>
    <t>https://podminky.urs.cz/item/CS_URS_2025_02/742310006</t>
  </si>
  <si>
    <t>295</t>
  </si>
  <si>
    <t>38226066</t>
  </si>
  <si>
    <t>telefon domácí nástěnný pro povrchovou instalaci</t>
  </si>
  <si>
    <t>1686780655</t>
  </si>
  <si>
    <t>296</t>
  </si>
  <si>
    <t>742320012</t>
  </si>
  <si>
    <t>Montáž elektricky ovládaných zámků elektromechanických včetně trasy dveřmi a přechodové krabice - BEZPEČNÝ ODCHOD</t>
  </si>
  <si>
    <t>1666673682</t>
  </si>
  <si>
    <t>https://podminky.urs.cz/item/CS_URS_2025_02/742320012</t>
  </si>
  <si>
    <t>297</t>
  </si>
  <si>
    <t>54978011</t>
  </si>
  <si>
    <t>BEZPEČNÝ ODCHOD - ucelený systém bezpěčného odchodu dle ČSN EN 13637 vč. integrace dálkového otevření dveří a kabelového propojení systému</t>
  </si>
  <si>
    <t>-554508846</t>
  </si>
  <si>
    <t>298</t>
  </si>
  <si>
    <t>742330001</t>
  </si>
  <si>
    <t>Montáž strukturované kabeláže rozvaděče nástěnného</t>
  </si>
  <si>
    <t>301032914</t>
  </si>
  <si>
    <t>https://podminky.urs.cz/item/CS_URS_2025_02/742330001</t>
  </si>
  <si>
    <t>299</t>
  </si>
  <si>
    <t>35712001</t>
  </si>
  <si>
    <t>rozvaděč nástěnný jednodílný 19" celoskleněné dveře 6U/400mm</t>
  </si>
  <si>
    <t>1392301014</t>
  </si>
  <si>
    <t>300</t>
  </si>
  <si>
    <t>742330022</t>
  </si>
  <si>
    <t>Montáž strukturované kabeláže příslušenství a ostatní práce k rozvaděčům napájecího panelu</t>
  </si>
  <si>
    <t>1511282872</t>
  </si>
  <si>
    <t>https://podminky.urs.cz/item/CS_URS_2025_02/742330022</t>
  </si>
  <si>
    <t>301</t>
  </si>
  <si>
    <t>35712106</t>
  </si>
  <si>
    <t>panel rozvodný 19" 8x zásuvka dle ČSN max 16A kabel 3x1,5mm 2m</t>
  </si>
  <si>
    <t>-528578187</t>
  </si>
  <si>
    <t>302</t>
  </si>
  <si>
    <t>742330024</t>
  </si>
  <si>
    <t>Montáž strukturované kabeláže příslušenství a ostatní práce k rozvaděčům patch panelu 24 portů</t>
  </si>
  <si>
    <t>642920850</t>
  </si>
  <si>
    <t>https://podminky.urs.cz/item/CS_URS_2025_02/742330024</t>
  </si>
  <si>
    <t>303</t>
  </si>
  <si>
    <t>37451100</t>
  </si>
  <si>
    <t>patch panel Cat6 PCB 1U 24 portů 19" UTP</t>
  </si>
  <si>
    <t>2048222326</t>
  </si>
  <si>
    <t>304</t>
  </si>
  <si>
    <t>742330044</t>
  </si>
  <si>
    <t>Montáž strukturované kabeláže zásuvek datových pod omítku, do nábytku, do parapetního žlabu nebo podlahové krabice 1 až 6 pozic</t>
  </si>
  <si>
    <t>-401225409</t>
  </si>
  <si>
    <t>https://podminky.urs.cz/item/CS_URS_2025_02/742330044</t>
  </si>
  <si>
    <t>305</t>
  </si>
  <si>
    <t>37451180</t>
  </si>
  <si>
    <t>modul zásuvkový 1xRJ45 osazený 22,5x45mm se záclonkou úhlový UTP Cat6</t>
  </si>
  <si>
    <t>-77601677</t>
  </si>
  <si>
    <t>8*2 'Přepočtené koeficientem množství</t>
  </si>
  <si>
    <t>306</t>
  </si>
  <si>
    <t>742330051</t>
  </si>
  <si>
    <t>Montáž strukturované kabeláže zásuvek datových popis portu zásuvky</t>
  </si>
  <si>
    <t>-993179646</t>
  </si>
  <si>
    <t>https://podminky.urs.cz/item/CS_URS_2025_02/742330051</t>
  </si>
  <si>
    <t>307</t>
  </si>
  <si>
    <t>742330061</t>
  </si>
  <si>
    <t>Montáž strukturované kabeláže bodu přístupového včetně nastavení</t>
  </si>
  <si>
    <t>1542811514</t>
  </si>
  <si>
    <t>https://podminky.urs.cz/item/CS_URS_2025_02/742330061</t>
  </si>
  <si>
    <t>308</t>
  </si>
  <si>
    <t>40371010</t>
  </si>
  <si>
    <t>bod přístupový vnitřní, WiFi 4</t>
  </si>
  <si>
    <t>-1063383159</t>
  </si>
  <si>
    <t>309</t>
  </si>
  <si>
    <t>742000001.VP</t>
  </si>
  <si>
    <t>-899099481</t>
  </si>
  <si>
    <t>310</t>
  </si>
  <si>
    <t>998742122</t>
  </si>
  <si>
    <t>Přesun hmot pro slaboproud stanovený z hmotnosti přesunovaného materiálu vodorovná dopravní vzdálenost do 50 m ruční (bez užití mechanizace) v objektech výšky přes 6 do 12 m</t>
  </si>
  <si>
    <t>-678838403</t>
  </si>
  <si>
    <t>https://podminky.urs.cz/item/CS_URS_2025_02/998742122</t>
  </si>
  <si>
    <t>751</t>
  </si>
  <si>
    <t>Vzduchotechnika</t>
  </si>
  <si>
    <t>311</t>
  </si>
  <si>
    <t>751111051</t>
  </si>
  <si>
    <t>Montáž ventilátoru axiálního nízkotlakého podhledového, průměru do 100 mm</t>
  </si>
  <si>
    <t>2022726608</t>
  </si>
  <si>
    <t>https://podminky.urs.cz/item/CS_URS_2025_02/751111051</t>
  </si>
  <si>
    <t>312</t>
  </si>
  <si>
    <t>42914502</t>
  </si>
  <si>
    <t>ventilátor axiální tichý malý plastový s nastavitelným doběhem IP45 výkon 8-13W D 100mm</t>
  </si>
  <si>
    <t>1909132980</t>
  </si>
  <si>
    <t>313</t>
  </si>
  <si>
    <t>751111052</t>
  </si>
  <si>
    <t>Montáž ventilátoru axiálního nízkotlakého podhledového, průměru přes 100 do 200 mm</t>
  </si>
  <si>
    <t>663475840</t>
  </si>
  <si>
    <t>https://podminky.urs.cz/item/CS_URS_2025_02/751111052</t>
  </si>
  <si>
    <t>314</t>
  </si>
  <si>
    <t>42914506</t>
  </si>
  <si>
    <t>ventilátor axiální tichý malý plastový s nastavitelným doběhem IP45 výkon 15-20W D 200mm</t>
  </si>
  <si>
    <t>-659299980</t>
  </si>
  <si>
    <t>315</t>
  </si>
  <si>
    <t>751398032</t>
  </si>
  <si>
    <t>Montáž ostatních zařízení ventilační mřížky do dveří nebo desek průřezu přes 0,04 do 0,100 m2</t>
  </si>
  <si>
    <t>-824421447</t>
  </si>
  <si>
    <t>https://podminky.urs.cz/item/CS_URS_2025_02/751398032</t>
  </si>
  <si>
    <t>316</t>
  </si>
  <si>
    <t>42972113</t>
  </si>
  <si>
    <t>mřížka větrací do dřeva kovová 100x500mm</t>
  </si>
  <si>
    <t>1632192332</t>
  </si>
  <si>
    <t>317</t>
  </si>
  <si>
    <t>751398041</t>
  </si>
  <si>
    <t>Montáž ostatních zařízení protidešťové žaluzie nebo žaluziové klapky na kruhové potrubí, průměru do 300 mm</t>
  </si>
  <si>
    <t>1498911930</t>
  </si>
  <si>
    <t>https://podminky.urs.cz/item/CS_URS_2025_02/751398041</t>
  </si>
  <si>
    <t>318</t>
  </si>
  <si>
    <t>42972971</t>
  </si>
  <si>
    <t>žaluzie přetlaková samočinná UV odolný plast šedá, pro potrubí D 150mm</t>
  </si>
  <si>
    <t>1191959455</t>
  </si>
  <si>
    <t>319</t>
  </si>
  <si>
    <t>751510042</t>
  </si>
  <si>
    <t>Vzduchotechnické potrubí z pozinkovaného plechu kruhové, trouba spirálně vinutá bez příruby, průměru přes 100 do 200 mm</t>
  </si>
  <si>
    <t>1139543526</t>
  </si>
  <si>
    <t>https://podminky.urs.cz/item/CS_URS_2025_02/751510042</t>
  </si>
  <si>
    <t>320</t>
  </si>
  <si>
    <t>751526636</t>
  </si>
  <si>
    <t>Montáž klapky škrtící nebo zpětné do plastového potrubí kruhové s přírubou, průměru přes 100 do 200 mm</t>
  </si>
  <si>
    <t>-952062914</t>
  </si>
  <si>
    <t>https://podminky.urs.cz/item/CS_URS_2025_02/751526636</t>
  </si>
  <si>
    <t>321</t>
  </si>
  <si>
    <t>42971019</t>
  </si>
  <si>
    <t>klapka kruhová zpětná Pz D 100mm</t>
  </si>
  <si>
    <t>1611071687</t>
  </si>
  <si>
    <t>322</t>
  </si>
  <si>
    <t>42971020</t>
  </si>
  <si>
    <t>klapka kruhová zpětná Pz D 125mm</t>
  </si>
  <si>
    <t>1125566135</t>
  </si>
  <si>
    <t>323</t>
  </si>
  <si>
    <t>751537111</t>
  </si>
  <si>
    <t>Montáž potrubí ohebného kruhového izolovaného minerální vatou z Al laminátu, průměru do 100 mm</t>
  </si>
  <si>
    <t>1290146931</t>
  </si>
  <si>
    <t>https://podminky.urs.cz/item/CS_URS_2025_02/751537111</t>
  </si>
  <si>
    <t>4,35*2</t>
  </si>
  <si>
    <t>324</t>
  </si>
  <si>
    <t>42981955</t>
  </si>
  <si>
    <t>hadice ohebná z Al laminátu vyztužená drátem s tepelnou a zvukovou izolací, délka 10m, D 102mm</t>
  </si>
  <si>
    <t>-61813952</t>
  </si>
  <si>
    <t>8,7*1,2 'Přepočtené koeficientem množství</t>
  </si>
  <si>
    <t>325</t>
  </si>
  <si>
    <t>751537112</t>
  </si>
  <si>
    <t>Montáž potrubí ohebného kruhového izolovaného minerální vatou z Al laminátu, průměru přes 100 do 200 mm</t>
  </si>
  <si>
    <t>1723341192</t>
  </si>
  <si>
    <t>https://podminky.urs.cz/item/CS_URS_2025_02/751537112</t>
  </si>
  <si>
    <t>9,65+2,8+11,38</t>
  </si>
  <si>
    <t>326</t>
  </si>
  <si>
    <t>42981956</t>
  </si>
  <si>
    <t>hadice ohebná z Al laminátu vyztužená drátem s tepelnou a zvukovou izolací, délka 10m, D 127mm</t>
  </si>
  <si>
    <t>1978950649</t>
  </si>
  <si>
    <t>23,83*1,2 'Přepočtené koeficientem množství</t>
  </si>
  <si>
    <t>327</t>
  </si>
  <si>
    <t>998751121</t>
  </si>
  <si>
    <t>Přesun hmot pro vzduchotechniku stanovený z hmotnosti přesunovaného materiálu vodorovná dopravní vzdálenost do 100 m ruční (bez užití mechanizace) v objektech výšky do 12 m</t>
  </si>
  <si>
    <t>17844932</t>
  </si>
  <si>
    <t>https://podminky.urs.cz/item/CS_URS_2025_02/998751121</t>
  </si>
  <si>
    <t>755</t>
  </si>
  <si>
    <t>Dopravní zařízení</t>
  </si>
  <si>
    <t>328</t>
  </si>
  <si>
    <t>755111124</t>
  </si>
  <si>
    <t>Montáž výtahů elektrických pro dopravu osob nebo osob a nákladů nosnosti do 700 kg rychlosti do 1 m/s 5 stanic</t>
  </si>
  <si>
    <t>-1384891434</t>
  </si>
  <si>
    <t>https://podminky.urs.cz/item/CS_URS_2025_02/755111124</t>
  </si>
  <si>
    <t>329</t>
  </si>
  <si>
    <t>47113005</t>
  </si>
  <si>
    <t>výtah osobní trakční nosnost do 700kg rychlost 1m/s 5 stanic</t>
  </si>
  <si>
    <t>komplet</t>
  </si>
  <si>
    <t>993355521</t>
  </si>
  <si>
    <t>330</t>
  </si>
  <si>
    <t>998755112</t>
  </si>
  <si>
    <t>Přesun hmot pro dopravní zařízení stanovený z hmotnosti přesunovaného materiálu vodorovná dopravní vzdálenost do 50 m s omezením mechanizace v objektech výšky přes 6 do 12 m</t>
  </si>
  <si>
    <t>1135029142</t>
  </si>
  <si>
    <t>https://podminky.urs.cz/item/CS_URS_2025_02/998755112</t>
  </si>
  <si>
    <t>762</t>
  </si>
  <si>
    <t>Konstrukce tesařské</t>
  </si>
  <si>
    <t>331</t>
  </si>
  <si>
    <t>762083111</t>
  </si>
  <si>
    <t>Impregnace řeziva máčením proti dřevokaznému hmyzu a houbám, třída ohrožení 1 a 2 (dřevo v interiéru)</t>
  </si>
  <si>
    <t>-1449624004</t>
  </si>
  <si>
    <t>https://podminky.urs.cz/item/CS_URS_2025_02/762083111</t>
  </si>
  <si>
    <t>0,159+0,043+0,1312+0,333+0,123+0,074</t>
  </si>
  <si>
    <t>332</t>
  </si>
  <si>
    <t>762112110</t>
  </si>
  <si>
    <t>Montáž konstrukce stěn a příček na sraz (na hladko - bez zářezů) z hraněného a polohraněného řeziva průřezové plochy do 120 cm2</t>
  </si>
  <si>
    <t>1861634656</t>
  </si>
  <si>
    <t>https://podminky.urs.cz/item/CS_URS_2025_02/762112110</t>
  </si>
  <si>
    <t>333</t>
  </si>
  <si>
    <t>60512125</t>
  </si>
  <si>
    <t>hranol stavební řezivo průřezu do 120cm2 do dl 6m</t>
  </si>
  <si>
    <t>1188844571</t>
  </si>
  <si>
    <t>30*0,00529 'Přepočtené koeficientem množství</t>
  </si>
  <si>
    <t>334</t>
  </si>
  <si>
    <t>762131124</t>
  </si>
  <si>
    <t>Montáž bednění stěn z hrubých prken tl. do 32 mm na sraz</t>
  </si>
  <si>
    <t>-639466854</t>
  </si>
  <si>
    <t>https://podminky.urs.cz/item/CS_URS_2025_02/762131124</t>
  </si>
  <si>
    <t>2,1+1,5+2,15*4,35+3,4</t>
  </si>
  <si>
    <t>335</t>
  </si>
  <si>
    <t>60511088</t>
  </si>
  <si>
    <t>řezivo jehličnaté boční omítané š 80-160mm tl 23mm dl 3-3,5m</t>
  </si>
  <si>
    <t>-185822372</t>
  </si>
  <si>
    <t>16,353*0,00261 'Přepočtené koeficientem množství</t>
  </si>
  <si>
    <t>336</t>
  </si>
  <si>
    <t>762332131</t>
  </si>
  <si>
    <t>Montáž vázaných konstrukcí krovů střech pultových, sedlových, valbových, stanových čtvercového nebo obdélníkového půdorysu z řeziva hraněného pomocí tesařských spojů průřezové plochy přes 50 do 120 cm2</t>
  </si>
  <si>
    <t>197652507</t>
  </si>
  <si>
    <t>https://podminky.urs.cz/item/CS_URS_2025_02/762332131</t>
  </si>
  <si>
    <t>5,65+0,5*10</t>
  </si>
  <si>
    <t>337</t>
  </si>
  <si>
    <t>1098765646</t>
  </si>
  <si>
    <t>(5,65+0,5*10)*0,08*0,14</t>
  </si>
  <si>
    <t>0,119*1,1 'Přepočtené koeficientem množství</t>
  </si>
  <si>
    <t>338</t>
  </si>
  <si>
    <t>762332132</t>
  </si>
  <si>
    <t>Montáž vázaných konstrukcí krovů střech pultových, sedlových, valbových, stanových čtvercového nebo obdélníkového půdorysu z řeziva hraněného pomocí tesařských spojů průřezové plochy přes 120 do 224 cm2</t>
  </si>
  <si>
    <t>1444220279</t>
  </si>
  <si>
    <t>https://podminky.urs.cz/item/CS_URS_2025_02/762332132</t>
  </si>
  <si>
    <t>0,5+3,4+2*2+1,8+3*2,35</t>
  </si>
  <si>
    <t>339</t>
  </si>
  <si>
    <t>60512130</t>
  </si>
  <si>
    <t>hranol stavební řezivo průřezu do 224cm2 do dl 6m</t>
  </si>
  <si>
    <t>-1281367881</t>
  </si>
  <si>
    <t>(0,5+3,4+2*2+1,8)*0,14*0,14+(3*2,35)*0,1*0,16</t>
  </si>
  <si>
    <t>0,303*1,1 'Přepočtené koeficientem množství</t>
  </si>
  <si>
    <t>340</t>
  </si>
  <si>
    <t>762332133</t>
  </si>
  <si>
    <t>Montáž vázaných konstrukcí krovů střech pultových, sedlových, valbových, stanových čtvercového nebo obdélníkového půdorysu z řeziva hraněného pomocí tesařských spojů průřezové plochy přes 224 do 288 cm2</t>
  </si>
  <si>
    <t>-82252240</t>
  </si>
  <si>
    <t>https://podminky.urs.cz/item/CS_URS_2025_02/762332133</t>
  </si>
  <si>
    <t>1,85+2,15</t>
  </si>
  <si>
    <t>341</t>
  </si>
  <si>
    <t>60512135</t>
  </si>
  <si>
    <t>hranol stavební řezivo průřezu do 288cm2 do dl 6m</t>
  </si>
  <si>
    <t>-173488092</t>
  </si>
  <si>
    <t>4*0,14*0,2</t>
  </si>
  <si>
    <t>0,112*1,1 'Přepočtené koeficientem množství</t>
  </si>
  <si>
    <t>342</t>
  </si>
  <si>
    <t>762341210</t>
  </si>
  <si>
    <t>Montáž bednění střech rovných a šikmých sklonu do 60° s vyřezáním otvorů z prken hrubých na sraz tl. do 32 mm</t>
  </si>
  <si>
    <t>1773279042</t>
  </si>
  <si>
    <t>https://podminky.urs.cz/item/CS_URS_2025_02/762341210</t>
  </si>
  <si>
    <t>343</t>
  </si>
  <si>
    <t>1666641825</t>
  </si>
  <si>
    <t>28,2*0,00261 'Přepočtené koeficientem množství</t>
  </si>
  <si>
    <t>344</t>
  </si>
  <si>
    <t>762341275</t>
  </si>
  <si>
    <t>Montáž bednění střech rovných a šikmých sklonu do 60° s vyřezáním otvorů z desek dřevotřískových nebo dřevoštěpkových na pero a drážku</t>
  </si>
  <si>
    <t>-1806498387</t>
  </si>
  <si>
    <t>https://podminky.urs.cz/item/CS_URS_2025_02/762341275</t>
  </si>
  <si>
    <t>345</t>
  </si>
  <si>
    <t>60726284</t>
  </si>
  <si>
    <t>deska dřevoštěpková OSB 3 P+D broušená tl 18mm</t>
  </si>
  <si>
    <t>288647056</t>
  </si>
  <si>
    <t>16,5*1,1 'Přepočtené koeficientem množství</t>
  </si>
  <si>
    <t>346</t>
  </si>
  <si>
    <t>762341811</t>
  </si>
  <si>
    <t>Demontáž bednění a laťování bednění střech rovných, obloukových, sklonu do 60° se všemi nadstřešními konstrukcemi z prken hrubých, hoblovaných tl. do 32 mm</t>
  </si>
  <si>
    <t>-456022088</t>
  </si>
  <si>
    <t>https://podminky.urs.cz/item/CS_URS_2025_02/762341811</t>
  </si>
  <si>
    <t>347</t>
  </si>
  <si>
    <t>762395000</t>
  </si>
  <si>
    <t>Spojovací prostředky krovů, bednění a laťování, nadstřešních konstrukcí svorníky, prkna, hřebíky, pásová ocel, vruty</t>
  </si>
  <si>
    <t>-68533438</t>
  </si>
  <si>
    <t>https://podminky.urs.cz/item/CS_URS_2025_02/762395000</t>
  </si>
  <si>
    <t>348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</si>
  <si>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</si>
  <si>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</si>
  <si>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41132446</t>
  </si>
  <si>
    <t>https://podminky.urs.cz/item/CS_URS_2025_02/998762122</t>
  </si>
  <si>
    <t>763</t>
  </si>
  <si>
    <t>Konstrukce suché výstavby</t>
  </si>
  <si>
    <t>349</t>
  </si>
  <si>
    <t>763111417</t>
  </si>
  <si>
    <t>Příčka ze sádrokartonových desek s nosnou konstrukcí z jednoduchých ocelových profilů UW, CW dvojitě opláštěná deskami standardními A tl. 2 x 12,5 mm s izolací, EI 60, příčka tl. 150 mm, profil 100, Rw do 56 dB</t>
  </si>
  <si>
    <t>-1984391916</t>
  </si>
  <si>
    <t>https://podminky.urs.cz/item/CS_URS_2025_02/763111417</t>
  </si>
  <si>
    <t>12,75*3,08+6,4*3-1*2,05*2</t>
  </si>
  <si>
    <t>350</t>
  </si>
  <si>
    <t>763131411</t>
  </si>
  <si>
    <t>Podhled ze sádrokartonových desek dvouvrstvá zavěšená spodní konstrukce z ocelových profilů CD, UD jednoduše opláštěná deskou standardní A, tl. 12,5 mm, bez izolace</t>
  </si>
  <si>
    <t>-1384433262</t>
  </si>
  <si>
    <t>https://podminky.urs.cz/item/CS_URS_2025_02/763131411</t>
  </si>
  <si>
    <t>6,913+11,63</t>
  </si>
  <si>
    <t>351</t>
  </si>
  <si>
    <t>763131451</t>
  </si>
  <si>
    <t>Podhled ze sádrokartonových desek dvouvrstvá zavěšená spodní konstrukce z ocelových profilů CD, UD jednoduše opláštěná deskou impregnovanou H2, tl. 12,5 mm, bez izolace</t>
  </si>
  <si>
    <t>-630620699</t>
  </si>
  <si>
    <t>https://podminky.urs.cz/item/CS_URS_2025_02/763131451</t>
  </si>
  <si>
    <t>11,957+8,85</t>
  </si>
  <si>
    <t>352</t>
  </si>
  <si>
    <t>763181311</t>
  </si>
  <si>
    <t>Výplně otvorů konstrukcí ze sádrokartonových desek montáž zárubně kovové s konstrukcí jednokřídlové</t>
  </si>
  <si>
    <t>-1839125844</t>
  </si>
  <si>
    <t>https://podminky.urs.cz/item/CS_URS_2025_02/763181311</t>
  </si>
  <si>
    <t>353</t>
  </si>
  <si>
    <t>55331596</t>
  </si>
  <si>
    <t>zárubeň jednokřídlá ocelová pro sádrokartonové příčky s protipožární úpravou, tl stěny 110-150mm rozměru 900/1970, 2100mm</t>
  </si>
  <si>
    <t>558007139</t>
  </si>
  <si>
    <t>354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</si>
  <si>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</si>
  <si>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</si>
  <si>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-192432997</t>
  </si>
  <si>
    <t>https://podminky.urs.cz/item/CS_URS_2025_02/998763332</t>
  </si>
  <si>
    <t>764</t>
  </si>
  <si>
    <t>Konstrukce klempířské</t>
  </si>
  <si>
    <t>355</t>
  </si>
  <si>
    <t>764211635</t>
  </si>
  <si>
    <t>Oplechování střešních prvků z pozinkovaného plechu s povrchovou úpravou hřebene nevětraného s použitím hřebenového plechu rš 400 mm</t>
  </si>
  <si>
    <t>-1052088046</t>
  </si>
  <si>
    <t>https://podminky.urs.cz/item/CS_URS_2025_02/764211635</t>
  </si>
  <si>
    <t>356</t>
  </si>
  <si>
    <t>764212663</t>
  </si>
  <si>
    <t>Oplechování střešních prvků z pozinkovaného plechu s povrchovou úpravou okapu střechy rovné okapovým plechem rš 250 mm</t>
  </si>
  <si>
    <t>738544221</t>
  </si>
  <si>
    <t>https://podminky.urs.cz/item/CS_URS_2025_02/764212663</t>
  </si>
  <si>
    <t>357</t>
  </si>
  <si>
    <t>764216602</t>
  </si>
  <si>
    <t>Oplechování parapetů z pozinkovaného plechu s povrchovou úpravou rovných mechanicky kotvené, bez rohů rš 200 mm</t>
  </si>
  <si>
    <t>319700359</t>
  </si>
  <si>
    <t>https://podminky.urs.cz/item/CS_URS_2025_02/764216602</t>
  </si>
  <si>
    <t>358</t>
  </si>
  <si>
    <t>764216605</t>
  </si>
  <si>
    <t>Oplechování parapetů z pozinkovaného plechu s povrchovou úpravou rovných mechanicky kotvené, bez rohů rš 400 mm</t>
  </si>
  <si>
    <t>1424607354</t>
  </si>
  <si>
    <t>https://podminky.urs.cz/item/CS_URS_2025_02/764216605</t>
  </si>
  <si>
    <t>359</t>
  </si>
  <si>
    <t>764311615</t>
  </si>
  <si>
    <t>Lemování zdí z pozinkovaného plechu s povrchovou úpravou boční nebo horní rovné, střech s krytinou skládanou mimo prejzovou rš 400 mm</t>
  </si>
  <si>
    <t>-1502877825</t>
  </si>
  <si>
    <t>https://podminky.urs.cz/item/CS_URS_2025_02/764311615</t>
  </si>
  <si>
    <t>4,800+3,2*2+2,4</t>
  </si>
  <si>
    <t>360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</si>
  <si>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</si>
  <si>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</si>
  <si>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-1438338121</t>
  </si>
  <si>
    <t>https://podminky.urs.cz/item/CS_URS_2025_02/998764122</t>
  </si>
  <si>
    <t>765</t>
  </si>
  <si>
    <t>Krytina skládaná</t>
  </si>
  <si>
    <t>361</t>
  </si>
  <si>
    <t>765151003</t>
  </si>
  <si>
    <t>Montáž krytiny bitumenové ze šindelů na bednění, sklonu přes 30°</t>
  </si>
  <si>
    <t>-728343036</t>
  </si>
  <si>
    <t>https://podminky.urs.cz/item/CS_URS_2025_02/765151003</t>
  </si>
  <si>
    <t>362</t>
  </si>
  <si>
    <t>62822004</t>
  </si>
  <si>
    <t>šindel asfaltový na skelné vložce samolepivé tvar hexagonál</t>
  </si>
  <si>
    <t>-1770654408</t>
  </si>
  <si>
    <t>44,553*1,03 'Přepočtené koeficientem množství</t>
  </si>
  <si>
    <t>363</t>
  </si>
  <si>
    <t>765151021</t>
  </si>
  <si>
    <t>Montáž krytiny bitumenové ze šindelů okapové hrany na plech</t>
  </si>
  <si>
    <t>-685602312</t>
  </si>
  <si>
    <t>https://podminky.urs.cz/item/CS_URS_2025_02/765151021</t>
  </si>
  <si>
    <t>4,800+2,35*2+2</t>
  </si>
  <si>
    <t>364</t>
  </si>
  <si>
    <t>765151031</t>
  </si>
  <si>
    <t>Montáž krytiny bitumenové ze šindelů nárožní hrany z hřebenového dílu</t>
  </si>
  <si>
    <t>1280344857</t>
  </si>
  <si>
    <t>https://podminky.urs.cz/item/CS_URS_2025_02/765151031</t>
  </si>
  <si>
    <t>365</t>
  </si>
  <si>
    <t>2006878821</t>
  </si>
  <si>
    <t>7,8*1,03 'Přepočtené koeficientem množství</t>
  </si>
  <si>
    <t>366</t>
  </si>
  <si>
    <t>765151801</t>
  </si>
  <si>
    <t>Demontáž krytiny bitumenové ze šindelů sklonu do 30° do suti</t>
  </si>
  <si>
    <t>-759373617</t>
  </si>
  <si>
    <t>https://podminky.urs.cz/item/CS_URS_2025_02/765151801</t>
  </si>
  <si>
    <t>367</t>
  </si>
  <si>
    <t>765151805</t>
  </si>
  <si>
    <t>Demontáž krytiny bitumenové ze šindelů sklonu do 30° hřebene nebo nároží do suti</t>
  </si>
  <si>
    <t>1724220119</t>
  </si>
  <si>
    <t>https://podminky.urs.cz/item/CS_URS_2025_02/765151805</t>
  </si>
  <si>
    <t>368</t>
  </si>
  <si>
    <t>765151811</t>
  </si>
  <si>
    <t>Demontáž krytiny bitumenové ze šindelů Příplatek k cenám za sklon přes 30° demontáže krytiny</t>
  </si>
  <si>
    <t>-24877995</t>
  </si>
  <si>
    <t>https://podminky.urs.cz/item/CS_URS_2025_02/765151811</t>
  </si>
  <si>
    <t>369</t>
  </si>
  <si>
    <t>998765122</t>
  </si>
  <si>
    <t>Přesun hmot pro krytiny skládané stanovený z hmotnosti přesunovaného materiálu vodorovná dopravní vzdálenost do 50 m ruční (bez užití mechanizace) na objektech výšky přes 6 do 12 m</t>
  </si>
  <si>
    <t>1050258361</t>
  </si>
  <si>
    <t>https://podminky.urs.cz/item/CS_URS_2025_02/998765122</t>
  </si>
  <si>
    <t>766</t>
  </si>
  <si>
    <t>Konstrukce truhlářské</t>
  </si>
  <si>
    <t>370</t>
  </si>
  <si>
    <t>766621721.VP</t>
  </si>
  <si>
    <t>Montáž síťky proti hmyzu</t>
  </si>
  <si>
    <t>-564690298</t>
  </si>
  <si>
    <t>371</t>
  </si>
  <si>
    <t>56245653.VP</t>
  </si>
  <si>
    <t>Síťka proti hmyzu - P06</t>
  </si>
  <si>
    <t>-459644045</t>
  </si>
  <si>
    <t>372</t>
  </si>
  <si>
    <t>766622132</t>
  </si>
  <si>
    <t>Montáž oken plastových včetně montáže rámu plochy přes 1 m2 otevíravých do zdiva, výšky přes 1,5 do 2,5 m</t>
  </si>
  <si>
    <t>-1618734628</t>
  </si>
  <si>
    <t>https://podminky.urs.cz/item/CS_URS_2025_02/766622132</t>
  </si>
  <si>
    <t>1,675*1,8</t>
  </si>
  <si>
    <t>373</t>
  </si>
  <si>
    <t>61140054</t>
  </si>
  <si>
    <t>okno plastové otevíravé/sklopné trojsklo přes plochu 1m2 v 1,5-2,5m - P02</t>
  </si>
  <si>
    <t>1146208991</t>
  </si>
  <si>
    <t>374</t>
  </si>
  <si>
    <t>766660001</t>
  </si>
  <si>
    <t>Montáž dveřních křídel dřevěných nebo plastových otevíravých do ocelové zárubně povrchově upravených jednokřídlových, šířky do 800 mm</t>
  </si>
  <si>
    <t>1205269040</t>
  </si>
  <si>
    <t>https://podminky.urs.cz/item/CS_URS_2025_02/766660001</t>
  </si>
  <si>
    <t>3+2+1+4</t>
  </si>
  <si>
    <t>375</t>
  </si>
  <si>
    <t>61162072</t>
  </si>
  <si>
    <t>dveře jednokřídlé voštinové povrch laminátový plné 600x1970-2100mm - D01</t>
  </si>
  <si>
    <t>-755930828</t>
  </si>
  <si>
    <t>376</t>
  </si>
  <si>
    <t>61162073</t>
  </si>
  <si>
    <t>dveře jednokřídlé voštinové povrch laminátový plné 700x1970-2100mm - D02</t>
  </si>
  <si>
    <t>240078259</t>
  </si>
  <si>
    <t>377</t>
  </si>
  <si>
    <t>61162074</t>
  </si>
  <si>
    <t>dveře jednokřídlé voštinové povrch laminátový plné 800x1970-2100mm - D03</t>
  </si>
  <si>
    <t>1361191569</t>
  </si>
  <si>
    <t>378</t>
  </si>
  <si>
    <t>766660002</t>
  </si>
  <si>
    <t>Montáž dveřních křídel dřevěných nebo plastových otevíravých do ocelové zárubně povrchově upravených jednokřídlových, šířky přes 800 mm</t>
  </si>
  <si>
    <t>-537546911</t>
  </si>
  <si>
    <t>https://podminky.urs.cz/item/CS_URS_2025_02/766660002</t>
  </si>
  <si>
    <t>7+1</t>
  </si>
  <si>
    <t>379</t>
  </si>
  <si>
    <t>61162075</t>
  </si>
  <si>
    <t>dveře jednokřídlé voštinové povrch laminátový plné 900x1970-2100mm - D04</t>
  </si>
  <si>
    <t>-492407050</t>
  </si>
  <si>
    <t>380</t>
  </si>
  <si>
    <t>61162081</t>
  </si>
  <si>
    <t>dveře jednokřídlé voštinové povrch laminátový částečně prosklené 900x1970-2100mm - D05</t>
  </si>
  <si>
    <t>-1268690485</t>
  </si>
  <si>
    <t>381</t>
  </si>
  <si>
    <t>766660021</t>
  </si>
  <si>
    <t>Montáž dveřních křídel dřevěných nebo plastových otevíravých do ocelové zárubně protipožárních jednokřídlových, šířky do 800 mm</t>
  </si>
  <si>
    <t>-336358767</t>
  </si>
  <si>
    <t>https://podminky.urs.cz/item/CS_URS_2025_02/766660021</t>
  </si>
  <si>
    <t>1+3</t>
  </si>
  <si>
    <t>382</t>
  </si>
  <si>
    <t>61162096</t>
  </si>
  <si>
    <t>dveře jednokřídlé dřevotřískové protipožární EI (EW) 30 D3 povrch laminátový plné 600x1970-2100mm - D06</t>
  </si>
  <si>
    <t>2080399060</t>
  </si>
  <si>
    <t>383</t>
  </si>
  <si>
    <t>61162098</t>
  </si>
  <si>
    <t>dveře jednokřídlé dřevotřískové protipožární EI (EW) 30 D3 povrch laminátový plné 800x1970-2100mm - D07</t>
  </si>
  <si>
    <t>-1075434243</t>
  </si>
  <si>
    <t>384</t>
  </si>
  <si>
    <t>766660022</t>
  </si>
  <si>
    <t>Montáž dveřních křídel dřevěných nebo plastových otevíravých do ocelové zárubně protipožárních jednokřídlových, šířky přes 800 mm</t>
  </si>
  <si>
    <t>-160580874</t>
  </si>
  <si>
    <t>https://podminky.urs.cz/item/CS_URS_2025_02/766660022</t>
  </si>
  <si>
    <t>8+1+1</t>
  </si>
  <si>
    <t>385</t>
  </si>
  <si>
    <t>61165314</t>
  </si>
  <si>
    <t>dveře jednokřídlé dřevotřískové protipožární EI (EW) 30 D3 povrch laminátový plné 900x1970-2100mm - D08</t>
  </si>
  <si>
    <t>2117501004</t>
  </si>
  <si>
    <t>386</t>
  </si>
  <si>
    <t>61162100</t>
  </si>
  <si>
    <t>dveře jednokřídlé dřevotřískové protipožární EI (EW) 30 D3 povrch laminátový plné 900x1970-2100mm - D09</t>
  </si>
  <si>
    <t>-2076340135</t>
  </si>
  <si>
    <t>387</t>
  </si>
  <si>
    <t>61162101</t>
  </si>
  <si>
    <t>dveře jednokřídlé částečně prosklené protipožární EI (EW) 30 D3 povrch laminátový plné 900x1970-2100mm - D10</t>
  </si>
  <si>
    <t>1173299598</t>
  </si>
  <si>
    <t>388</t>
  </si>
  <si>
    <t>766660441</t>
  </si>
  <si>
    <t>Montáž vchodových dveří včetně rámu do zdiva jednokřídlových s díly a nadsvětlíkem</t>
  </si>
  <si>
    <t>-1117762977</t>
  </si>
  <si>
    <t>https://podminky.urs.cz/item/CS_URS_2025_02/766660441</t>
  </si>
  <si>
    <t>389</t>
  </si>
  <si>
    <t>61140516</t>
  </si>
  <si>
    <t>dveře vstupní jednokřídlé plastové bílé prosklené - 3sklo, s fixním dílem a otev. nadsvětlíkem, bezpečnostní třídy RC1 - P01</t>
  </si>
  <si>
    <t>1691988387</t>
  </si>
  <si>
    <t>390</t>
  </si>
  <si>
    <t>61140512</t>
  </si>
  <si>
    <t>dveře vnitřní jednokřídlé plastové bílé prosklené - 2sklo, s fixním dílem a nadsvětlíkem - P03</t>
  </si>
  <si>
    <t>-1565935098</t>
  </si>
  <si>
    <t>391</t>
  </si>
  <si>
    <t>766660481</t>
  </si>
  <si>
    <t>Montáž vchodových dveří včetně rámu do zdiva dvoukřídlových s díly a nadsvětlíkem</t>
  </si>
  <si>
    <t>575467409</t>
  </si>
  <si>
    <t>https://podminky.urs.cz/item/CS_URS_2025_02/766660481</t>
  </si>
  <si>
    <t>392</t>
  </si>
  <si>
    <t>61140510</t>
  </si>
  <si>
    <t>dveře dvoukřídlé plastové bílé prosklené - 2sklo, světlíky FIX - P04</t>
  </si>
  <si>
    <t>526219129</t>
  </si>
  <si>
    <t>393</t>
  </si>
  <si>
    <t>766660717</t>
  </si>
  <si>
    <t>Montáž dveřních doplňků samozavírače na zárubeň ocelovou</t>
  </si>
  <si>
    <t>-636241420</t>
  </si>
  <si>
    <t>https://podminky.urs.cz/item/CS_URS_2025_02/766660717</t>
  </si>
  <si>
    <t>394</t>
  </si>
  <si>
    <t>54917250</t>
  </si>
  <si>
    <t>samozavírač dveří hydraulický</t>
  </si>
  <si>
    <t>-1753108100</t>
  </si>
  <si>
    <t>395</t>
  </si>
  <si>
    <t>766660724.VP</t>
  </si>
  <si>
    <t>Montáž dveřních doplňků - zarážka podlahová</t>
  </si>
  <si>
    <t>-1506195647</t>
  </si>
  <si>
    <t>396</t>
  </si>
  <si>
    <t>2154000002.VP</t>
  </si>
  <si>
    <t>Zarážka dveří - ZV04</t>
  </si>
  <si>
    <t>121722248</t>
  </si>
  <si>
    <t>397</t>
  </si>
  <si>
    <t>766660729</t>
  </si>
  <si>
    <t>Montáž dveřních doplňků dveřního kování interiérového štítku s klikou</t>
  </si>
  <si>
    <t>-1912407067</t>
  </si>
  <si>
    <t>https://podminky.urs.cz/item/CS_URS_2025_02/766660729</t>
  </si>
  <si>
    <t>398</t>
  </si>
  <si>
    <t>54914123</t>
  </si>
  <si>
    <t>dveřní kování interiérové rozetové klika/klika</t>
  </si>
  <si>
    <t>-522933543</t>
  </si>
  <si>
    <t>399</t>
  </si>
  <si>
    <t>54914124</t>
  </si>
  <si>
    <t>dveřní kování interiérové rozetové koule/klika</t>
  </si>
  <si>
    <t>-25096410</t>
  </si>
  <si>
    <t>400</t>
  </si>
  <si>
    <t>766660730</t>
  </si>
  <si>
    <t>Montáž dveřních doplňků dveřního kování interiérového WC kliky se zámkem</t>
  </si>
  <si>
    <t>-1946896069</t>
  </si>
  <si>
    <t>https://podminky.urs.cz/item/CS_URS_2025_02/766660730</t>
  </si>
  <si>
    <t>401</t>
  </si>
  <si>
    <t>54914128</t>
  </si>
  <si>
    <t>dveřní kování interiérové rozetové spodní pro WC</t>
  </si>
  <si>
    <t>-756418943</t>
  </si>
  <si>
    <t>402</t>
  </si>
  <si>
    <t>766660752</t>
  </si>
  <si>
    <t>Montáž dveřních doplňků dveřního kování interiérového zámkové vložky</t>
  </si>
  <si>
    <t>101746598</t>
  </si>
  <si>
    <t>https://podminky.urs.cz/item/CS_URS_2025_02/766660752</t>
  </si>
  <si>
    <t>29+4</t>
  </si>
  <si>
    <t>403</t>
  </si>
  <si>
    <t>54964157.VP</t>
  </si>
  <si>
    <t>vložka cylindrická v systému GK v 5-úrovňovém systému</t>
  </si>
  <si>
    <t>457723345</t>
  </si>
  <si>
    <t>404</t>
  </si>
  <si>
    <t>766674811</t>
  </si>
  <si>
    <t>Demontáž střešních oken na krytině hladké a drážkové, sklonu přes 30 do 45°, včetně lemování</t>
  </si>
  <si>
    <t>-593997718</t>
  </si>
  <si>
    <t>https://podminky.urs.cz/item/CS_URS_2025_02/766674811</t>
  </si>
  <si>
    <t>405</t>
  </si>
  <si>
    <t>766691914</t>
  </si>
  <si>
    <t>Ostatní práce vyvěšení nebo zavěšení křídel dřevěných dveřních, plochy do 2 m2</t>
  </si>
  <si>
    <t>-153427439</t>
  </si>
  <si>
    <t>https://podminky.urs.cz/item/CS_URS_2025_02/766691914</t>
  </si>
  <si>
    <t>9+24+1+1</t>
  </si>
  <si>
    <t>406</t>
  </si>
  <si>
    <t>766811115</t>
  </si>
  <si>
    <t>Montáž kuchyňských linek korpusu spodních skříněk na nožičky (včetně vyrovnání), šířky jednoho dílu do 600 mm</t>
  </si>
  <si>
    <t>1324773117</t>
  </si>
  <si>
    <t>https://podminky.urs.cz/item/CS_URS_2025_02/766811115</t>
  </si>
  <si>
    <t>407</t>
  </si>
  <si>
    <t>450US60R</t>
  </si>
  <si>
    <t>Kuchyňská skříňka spodní , korpus 18mm, zásuvková 60x87x56 cm bílá mat</t>
  </si>
  <si>
    <t>2080513992</t>
  </si>
  <si>
    <t>408</t>
  </si>
  <si>
    <t>450UD30L</t>
  </si>
  <si>
    <t>Kuchyňská skříňka spodní, korpus 18, s dvířky 30x87x56 cm bílá mat</t>
  </si>
  <si>
    <t>1963502393</t>
  </si>
  <si>
    <t>409</t>
  </si>
  <si>
    <t>766811152</t>
  </si>
  <si>
    <t>Montáž kuchyňských linek korpusu horních skříněk šroubovaných na stěnu, šířky jednoho dílu přes 600 do 1200 mm</t>
  </si>
  <si>
    <t>-1344764765</t>
  </si>
  <si>
    <t>https://podminky.urs.cz/item/CS_URS_2025_02/766811152</t>
  </si>
  <si>
    <t>410</t>
  </si>
  <si>
    <t>405W901</t>
  </si>
  <si>
    <t>Kuchyňská skříňka horní, korpus 18mm, s dvířky 90x72x35 cm dub sierra</t>
  </si>
  <si>
    <t>1603945140</t>
  </si>
  <si>
    <t>411</t>
  </si>
  <si>
    <t>766811212</t>
  </si>
  <si>
    <t>Montáž kuchyňských linek pracovní desky bez výřezu, délky jednoho dílu přes 1000 do 2000 mm</t>
  </si>
  <si>
    <t>-429530880</t>
  </si>
  <si>
    <t>https://podminky.urs.cz/item/CS_URS_2025_02/766811212</t>
  </si>
  <si>
    <t>412</t>
  </si>
  <si>
    <t>198APN60210</t>
  </si>
  <si>
    <t>Pracovní deska Naturel CPL laminát, dekor - 2,10 m</t>
  </si>
  <si>
    <t>-605810081</t>
  </si>
  <si>
    <t>413</t>
  </si>
  <si>
    <t>766811213</t>
  </si>
  <si>
    <t>Montáž kuchyňských linek pracovní desky bez výřezu, délky jednoho dílu přes 2000 do 4000 mm</t>
  </si>
  <si>
    <t>512519041</t>
  </si>
  <si>
    <t>https://podminky.urs.cz/item/CS_URS_2025_02/766811213</t>
  </si>
  <si>
    <t>414</t>
  </si>
  <si>
    <t>KSETLILA</t>
  </si>
  <si>
    <t>Kuchyňská linka Naturel CPL laminát, dekor - 2,4m</t>
  </si>
  <si>
    <t>-1215266462</t>
  </si>
  <si>
    <t>415</t>
  </si>
  <si>
    <t>766811232</t>
  </si>
  <si>
    <t>Montáž kuchyňských linek zádové desky bez výřezu, délky jednoho dílu přes 1000 do 2000 mm</t>
  </si>
  <si>
    <t>-1035117694</t>
  </si>
  <si>
    <t>https://podminky.urs.cz/item/CS_URS_2025_02/766811232</t>
  </si>
  <si>
    <t>416</t>
  </si>
  <si>
    <t>60722278</t>
  </si>
  <si>
    <t>deska dřevotřísková laminovaná 2070x2800mm tl 8mm</t>
  </si>
  <si>
    <t>-1250513612</t>
  </si>
  <si>
    <t>7*1,4 'Přepočtené koeficientem množství</t>
  </si>
  <si>
    <t>417</t>
  </si>
  <si>
    <t>766811239</t>
  </si>
  <si>
    <t>Montáž kuchyňských linek zádové desky Příplatek k ceně za vyřezání otvoru (včetně zaměření) např. na zásuvku</t>
  </si>
  <si>
    <t>846443105</t>
  </si>
  <si>
    <t>https://podminky.urs.cz/item/CS_URS_2025_02/766811239</t>
  </si>
  <si>
    <t>418</t>
  </si>
  <si>
    <t>766811421</t>
  </si>
  <si>
    <t>Montáž kuchyňských linek lišty plastové zaklapávací</t>
  </si>
  <si>
    <t>-40054715</t>
  </si>
  <si>
    <t>https://podminky.urs.cz/item/CS_URS_2025_02/766811421</t>
  </si>
  <si>
    <t>419</t>
  </si>
  <si>
    <t>106SBR15</t>
  </si>
  <si>
    <t>Sokl plast, bílá mat 110x20x1,6 cm</t>
  </si>
  <si>
    <t>1026181740</t>
  </si>
  <si>
    <t>18,6*1,2 'Přepočtené koeficientem množství</t>
  </si>
  <si>
    <t>420</t>
  </si>
  <si>
    <t>766811442</t>
  </si>
  <si>
    <t>Montáž kuchyňských linek světelné rampy šroubované na horní skříňky, délky jednoho dílu přes 1000 do 2000 mm</t>
  </si>
  <si>
    <t>-1466211520</t>
  </si>
  <si>
    <t>https://podminky.urs.cz/item/CS_URS_2025_02/766811442</t>
  </si>
  <si>
    <t>421</t>
  </si>
  <si>
    <t>34774013</t>
  </si>
  <si>
    <t>LED pásek 12V 10-20W/m</t>
  </si>
  <si>
    <t>-1626070821</t>
  </si>
  <si>
    <t>5*1,2 'Přepočtené koeficientem množství</t>
  </si>
  <si>
    <t>422</t>
  </si>
  <si>
    <t>34825019</t>
  </si>
  <si>
    <t>ALU profil rohový přisazený mléčný difuzor dl 2m na 1 pásek</t>
  </si>
  <si>
    <t>1669504453</t>
  </si>
  <si>
    <t>423</t>
  </si>
  <si>
    <t>34825030</t>
  </si>
  <si>
    <t>LED driver 12V 10-20W</t>
  </si>
  <si>
    <t>80180375</t>
  </si>
  <si>
    <t>424</t>
  </si>
  <si>
    <t>34825040</t>
  </si>
  <si>
    <t>konektor napájení LED pásků 10mm RGB IP 20 4 pin</t>
  </si>
  <si>
    <t>1938037092</t>
  </si>
  <si>
    <t>425</t>
  </si>
  <si>
    <t>766800001.VP</t>
  </si>
  <si>
    <t>Dodávka a montáž vybavení GASTRO - v samostatném listu</t>
  </si>
  <si>
    <t>kpl</t>
  </si>
  <si>
    <t>-1996817870</t>
  </si>
  <si>
    <t>426</t>
  </si>
  <si>
    <t>766812840</t>
  </si>
  <si>
    <t>Demontáž kuchyňských linek dřevěných nebo kovových včetně skříněk uchycených na stěně, délky přes 1800 do 2100 mm</t>
  </si>
  <si>
    <t>-1046303562</t>
  </si>
  <si>
    <t>https://podminky.urs.cz/item/CS_URS_2025_02/766812840</t>
  </si>
  <si>
    <t>427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</si>
  <si>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</si>
  <si>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</si>
  <si>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733981403</t>
  </si>
  <si>
    <t>https://podminky.urs.cz/item/CS_URS_2025_02/998766122</t>
  </si>
  <si>
    <t>767</t>
  </si>
  <si>
    <t>Konstrukce zámečnické</t>
  </si>
  <si>
    <t>428</t>
  </si>
  <si>
    <t>767531111</t>
  </si>
  <si>
    <t>Montáž vstupních čistících zón z rohoží kovových nebo plastových</t>
  </si>
  <si>
    <t>-1318314080</t>
  </si>
  <si>
    <t>https://podminky.urs.cz/item/CS_URS_2021_01/767531111</t>
  </si>
  <si>
    <t>429</t>
  </si>
  <si>
    <t>69752076</t>
  </si>
  <si>
    <t>rohož vstupní provedení houževnatá pryž, modul 150x100 cm</t>
  </si>
  <si>
    <t>-1468773943</t>
  </si>
  <si>
    <t>430</t>
  </si>
  <si>
    <t>767531121</t>
  </si>
  <si>
    <t>Montáž vstupních čistících zón z rohoží osazení rámu mosazného nebo hliníkového zapuštěného z L profilů</t>
  </si>
  <si>
    <t>1775926922</t>
  </si>
  <si>
    <t>https://podminky.urs.cz/item/CS_URS_2025_02/767531121</t>
  </si>
  <si>
    <t>431</t>
  </si>
  <si>
    <t>69752160</t>
  </si>
  <si>
    <t>rám pro zapuštění profil L-30/30 25/25 20/30 15/30-Al</t>
  </si>
  <si>
    <t>201134542</t>
  </si>
  <si>
    <t>432</t>
  </si>
  <si>
    <t>767646411</t>
  </si>
  <si>
    <t>Montáž revizních dveří a dvířek hliníkových, ocelových nebo plastových s rámem jednokřídlových, plochy do 0,5 m2</t>
  </si>
  <si>
    <t>-1255428591</t>
  </si>
  <si>
    <t>https://podminky.urs.cz/item/CS_URS_2025_02/767646411</t>
  </si>
  <si>
    <t>0,4*0,4*10+0,5*0,5*10</t>
  </si>
  <si>
    <t>433</t>
  </si>
  <si>
    <t>56245711</t>
  </si>
  <si>
    <t>dvířka revizní 400x400 bílá se zámkem</t>
  </si>
  <si>
    <t>-1852040394</t>
  </si>
  <si>
    <t>434</t>
  </si>
  <si>
    <t>56245704</t>
  </si>
  <si>
    <t>dvířka revizní 500x500 bílá se zámkem</t>
  </si>
  <si>
    <t>-1353911714</t>
  </si>
  <si>
    <t>435</t>
  </si>
  <si>
    <t>767831022</t>
  </si>
  <si>
    <t>Montáž vnitřních kovových žebříků přímých, ukotvených do betonu</t>
  </si>
  <si>
    <t>-738801282</t>
  </si>
  <si>
    <t>https://podminky.urs.cz/item/CS_URS_2025_02/767831022</t>
  </si>
  <si>
    <t>436</t>
  </si>
  <si>
    <t>44983024</t>
  </si>
  <si>
    <t>žebřík výstupový jednoduchý přímý z pozinkované oceli dl 2m</t>
  </si>
  <si>
    <t>2087850749</t>
  </si>
  <si>
    <t>437</t>
  </si>
  <si>
    <t>767995113</t>
  </si>
  <si>
    <t>Montáž ostatních atypických zámečnických konstrukcí hmotnosti přes 10 do 20 kg</t>
  </si>
  <si>
    <t>kg</t>
  </si>
  <si>
    <t>1370855588</t>
  </si>
  <si>
    <t>https://podminky.urs.cz/item/CS_URS_2025_02/767995113</t>
  </si>
  <si>
    <t>438</t>
  </si>
  <si>
    <t>RMAT0001.VP</t>
  </si>
  <si>
    <t>atypická zámečnická konstrukce - ukončovací L-profil vč. povrchové úpravy - ZV05</t>
  </si>
  <si>
    <t>-1616821551</t>
  </si>
  <si>
    <t>439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</si>
  <si>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</si>
  <si>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</si>
  <si>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-2103010830</t>
  </si>
  <si>
    <t>https://podminky.urs.cz/item/CS_URS_2025_02/998767122</t>
  </si>
  <si>
    <t>771</t>
  </si>
  <si>
    <t>Podlahy z dlaždic</t>
  </si>
  <si>
    <t>440</t>
  </si>
  <si>
    <t>771111011</t>
  </si>
  <si>
    <t>Příprava podkladu před provedením dlažby vysátí podlah</t>
  </si>
  <si>
    <t>980542425</t>
  </si>
  <si>
    <t>https://podminky.urs.cz/item/CS_URS_2025_02/771111011</t>
  </si>
  <si>
    <t>11,17+11,17+14,80+0,68+7,32+15,34+1,9+2,09+8,97+9,2+11,03*3+2+1,33+9,42+7,04+9,53+9,43+0,75+11,17</t>
  </si>
  <si>
    <t>441</t>
  </si>
  <si>
    <t>771121011</t>
  </si>
  <si>
    <t>Příprava podkladu před provedením dlažby nátěr penetrační na podlahu</t>
  </si>
  <si>
    <t>1838219757</t>
  </si>
  <si>
    <t>https://podminky.urs.cz/item/CS_URS_2025_02/771121011</t>
  </si>
  <si>
    <t>442</t>
  </si>
  <si>
    <t>771474112</t>
  </si>
  <si>
    <t>Montáž soklů z dlaždic keramických lepených cementovým flexibilním lepidlem rovných, výšky přes 65 do 90 mm</t>
  </si>
  <si>
    <t>-462619852</t>
  </si>
  <si>
    <t>https://podminky.urs.cz/item/CS_URS_2025_02/771474112</t>
  </si>
  <si>
    <t>443</t>
  </si>
  <si>
    <t>59761184</t>
  </si>
  <si>
    <t>sokl keramický mrazuvzdorný povrch hladký/matný tl do 10mm výšky přes 65 do 90mm</t>
  </si>
  <si>
    <t>-751282763</t>
  </si>
  <si>
    <t>126,375*1,1 'Přepočtené koeficientem množství</t>
  </si>
  <si>
    <t>444</t>
  </si>
  <si>
    <t>771573810</t>
  </si>
  <si>
    <t>Demontáž podlah z dlaždic keramických lepených</t>
  </si>
  <si>
    <t>-719059639</t>
  </si>
  <si>
    <t>https://podminky.urs.cz/item/CS_URS_2025_02/771573810</t>
  </si>
  <si>
    <t>13,86+11,13+9,6+6,65+6,56+2+1,33+14,7+12,66+8,77+5,04+5,61+13,67+5,56+30,05+57,75+17,52+7,58+14,31+8,54+2+1,28+3,73</t>
  </si>
  <si>
    <t>445</t>
  </si>
  <si>
    <t>771574415</t>
  </si>
  <si>
    <t>Montáž podlah z dlaždic keramických lepených cementovým flexibilním lepidlem hladkých, tloušťky do 10 mm přes 6 do 9 ks/m2</t>
  </si>
  <si>
    <t>569429086</t>
  </si>
  <si>
    <t>https://podminky.urs.cz/item/CS_URS_2025_02/771574415</t>
  </si>
  <si>
    <t>446</t>
  </si>
  <si>
    <t>59761137</t>
  </si>
  <si>
    <t>dlažba keramická slinutá mrazuvzdorná povrch hladký/matný tl do 10mm přes 6 do 9ks/m2</t>
  </si>
  <si>
    <t>-1734302730</t>
  </si>
  <si>
    <t>166,4*1,1 'Přepočtené koeficientem množství</t>
  </si>
  <si>
    <t>447</t>
  </si>
  <si>
    <t>771591112</t>
  </si>
  <si>
    <t>Izolace podlahy pod dlažbu nátěrem nebo stěrkou ve dvou vrstvách</t>
  </si>
  <si>
    <t>1097256897</t>
  </si>
  <si>
    <t>https://podminky.urs.cz/item/CS_URS_2025_02/771591112</t>
  </si>
  <si>
    <t>1,33+2+11,17*3+1,9+2,09</t>
  </si>
  <si>
    <t>448</t>
  </si>
  <si>
    <t>771591241</t>
  </si>
  <si>
    <t>Izolace podlahy pod dlažbu těsnícími izolačními pásy vnitřní kout</t>
  </si>
  <si>
    <t>135798817</t>
  </si>
  <si>
    <t>https://podminky.urs.cz/item/CS_URS_2025_02/771591241</t>
  </si>
  <si>
    <t>449</t>
  </si>
  <si>
    <t>771591264</t>
  </si>
  <si>
    <t>Izolace podlahy pod dlažbu těsnícími izolačními pásy mezi podlahou a stěnu</t>
  </si>
  <si>
    <t>-1531754142</t>
  </si>
  <si>
    <t>https://podminky.urs.cz/item/CS_URS_2025_02/771591264</t>
  </si>
  <si>
    <t>450</t>
  </si>
  <si>
    <t>998771122</t>
  </si>
  <si>
    <t>Přesun hmot pro podlahy z dlaždic stanovený z hmotnosti přesunovaného materiálu vodorovná dopravní vzdálenost do 50 m ruční (bez užití mechanizace) v objektech výšky přes 6 do 12 m</t>
  </si>
  <si>
    <t>274212355</t>
  </si>
  <si>
    <t>https://podminky.urs.cz/item/CS_URS_2025_02/998771122</t>
  </si>
  <si>
    <t>776</t>
  </si>
  <si>
    <t>Podlahy povlakové</t>
  </si>
  <si>
    <t>451</t>
  </si>
  <si>
    <t>776111311</t>
  </si>
  <si>
    <t>Příprava podkladu povlakových podlah a stěn vysátí podlah</t>
  </si>
  <si>
    <t>-1772965765</t>
  </si>
  <si>
    <t>https://podminky.urs.cz/item/CS_URS_2025_02/776111311</t>
  </si>
  <si>
    <t>531,96-166,4</t>
  </si>
  <si>
    <t>452</t>
  </si>
  <si>
    <t>776121112</t>
  </si>
  <si>
    <t>Příprava podkladu povlakových podlah a stěn penetrace vodou ředitelná podlah</t>
  </si>
  <si>
    <t>-1070929261</t>
  </si>
  <si>
    <t>https://podminky.urs.cz/item/CS_URS_2025_02/776121112</t>
  </si>
  <si>
    <t>453</t>
  </si>
  <si>
    <t>776141113</t>
  </si>
  <si>
    <t>Příprava podkladu povlakových podlah a stěn vyrovnání samonivelační stěrkou podlah pevnosti 20 MPa, tloušťky přes 5 do 8 mm</t>
  </si>
  <si>
    <t>-796160252</t>
  </si>
  <si>
    <t>https://podminky.urs.cz/item/CS_URS_2025_02/776141113</t>
  </si>
  <si>
    <t>454</t>
  </si>
  <si>
    <t>776201811</t>
  </si>
  <si>
    <t>Demontáž povlakových podlahovin lepených ručně bez podložky</t>
  </si>
  <si>
    <t>461957814</t>
  </si>
  <si>
    <t>https://podminky.urs.cz/item/CS_URS_2025_02/776201811</t>
  </si>
  <si>
    <t>12,32+18,61+16,95+29,75+23,98+20,29+18,07+18,79+37,17+10,20</t>
  </si>
  <si>
    <t>455</t>
  </si>
  <si>
    <t>776211111</t>
  </si>
  <si>
    <t>Montáž textilních podlahovin lepením pásů standardních</t>
  </si>
  <si>
    <t>1480299108</t>
  </si>
  <si>
    <t>https://podminky.urs.cz/item/CS_URS_2025_02/776211111</t>
  </si>
  <si>
    <t>456</t>
  </si>
  <si>
    <t>69751060</t>
  </si>
  <si>
    <t>koberec zátěžový vpichovaný vlákno 100% PA, třída zátěže 33, útlum 21dB, hm 540g/m2</t>
  </si>
  <si>
    <t>-1228264632</t>
  </si>
  <si>
    <t>122,99*1,1 'Přepočtené koeficientem množství</t>
  </si>
  <si>
    <t>457</t>
  </si>
  <si>
    <t>776221111</t>
  </si>
  <si>
    <t>Montáž podlahovin z PVC lepením standardním lepidlem z pásů</t>
  </si>
  <si>
    <t>909769985</t>
  </si>
  <si>
    <t>https://podminky.urs.cz/item/CS_URS_2025_02/776221111</t>
  </si>
  <si>
    <t>365,56-122,99</t>
  </si>
  <si>
    <t>458</t>
  </si>
  <si>
    <t>28411105</t>
  </si>
  <si>
    <t>podlahovina vinylová heterogenní akustická třída zátěže 34/42, hořlavost Bfl-s1, nášlapná vrstva 0,65mmtl 3,35mm</t>
  </si>
  <si>
    <t>-1101846265</t>
  </si>
  <si>
    <t>242,57*1,1 'Přepočtené koeficientem množství</t>
  </si>
  <si>
    <t>459</t>
  </si>
  <si>
    <t>776223111</t>
  </si>
  <si>
    <t>Montáž podlahovin z PVC spoj podlah svařováním za tepla (včetně frézování)</t>
  </si>
  <si>
    <t>-2059881229</t>
  </si>
  <si>
    <t>https://podminky.urs.cz/item/CS_URS_2025_02/776223111</t>
  </si>
  <si>
    <t>242,57/2</t>
  </si>
  <si>
    <t>460</t>
  </si>
  <si>
    <t>776410811</t>
  </si>
  <si>
    <t>Demontáž soklíků nebo lišt pryžových nebo plastových</t>
  </si>
  <si>
    <t>-501660406</t>
  </si>
  <si>
    <t>https://podminky.urs.cz/item/CS_URS_2025_02/776410811</t>
  </si>
  <si>
    <t>461</t>
  </si>
  <si>
    <t>776411112</t>
  </si>
  <si>
    <t>Montáž soklíků lepením obvodových, výšky přes 80 do 100 mm</t>
  </si>
  <si>
    <t>1404210606</t>
  </si>
  <si>
    <t>https://podminky.urs.cz/item/CS_URS_2025_02/776411112</t>
  </si>
  <si>
    <t>462</t>
  </si>
  <si>
    <t>28411010</t>
  </si>
  <si>
    <t>lišta soklová PVC 20x100mm</t>
  </si>
  <si>
    <t>-48153330</t>
  </si>
  <si>
    <t>219,05*1,02 'Přepočtené koeficientem množství</t>
  </si>
  <si>
    <t>463</t>
  </si>
  <si>
    <t>998776122</t>
  </si>
  <si>
    <t>Přesun hmot pro podlahy povlakové stanovený z hmotnosti přesunovaného materiálu vodorovná dopravní vzdálenost do 50 m ruční (bez užití mechanizace) v objektech výšky přes 6 do 12 m</t>
  </si>
  <si>
    <t>1582162272</t>
  </si>
  <si>
    <t>https://podminky.urs.cz/item/CS_URS_2025_02/998776122</t>
  </si>
  <si>
    <t>781</t>
  </si>
  <si>
    <t>Dokončovací práce - obklady</t>
  </si>
  <si>
    <t>464</t>
  </si>
  <si>
    <t>781111011</t>
  </si>
  <si>
    <t>Příprava podkladu před provedením obkladu oprášení (ometení) stěny</t>
  </si>
  <si>
    <t>1130828806</t>
  </si>
  <si>
    <t>https://podminky.urs.cz/item/CS_URS_2025_02/781111011</t>
  </si>
  <si>
    <t>465</t>
  </si>
  <si>
    <t>781121011</t>
  </si>
  <si>
    <t>Příprava podkladu před provedením obkladu nátěr penetrační na stěnu</t>
  </si>
  <si>
    <t>81561474</t>
  </si>
  <si>
    <t>https://podminky.urs.cz/item/CS_URS_2025_02/781121011</t>
  </si>
  <si>
    <t>466</t>
  </si>
  <si>
    <t>781131112</t>
  </si>
  <si>
    <t>Izolace stěny pod obklad izolace nátěrem nebo stěrkou ve dvou vrstvách</t>
  </si>
  <si>
    <t>2085916002</t>
  </si>
  <si>
    <t>https://podminky.urs.cz/item/CS_URS_2025_02/781131112</t>
  </si>
  <si>
    <t>467</t>
  </si>
  <si>
    <t>781471810</t>
  </si>
  <si>
    <t>Demontáž obkladů z dlaždic keramických kladených do malty</t>
  </si>
  <si>
    <t>1866139604</t>
  </si>
  <si>
    <t>https://podminky.urs.cz/item/CS_URS_2025_02/781471810</t>
  </si>
  <si>
    <t>468</t>
  </si>
  <si>
    <t>781472219</t>
  </si>
  <si>
    <t>Montáž keramických obkladů stěn lepených cementovým flexibilním lepidlem hladkých přes 22 do 25 ks/m2</t>
  </si>
  <si>
    <t>-1369537973</t>
  </si>
  <si>
    <t>https://podminky.urs.cz/item/CS_URS_2025_02/781472219</t>
  </si>
  <si>
    <t>8,57*2+11,781*2+16,11*2+3*0,8+12,075*2*2+3,5*0,85*2+1,85*2*1,4*2+13,47*2+1,5*1,5+3*1,5+10,05*2+1,5*1,5+2,5*0,6</t>
  </si>
  <si>
    <t>469</t>
  </si>
  <si>
    <t>59761714</t>
  </si>
  <si>
    <t>obklad keramický nemrazuvzdorný povrch hladký/matný tl do 10mm přes 22 do 25ks/m2</t>
  </si>
  <si>
    <t>-1052050205</t>
  </si>
  <si>
    <t>197,472*1,1 'Přepočtené koeficientem množství</t>
  </si>
  <si>
    <t>470</t>
  </si>
  <si>
    <t>781492211</t>
  </si>
  <si>
    <t>Obklad - dokončující práce montáž profilu lepeného flexibilním cementovým lepidlem rohového</t>
  </si>
  <si>
    <t>-2053228688</t>
  </si>
  <si>
    <t>https://podminky.urs.cz/item/CS_URS_2025_02/781492211</t>
  </si>
  <si>
    <t>471</t>
  </si>
  <si>
    <t>19416005</t>
  </si>
  <si>
    <t>lišta ukončovací z eloxovaného hliníku 10mm</t>
  </si>
  <si>
    <t>1591878775</t>
  </si>
  <si>
    <t>50*1,05 'Přepočtené koeficientem množství</t>
  </si>
  <si>
    <t>472</t>
  </si>
  <si>
    <t>781495142</t>
  </si>
  <si>
    <t>Obklad - dokončující práce průnik obkladem kruhový, bez izolace přes DN 30 do DN 90</t>
  </si>
  <si>
    <t>-467769052</t>
  </si>
  <si>
    <t>https://podminky.urs.cz/item/CS_URS_2025_02/781495142</t>
  </si>
  <si>
    <t>473</t>
  </si>
  <si>
    <t>781495211</t>
  </si>
  <si>
    <t>Čištění vnitřních ploch po provedení obkladu stěn chemickými prostředky</t>
  </si>
  <si>
    <t>1579370877</t>
  </si>
  <si>
    <t>https://podminky.urs.cz/item/CS_URS_2025_02/781495211</t>
  </si>
  <si>
    <t>474</t>
  </si>
  <si>
    <t>781734112</t>
  </si>
  <si>
    <t>Montáž obkladů vnějších stěn z obkladaček nebo obkladových pásků cihelných lepených flexibilním lepidlem přes 50 do 85 ks/m2</t>
  </si>
  <si>
    <t>-2093979396</t>
  </si>
  <si>
    <t>https://podminky.urs.cz/item/CS_URS_2025_02/781734112</t>
  </si>
  <si>
    <t>1,8*3+1,8*1,95*2+2,75*0,2*2+1,8*0,2*3</t>
  </si>
  <si>
    <t>475</t>
  </si>
  <si>
    <t>59623112</t>
  </si>
  <si>
    <t>pásek obkladový cihlový hladký 280x65x14mm červený</t>
  </si>
  <si>
    <t>1854079568</t>
  </si>
  <si>
    <t>14,6*63,8 'Přepočtené koeficientem množství</t>
  </si>
  <si>
    <t>476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</si>
  <si>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</si>
  <si>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</si>
  <si>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-2012024407</t>
  </si>
  <si>
    <t>https://podminky.urs.cz/item/CS_URS_2025_02/998781122</t>
  </si>
  <si>
    <t>783</t>
  </si>
  <si>
    <t>Dokončovací práce - nátěry</t>
  </si>
  <si>
    <t>477</t>
  </si>
  <si>
    <t>783301313</t>
  </si>
  <si>
    <t>Příprava podkladu zámečnických konstrukcí před provedením nátěru odmaštění odmašťovačem ředidlovým</t>
  </si>
  <si>
    <t>-808154832</t>
  </si>
  <si>
    <t>https://podminky.urs.cz/item/CS_URS_2025_02/783301313</t>
  </si>
  <si>
    <t>31*2</t>
  </si>
  <si>
    <t>478</t>
  </si>
  <si>
    <t>783301401</t>
  </si>
  <si>
    <t>Příprava podkladu zámečnických konstrukcí před provedením nátěru ometení</t>
  </si>
  <si>
    <t>204713639</t>
  </si>
  <si>
    <t>https://podminky.urs.cz/item/CS_URS_2025_02/783301401</t>
  </si>
  <si>
    <t>479</t>
  </si>
  <si>
    <t>783344101</t>
  </si>
  <si>
    <t>Základní nátěr zámečnických konstrukcí jednonásobný polyuretanový</t>
  </si>
  <si>
    <t>-123019596</t>
  </si>
  <si>
    <t>https://podminky.urs.cz/item/CS_URS_2025_02/783344101</t>
  </si>
  <si>
    <t>480</t>
  </si>
  <si>
    <t>783347101</t>
  </si>
  <si>
    <t>Krycí nátěr (email) zámečnických konstrukcí jednonásobný polyuretanový</t>
  </si>
  <si>
    <t>-528128668</t>
  </si>
  <si>
    <t>https://podminky.urs.cz/item/CS_URS_2025_02/783347101</t>
  </si>
  <si>
    <t>784</t>
  </si>
  <si>
    <t>Dokončovací práce - malby a tapety</t>
  </si>
  <si>
    <t>481</t>
  </si>
  <si>
    <t>784111001</t>
  </si>
  <si>
    <t>Oprášení (ometení) podkladu v místnostech výšky do 3,80 m</t>
  </si>
  <si>
    <t>510355221</t>
  </si>
  <si>
    <t>https://podminky.urs.cz/item/CS_URS_2025_02/784111001</t>
  </si>
  <si>
    <t>54,37*2+18,543+20,807+392,756+349,516+573,467</t>
  </si>
  <si>
    <t>482</t>
  </si>
  <si>
    <t>784181001</t>
  </si>
  <si>
    <t>Pačokování jednonásobné v místnostech výšky do 3,80 m</t>
  </si>
  <si>
    <t>-1416685190</t>
  </si>
  <si>
    <t>https://podminky.urs.cz/item/CS_URS_2025_02/784181001</t>
  </si>
  <si>
    <t>483</t>
  </si>
  <si>
    <t>784211101</t>
  </si>
  <si>
    <t>Malby z malířských směsí oděruvzdorných za mokra dvojnásobné, bílé za mokra oděruvzdorné výborně v místnostech výšky do 3,80 m</t>
  </si>
  <si>
    <t>-2064761729</t>
  </si>
  <si>
    <t>https://podminky.urs.cz/item/CS_URS_2025_02/784211101</t>
  </si>
  <si>
    <t>HZS</t>
  </si>
  <si>
    <t>Hodinové zúčtovací sazby</t>
  </si>
  <si>
    <t>484</t>
  </si>
  <si>
    <t>HZS2222</t>
  </si>
  <si>
    <t>Hodinové zúčtovací sazby profesí PSV provádění stavebních instalací topenář odborný - ostatní úpravy systému v rámci bouracích prací</t>
  </si>
  <si>
    <t>hod</t>
  </si>
  <si>
    <t>512</t>
  </si>
  <si>
    <t>-394886607</t>
  </si>
  <si>
    <t>https://podminky.urs.cz/item/CS_URS_2025_02/HZS2222</t>
  </si>
  <si>
    <t>485</t>
  </si>
  <si>
    <t>HZS2232</t>
  </si>
  <si>
    <t>Hodinové zúčtovací sazby profesí PSV provádění stavebních instalací elektrikář odborný - demontáže a odpojení elektroinstalací v dotčené části stavby</t>
  </si>
  <si>
    <t>1209020678</t>
  </si>
  <si>
    <t>https://podminky.urs.cz/item/CS_URS_2025_02/HZS2232</t>
  </si>
  <si>
    <t>486</t>
  </si>
  <si>
    <t>HZS3211</t>
  </si>
  <si>
    <t>Hodinové zúčtovací sazby montáží technologických zařízení na stavebních objektech montér vzduchotechniky a chlazení - demontáže VZT v kuchyňském provozu</t>
  </si>
  <si>
    <t>-2044709431</t>
  </si>
  <si>
    <t>https://podminky.urs.cz/item/CS_URS_2025_02/HZS3211</t>
  </si>
  <si>
    <t>487</t>
  </si>
  <si>
    <t>HZS3241</t>
  </si>
  <si>
    <t>Hodinové zúčtovací sazby montáží technologických zařízení na stavebních objektech montér výtahář - demotáž potravinového výtahu</t>
  </si>
  <si>
    <t>-1411354497</t>
  </si>
  <si>
    <t>https://podminky.urs.cz/item/CS_URS_2025_02/HZS3241</t>
  </si>
  <si>
    <t>VRN</t>
  </si>
  <si>
    <t>Vedlejší rozpočtové náklady</t>
  </si>
  <si>
    <t>VRN1</t>
  </si>
  <si>
    <t>Průzkumné, zeměměřičské a projektové práce</t>
  </si>
  <si>
    <t>488</t>
  </si>
  <si>
    <t>013254000</t>
  </si>
  <si>
    <t>Dokumentace skutečného provedení stavby</t>
  </si>
  <si>
    <t>1024</t>
  </si>
  <si>
    <t>548310951</t>
  </si>
  <si>
    <t>https://podminky.urs.cz/item/CS_URS_2025_02/013254000</t>
  </si>
  <si>
    <t>489</t>
  </si>
  <si>
    <t>013274000</t>
  </si>
  <si>
    <t>Pasportizace objektu před započetím prací</t>
  </si>
  <si>
    <t>-1611316651</t>
  </si>
  <si>
    <t>https://podminky.urs.cz/item/CS_URS_2025_02/013274000</t>
  </si>
  <si>
    <t>VRN3</t>
  </si>
  <si>
    <t>Zařízení staveniště</t>
  </si>
  <si>
    <t>490</t>
  </si>
  <si>
    <t>031303000</t>
  </si>
  <si>
    <t>Náklady na zábor</t>
  </si>
  <si>
    <t>-1119838925</t>
  </si>
  <si>
    <t>https://podminky.urs.cz/item/CS_URS_2025_02/031303000</t>
  </si>
  <si>
    <t>491</t>
  </si>
  <si>
    <t>032002000</t>
  </si>
  <si>
    <t>Vybavení staveniště</t>
  </si>
  <si>
    <t>1465709298</t>
  </si>
  <si>
    <t>https://podminky.urs.cz/item/CS_URS_2025_02/032002000</t>
  </si>
  <si>
    <t>492</t>
  </si>
  <si>
    <t>034503000</t>
  </si>
  <si>
    <t>Informační tabule na staveništi</t>
  </si>
  <si>
    <t>446398777</t>
  </si>
  <si>
    <t>https://podminky.urs.cz/item/CS_URS_2025_02/034503000</t>
  </si>
  <si>
    <t>493</t>
  </si>
  <si>
    <t>039002000</t>
  </si>
  <si>
    <t>Zrušení zařízení staveniště</t>
  </si>
  <si>
    <t>863466434</t>
  </si>
  <si>
    <t>https://podminky.urs.cz/item/CS_URS_2025_02/039002000</t>
  </si>
  <si>
    <t>VRN4</t>
  </si>
  <si>
    <t>Inženýrská činnost</t>
  </si>
  <si>
    <t>494</t>
  </si>
  <si>
    <t>043203000</t>
  </si>
  <si>
    <t>Měření intenzity osvětlení výukových a pobytových prostor</t>
  </si>
  <si>
    <t>1299999241</t>
  </si>
  <si>
    <t>495</t>
  </si>
  <si>
    <t>043214000</t>
  </si>
  <si>
    <t>Měření doby dozvuku a návrh opatření v učebnách</t>
  </si>
  <si>
    <t>1236838345</t>
  </si>
  <si>
    <t>VRN7</t>
  </si>
  <si>
    <t>Provozní vlivy</t>
  </si>
  <si>
    <t>496</t>
  </si>
  <si>
    <t>071002000</t>
  </si>
  <si>
    <t>Provoz investora, třetích osob (průchodnost stavby do vyšších podlaží, provoz ÚP)</t>
  </si>
  <si>
    <t>1335187526</t>
  </si>
  <si>
    <t>https://podminky.urs.cz/item/CS_URS_2025_02/071002000</t>
  </si>
  <si>
    <t>VRN9</t>
  </si>
  <si>
    <t>Ostatní náklady</t>
  </si>
  <si>
    <t>497</t>
  </si>
  <si>
    <t>092203000</t>
  </si>
  <si>
    <t>Školení, zaškolení</t>
  </si>
  <si>
    <t>klp</t>
  </si>
  <si>
    <t>139734381</t>
  </si>
  <si>
    <t>https://podminky.urs.cz/item/CS_URS_2025_02/092203000</t>
  </si>
  <si>
    <t>498</t>
  </si>
  <si>
    <t>094103000</t>
  </si>
  <si>
    <t>Náklady na vyklizení objektu</t>
  </si>
  <si>
    <t>-1880486194</t>
  </si>
  <si>
    <t>https://podminky.urs.cz/item/CS_URS_2025_02/094103000</t>
  </si>
  <si>
    <t>170,1+327,52+25,33+25,33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</si>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</sst>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11401" TargetMode="External" /><Relationship Id="rId2" Type="http://schemas.openxmlformats.org/officeDocument/2006/relationships/hyperlink" Target="https://podminky.urs.cz/item/CS_URS_2025_02/139911121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71201231" TargetMode="External" /><Relationship Id="rId5" Type="http://schemas.openxmlformats.org/officeDocument/2006/relationships/hyperlink" Target="https://podminky.urs.cz/item/CS_URS_2025_02/174111102" TargetMode="External" /><Relationship Id="rId6" Type="http://schemas.openxmlformats.org/officeDocument/2006/relationships/hyperlink" Target="https://podminky.urs.cz/item/CS_URS_2025_02/175111101" TargetMode="External" /><Relationship Id="rId7" Type="http://schemas.openxmlformats.org/officeDocument/2006/relationships/hyperlink" Target="https://podminky.urs.cz/item/CS_URS_2025_02/273313611" TargetMode="External" /><Relationship Id="rId8" Type="http://schemas.openxmlformats.org/officeDocument/2006/relationships/hyperlink" Target="https://podminky.urs.cz/item/CS_URS_2025_02/273321311" TargetMode="External" /><Relationship Id="rId9" Type="http://schemas.openxmlformats.org/officeDocument/2006/relationships/hyperlink" Target="https://podminky.urs.cz/item/CS_URS_2025_02/273361821" TargetMode="External" /><Relationship Id="rId10" Type="http://schemas.openxmlformats.org/officeDocument/2006/relationships/hyperlink" Target="https://podminky.urs.cz/item/CS_URS_2025_02/279113131" TargetMode="External" /><Relationship Id="rId11" Type="http://schemas.openxmlformats.org/officeDocument/2006/relationships/hyperlink" Target="https://podminky.urs.cz/item/CS_URS_2025_02/279113133" TargetMode="External" /><Relationship Id="rId12" Type="http://schemas.openxmlformats.org/officeDocument/2006/relationships/hyperlink" Target="https://podminky.urs.cz/item/CS_URS_2025_02/279113135" TargetMode="External" /><Relationship Id="rId13" Type="http://schemas.openxmlformats.org/officeDocument/2006/relationships/hyperlink" Target="https://podminky.urs.cz/item/CS_URS_2025_02/279361821" TargetMode="External" /><Relationship Id="rId14" Type="http://schemas.openxmlformats.org/officeDocument/2006/relationships/hyperlink" Target="https://podminky.urs.cz/item/CS_URS_2025_02/310231035" TargetMode="External" /><Relationship Id="rId15" Type="http://schemas.openxmlformats.org/officeDocument/2006/relationships/hyperlink" Target="https://podminky.urs.cz/item/CS_URS_2025_02/311113132" TargetMode="External" /><Relationship Id="rId16" Type="http://schemas.openxmlformats.org/officeDocument/2006/relationships/hyperlink" Target="https://podminky.urs.cz/item/CS_URS_2025_02/311361821" TargetMode="External" /><Relationship Id="rId17" Type="http://schemas.openxmlformats.org/officeDocument/2006/relationships/hyperlink" Target="https://podminky.urs.cz/item/CS_URS_2025_02/317941123" TargetMode="External" /><Relationship Id="rId18" Type="http://schemas.openxmlformats.org/officeDocument/2006/relationships/hyperlink" Target="https://podminky.urs.cz/item/CS_URS_2025_02/342244201" TargetMode="External" /><Relationship Id="rId19" Type="http://schemas.openxmlformats.org/officeDocument/2006/relationships/hyperlink" Target="https://podminky.urs.cz/item/CS_URS_2025_02/342244211" TargetMode="External" /><Relationship Id="rId20" Type="http://schemas.openxmlformats.org/officeDocument/2006/relationships/hyperlink" Target="https://podminky.urs.cz/item/CS_URS_2025_02/342244221" TargetMode="External" /><Relationship Id="rId21" Type="http://schemas.openxmlformats.org/officeDocument/2006/relationships/hyperlink" Target="https://podminky.urs.cz/item/CS_URS_2025_02/346272236" TargetMode="External" /><Relationship Id="rId22" Type="http://schemas.openxmlformats.org/officeDocument/2006/relationships/hyperlink" Target="https://podminky.urs.cz/item/CS_URS_2025_02/346272256" TargetMode="External" /><Relationship Id="rId23" Type="http://schemas.openxmlformats.org/officeDocument/2006/relationships/hyperlink" Target="https://podminky.urs.cz/item/CS_URS_2025_02/411121243" TargetMode="External" /><Relationship Id="rId24" Type="http://schemas.openxmlformats.org/officeDocument/2006/relationships/hyperlink" Target="https://podminky.urs.cz/item/CS_URS_2025_02/411321414" TargetMode="External" /><Relationship Id="rId25" Type="http://schemas.openxmlformats.org/officeDocument/2006/relationships/hyperlink" Target="https://podminky.urs.cz/item/CS_URS_2025_02/411351011" TargetMode="External" /><Relationship Id="rId26" Type="http://schemas.openxmlformats.org/officeDocument/2006/relationships/hyperlink" Target="https://podminky.urs.cz/item/CS_URS_2025_02/411351012" TargetMode="External" /><Relationship Id="rId27" Type="http://schemas.openxmlformats.org/officeDocument/2006/relationships/hyperlink" Target="https://podminky.urs.cz/item/CS_URS_2025_02/411354313" TargetMode="External" /><Relationship Id="rId28" Type="http://schemas.openxmlformats.org/officeDocument/2006/relationships/hyperlink" Target="https://podminky.urs.cz/item/CS_URS_2025_02/411354314" TargetMode="External" /><Relationship Id="rId29" Type="http://schemas.openxmlformats.org/officeDocument/2006/relationships/hyperlink" Target="https://podminky.urs.cz/item/CS_URS_2025_02/411361821" TargetMode="External" /><Relationship Id="rId30" Type="http://schemas.openxmlformats.org/officeDocument/2006/relationships/hyperlink" Target="https://podminky.urs.cz/item/CS_URS_2025_02/417321313" TargetMode="External" /><Relationship Id="rId31" Type="http://schemas.openxmlformats.org/officeDocument/2006/relationships/hyperlink" Target="https://podminky.urs.cz/item/CS_URS_2025_02/417351115" TargetMode="External" /><Relationship Id="rId32" Type="http://schemas.openxmlformats.org/officeDocument/2006/relationships/hyperlink" Target="https://podminky.urs.cz/item/CS_URS_2025_02/417351116" TargetMode="External" /><Relationship Id="rId33" Type="http://schemas.openxmlformats.org/officeDocument/2006/relationships/hyperlink" Target="https://podminky.urs.cz/item/CS_URS_2025_02/417361821" TargetMode="External" /><Relationship Id="rId34" Type="http://schemas.openxmlformats.org/officeDocument/2006/relationships/hyperlink" Target="https://podminky.urs.cz/item/CS_URS_2025_02/611325417" TargetMode="External" /><Relationship Id="rId35" Type="http://schemas.openxmlformats.org/officeDocument/2006/relationships/hyperlink" Target="https://podminky.urs.cz/item/CS_URS_2025_02/612321121" TargetMode="External" /><Relationship Id="rId36" Type="http://schemas.openxmlformats.org/officeDocument/2006/relationships/hyperlink" Target="https://podminky.urs.cz/item/CS_URS_2025_02/612321141" TargetMode="External" /><Relationship Id="rId37" Type="http://schemas.openxmlformats.org/officeDocument/2006/relationships/hyperlink" Target="https://podminky.urs.cz/item/CS_URS_2025_02/612325417" TargetMode="External" /><Relationship Id="rId38" Type="http://schemas.openxmlformats.org/officeDocument/2006/relationships/hyperlink" Target="https://podminky.urs.cz/item/CS_URS_2025_02/631312121" TargetMode="External" /><Relationship Id="rId39" Type="http://schemas.openxmlformats.org/officeDocument/2006/relationships/hyperlink" Target="https://podminky.urs.cz/item/CS_URS_2025_02/631312131" TargetMode="External" /><Relationship Id="rId40" Type="http://schemas.openxmlformats.org/officeDocument/2006/relationships/hyperlink" Target="https://podminky.urs.cz/item/CS_URS_2025_02/642942111" TargetMode="External" /><Relationship Id="rId41" Type="http://schemas.openxmlformats.org/officeDocument/2006/relationships/hyperlink" Target="https://podminky.urs.cz/item/CS_URS_2025_02/941111311" TargetMode="External" /><Relationship Id="rId42" Type="http://schemas.openxmlformats.org/officeDocument/2006/relationships/hyperlink" Target="https://podminky.urs.cz/item/CS_URS_2025_02/941211112" TargetMode="External" /><Relationship Id="rId43" Type="http://schemas.openxmlformats.org/officeDocument/2006/relationships/hyperlink" Target="https://podminky.urs.cz/item/CS_URS_2025_02/941211212" TargetMode="External" /><Relationship Id="rId44" Type="http://schemas.openxmlformats.org/officeDocument/2006/relationships/hyperlink" Target="https://podminky.urs.cz/item/CS_URS_2025_02/941211812" TargetMode="External" /><Relationship Id="rId45" Type="http://schemas.openxmlformats.org/officeDocument/2006/relationships/hyperlink" Target="https://podminky.urs.cz/item/CS_URS_2025_02/949101111" TargetMode="External" /><Relationship Id="rId46" Type="http://schemas.openxmlformats.org/officeDocument/2006/relationships/hyperlink" Target="https://podminky.urs.cz/item/CS_URS_2025_02/952901111" TargetMode="External" /><Relationship Id="rId47" Type="http://schemas.openxmlformats.org/officeDocument/2006/relationships/hyperlink" Target="https://podminky.urs.cz/item/CS_URS_2025_02/953993311" TargetMode="External" /><Relationship Id="rId48" Type="http://schemas.openxmlformats.org/officeDocument/2006/relationships/hyperlink" Target="https://podminky.urs.cz/item/CS_URS_2025_02/962031013" TargetMode="External" /><Relationship Id="rId49" Type="http://schemas.openxmlformats.org/officeDocument/2006/relationships/hyperlink" Target="https://podminky.urs.cz/item/CS_URS_2025_02/962032112" TargetMode="External" /><Relationship Id="rId50" Type="http://schemas.openxmlformats.org/officeDocument/2006/relationships/hyperlink" Target="https://podminky.urs.cz/item/CS_URS_2025_02/963012510" TargetMode="External" /><Relationship Id="rId51" Type="http://schemas.openxmlformats.org/officeDocument/2006/relationships/hyperlink" Target="https://podminky.urs.cz/item/CS_URS_2025_02/963012520" TargetMode="External" /><Relationship Id="rId52" Type="http://schemas.openxmlformats.org/officeDocument/2006/relationships/hyperlink" Target="https://podminky.urs.cz/item/CS_URS_2025_02/963053935" TargetMode="External" /><Relationship Id="rId53" Type="http://schemas.openxmlformats.org/officeDocument/2006/relationships/hyperlink" Target="https://podminky.urs.cz/item/CS_URS_2025_02/965042141" TargetMode="External" /><Relationship Id="rId54" Type="http://schemas.openxmlformats.org/officeDocument/2006/relationships/hyperlink" Target="https://podminky.urs.cz/item/CS_URS_2025_02/965046111" TargetMode="External" /><Relationship Id="rId55" Type="http://schemas.openxmlformats.org/officeDocument/2006/relationships/hyperlink" Target="https://podminky.urs.cz/item/CS_URS_2025_02/965046119" TargetMode="External" /><Relationship Id="rId56" Type="http://schemas.openxmlformats.org/officeDocument/2006/relationships/hyperlink" Target="https://podminky.urs.cz/item/CS_URS_2025_02/968072245" TargetMode="External" /><Relationship Id="rId57" Type="http://schemas.openxmlformats.org/officeDocument/2006/relationships/hyperlink" Target="https://podminky.urs.cz/item/CS_URS_2025_02/968072246" TargetMode="External" /><Relationship Id="rId58" Type="http://schemas.openxmlformats.org/officeDocument/2006/relationships/hyperlink" Target="https://podminky.urs.cz/item/CS_URS_2025_02/968072247" TargetMode="External" /><Relationship Id="rId59" Type="http://schemas.openxmlformats.org/officeDocument/2006/relationships/hyperlink" Target="https://podminky.urs.cz/item/CS_URS_2025_02/968082017" TargetMode="External" /><Relationship Id="rId60" Type="http://schemas.openxmlformats.org/officeDocument/2006/relationships/hyperlink" Target="https://podminky.urs.cz/item/CS_URS_2025_02/971052341" TargetMode="External" /><Relationship Id="rId61" Type="http://schemas.openxmlformats.org/officeDocument/2006/relationships/hyperlink" Target="https://podminky.urs.cz/item/CS_URS_2025_02/978011141" TargetMode="External" /><Relationship Id="rId62" Type="http://schemas.openxmlformats.org/officeDocument/2006/relationships/hyperlink" Target="https://podminky.urs.cz/item/CS_URS_2025_02/978013141" TargetMode="External" /><Relationship Id="rId63" Type="http://schemas.openxmlformats.org/officeDocument/2006/relationships/hyperlink" Target="https://podminky.urs.cz/item/CS_URS_2025_02/993111111" TargetMode="External" /><Relationship Id="rId64" Type="http://schemas.openxmlformats.org/officeDocument/2006/relationships/hyperlink" Target="https://podminky.urs.cz/item/CS_URS_2025_02/997013211" TargetMode="External" /><Relationship Id="rId65" Type="http://schemas.openxmlformats.org/officeDocument/2006/relationships/hyperlink" Target="https://podminky.urs.cz/item/CS_URS_2025_02/997013501" TargetMode="External" /><Relationship Id="rId66" Type="http://schemas.openxmlformats.org/officeDocument/2006/relationships/hyperlink" Target="https://podminky.urs.cz/item/CS_URS_2025_02/997013509" TargetMode="External" /><Relationship Id="rId67" Type="http://schemas.openxmlformats.org/officeDocument/2006/relationships/hyperlink" Target="https://podminky.urs.cz/item/CS_URS_2025_02/997013631" TargetMode="External" /><Relationship Id="rId68" Type="http://schemas.openxmlformats.org/officeDocument/2006/relationships/hyperlink" Target="https://podminky.urs.cz/item/CS_URS_2025_02/997013813" TargetMode="External" /><Relationship Id="rId69" Type="http://schemas.openxmlformats.org/officeDocument/2006/relationships/hyperlink" Target="https://podminky.urs.cz/item/CS_URS_2025_02/997013847" TargetMode="External" /><Relationship Id="rId70" Type="http://schemas.openxmlformats.org/officeDocument/2006/relationships/hyperlink" Target="https://podminky.urs.cz/item/CS_URS_2025_02/997013869" TargetMode="External" /><Relationship Id="rId71" Type="http://schemas.openxmlformats.org/officeDocument/2006/relationships/hyperlink" Target="https://podminky.urs.cz/item/CS_URS_2025_02/998011009" TargetMode="External" /><Relationship Id="rId72" Type="http://schemas.openxmlformats.org/officeDocument/2006/relationships/hyperlink" Target="https://podminky.urs.cz/item/CS_URS_2025_02/711141821" TargetMode="External" /><Relationship Id="rId73" Type="http://schemas.openxmlformats.org/officeDocument/2006/relationships/hyperlink" Target="https://podminky.urs.cz/item/CS_URS_2025_02/711111001" TargetMode="External" /><Relationship Id="rId74" Type="http://schemas.openxmlformats.org/officeDocument/2006/relationships/hyperlink" Target="https://podminky.urs.cz/item/CS_URS_2025_02/711112001" TargetMode="External" /><Relationship Id="rId75" Type="http://schemas.openxmlformats.org/officeDocument/2006/relationships/hyperlink" Target="https://podminky.urs.cz/item/CS_URS_2025_02/711141559" TargetMode="External" /><Relationship Id="rId76" Type="http://schemas.openxmlformats.org/officeDocument/2006/relationships/hyperlink" Target="https://podminky.urs.cz/item/CS_URS_2025_02/711142559" TargetMode="External" /><Relationship Id="rId77" Type="http://schemas.openxmlformats.org/officeDocument/2006/relationships/hyperlink" Target="https://podminky.urs.cz/item/CS_URS_2025_02/998711122" TargetMode="External" /><Relationship Id="rId78" Type="http://schemas.openxmlformats.org/officeDocument/2006/relationships/hyperlink" Target="https://podminky.urs.cz/item/CS_URS_2025_02/712631111" TargetMode="External" /><Relationship Id="rId79" Type="http://schemas.openxmlformats.org/officeDocument/2006/relationships/hyperlink" Target="https://podminky.urs.cz/item/CS_URS_2025_02/712631811" TargetMode="External" /><Relationship Id="rId80" Type="http://schemas.openxmlformats.org/officeDocument/2006/relationships/hyperlink" Target="https://podminky.urs.cz/item/CS_URS_2025_02/998712122" TargetMode="External" /><Relationship Id="rId81" Type="http://schemas.openxmlformats.org/officeDocument/2006/relationships/hyperlink" Target="https://podminky.urs.cz/item/CS_URS_2025_02/713121111" TargetMode="External" /><Relationship Id="rId82" Type="http://schemas.openxmlformats.org/officeDocument/2006/relationships/hyperlink" Target="https://podminky.urs.cz/item/CS_URS_2025_02/713131151" TargetMode="External" /><Relationship Id="rId83" Type="http://schemas.openxmlformats.org/officeDocument/2006/relationships/hyperlink" Target="https://podminky.urs.cz/item/CS_URS_2025_02/713131342" TargetMode="External" /><Relationship Id="rId84" Type="http://schemas.openxmlformats.org/officeDocument/2006/relationships/hyperlink" Target="https://podminky.urs.cz/item/CS_URS_2025_02/713131343" TargetMode="External" /><Relationship Id="rId85" Type="http://schemas.openxmlformats.org/officeDocument/2006/relationships/hyperlink" Target="https://podminky.urs.cz/item/CS_URS_2025_02/713132311" TargetMode="External" /><Relationship Id="rId86" Type="http://schemas.openxmlformats.org/officeDocument/2006/relationships/hyperlink" Target="https://podminky.urs.cz/item/CS_URS_2025_02/713141138" TargetMode="External" /><Relationship Id="rId87" Type="http://schemas.openxmlformats.org/officeDocument/2006/relationships/hyperlink" Target="https://podminky.urs.cz/item/CS_URS_2025_02/998713122" TargetMode="External" /><Relationship Id="rId88" Type="http://schemas.openxmlformats.org/officeDocument/2006/relationships/hyperlink" Target="https://podminky.urs.cz/item/CS_URS_2025_02/714121011" TargetMode="External" /><Relationship Id="rId89" Type="http://schemas.openxmlformats.org/officeDocument/2006/relationships/hyperlink" Target="https://podminky.urs.cz/item/CS_URS_2025_02/714451011" TargetMode="External" /><Relationship Id="rId90" Type="http://schemas.openxmlformats.org/officeDocument/2006/relationships/hyperlink" Target="https://podminky.urs.cz/item/CS_URS_2025_02/714451012" TargetMode="External" /><Relationship Id="rId91" Type="http://schemas.openxmlformats.org/officeDocument/2006/relationships/hyperlink" Target="https://podminky.urs.cz/item/CS_URS_2025_02/998714122" TargetMode="External" /><Relationship Id="rId92" Type="http://schemas.openxmlformats.org/officeDocument/2006/relationships/hyperlink" Target="https://podminky.urs.cz/item/CS_URS_2025_02/721140802" TargetMode="External" /><Relationship Id="rId93" Type="http://schemas.openxmlformats.org/officeDocument/2006/relationships/hyperlink" Target="https://podminky.urs.cz/item/CS_URS_2025_02/721140806" TargetMode="External" /><Relationship Id="rId94" Type="http://schemas.openxmlformats.org/officeDocument/2006/relationships/hyperlink" Target="https://podminky.urs.cz/item/CS_URS_2025_02/721140912" TargetMode="External" /><Relationship Id="rId95" Type="http://schemas.openxmlformats.org/officeDocument/2006/relationships/hyperlink" Target="https://podminky.urs.cz/item/CS_URS_2025_02/721140915" TargetMode="External" /><Relationship Id="rId96" Type="http://schemas.openxmlformats.org/officeDocument/2006/relationships/hyperlink" Target="https://podminky.urs.cz/item/CS_URS_2025_02/721140916" TargetMode="External" /><Relationship Id="rId97" Type="http://schemas.openxmlformats.org/officeDocument/2006/relationships/hyperlink" Target="https://podminky.urs.cz/item/CS_URS_2025_02/721140917" TargetMode="External" /><Relationship Id="rId98" Type="http://schemas.openxmlformats.org/officeDocument/2006/relationships/hyperlink" Target="https://podminky.urs.cz/item/CS_URS_2025_02/721171803" TargetMode="External" /><Relationship Id="rId99" Type="http://schemas.openxmlformats.org/officeDocument/2006/relationships/hyperlink" Target="https://podminky.urs.cz/item/CS_URS_2025_02/721173401" TargetMode="External" /><Relationship Id="rId100" Type="http://schemas.openxmlformats.org/officeDocument/2006/relationships/hyperlink" Target="https://podminky.urs.cz/item/CS_URS_2025_02/721173402" TargetMode="External" /><Relationship Id="rId101" Type="http://schemas.openxmlformats.org/officeDocument/2006/relationships/hyperlink" Target="https://podminky.urs.cz/item/CS_URS_2025_02/721173403" TargetMode="External" /><Relationship Id="rId102" Type="http://schemas.openxmlformats.org/officeDocument/2006/relationships/hyperlink" Target="https://podminky.urs.cz/item/CS_URS_2025_02/721174004" TargetMode="External" /><Relationship Id="rId103" Type="http://schemas.openxmlformats.org/officeDocument/2006/relationships/hyperlink" Target="https://podminky.urs.cz/item/CS_URS_2025_02/721174005" TargetMode="External" /><Relationship Id="rId104" Type="http://schemas.openxmlformats.org/officeDocument/2006/relationships/hyperlink" Target="https://podminky.urs.cz/item/CS_URS_2025_02/721174006" TargetMode="External" /><Relationship Id="rId105" Type="http://schemas.openxmlformats.org/officeDocument/2006/relationships/hyperlink" Target="https://podminky.urs.cz/item/CS_URS_2025_02/721174025" TargetMode="External" /><Relationship Id="rId106" Type="http://schemas.openxmlformats.org/officeDocument/2006/relationships/hyperlink" Target="https://podminky.urs.cz/item/CS_URS_2025_02/721174026" TargetMode="External" /><Relationship Id="rId107" Type="http://schemas.openxmlformats.org/officeDocument/2006/relationships/hyperlink" Target="https://podminky.urs.cz/item/CS_URS_2025_02/721174043" TargetMode="External" /><Relationship Id="rId108" Type="http://schemas.openxmlformats.org/officeDocument/2006/relationships/hyperlink" Target="https://podminky.urs.cz/item/CS_URS_2025_02/721174044" TargetMode="External" /><Relationship Id="rId109" Type="http://schemas.openxmlformats.org/officeDocument/2006/relationships/hyperlink" Target="https://podminky.urs.cz/item/CS_URS_2025_02/721174045" TargetMode="External" /><Relationship Id="rId110" Type="http://schemas.openxmlformats.org/officeDocument/2006/relationships/hyperlink" Target="https://podminky.urs.cz/item/CS_URS_2025_02/721194105" TargetMode="External" /><Relationship Id="rId111" Type="http://schemas.openxmlformats.org/officeDocument/2006/relationships/hyperlink" Target="https://podminky.urs.cz/item/CS_URS_2025_02/721194107" TargetMode="External" /><Relationship Id="rId112" Type="http://schemas.openxmlformats.org/officeDocument/2006/relationships/hyperlink" Target="https://podminky.urs.cz/item/CS_URS_2025_02/721194109" TargetMode="External" /><Relationship Id="rId113" Type="http://schemas.openxmlformats.org/officeDocument/2006/relationships/hyperlink" Target="https://podminky.urs.cz/item/CS_URS_2025_02/721210813" TargetMode="External" /><Relationship Id="rId114" Type="http://schemas.openxmlformats.org/officeDocument/2006/relationships/hyperlink" Target="https://podminky.urs.cz/item/CS_URS_2025_02/721226512" TargetMode="External" /><Relationship Id="rId115" Type="http://schemas.openxmlformats.org/officeDocument/2006/relationships/hyperlink" Target="https://podminky.urs.cz/item/CS_URS_2025_02/998721122" TargetMode="External" /><Relationship Id="rId116" Type="http://schemas.openxmlformats.org/officeDocument/2006/relationships/hyperlink" Target="https://podminky.urs.cz/item/CS_URS_2025_02/722130801" TargetMode="External" /><Relationship Id="rId117" Type="http://schemas.openxmlformats.org/officeDocument/2006/relationships/hyperlink" Target="https://podminky.urs.cz/item/CS_URS_2025_02/722130803" TargetMode="External" /><Relationship Id="rId118" Type="http://schemas.openxmlformats.org/officeDocument/2006/relationships/hyperlink" Target="https://podminky.urs.cz/item/CS_URS_2025_02/722130901" TargetMode="External" /><Relationship Id="rId119" Type="http://schemas.openxmlformats.org/officeDocument/2006/relationships/hyperlink" Target="https://podminky.urs.cz/item/CS_URS_2025_02/722131913" TargetMode="External" /><Relationship Id="rId120" Type="http://schemas.openxmlformats.org/officeDocument/2006/relationships/hyperlink" Target="https://podminky.urs.cz/item/CS_URS_2025_02/722131933" TargetMode="External" /><Relationship Id="rId121" Type="http://schemas.openxmlformats.org/officeDocument/2006/relationships/hyperlink" Target="https://podminky.urs.cz/item/CS_URS_2025_02/722131936" TargetMode="External" /><Relationship Id="rId122" Type="http://schemas.openxmlformats.org/officeDocument/2006/relationships/hyperlink" Target="https://podminky.urs.cz/item/CS_URS_2025_02/722131937" TargetMode="External" /><Relationship Id="rId123" Type="http://schemas.openxmlformats.org/officeDocument/2006/relationships/hyperlink" Target="https://podminky.urs.cz/item/CS_URS_2025_02/722175041" TargetMode="External" /><Relationship Id="rId124" Type="http://schemas.openxmlformats.org/officeDocument/2006/relationships/hyperlink" Target="https://podminky.urs.cz/item/CS_URS_2025_02/722175042" TargetMode="External" /><Relationship Id="rId125" Type="http://schemas.openxmlformats.org/officeDocument/2006/relationships/hyperlink" Target="https://podminky.urs.cz/item/CS_URS_2025_02/722175043" TargetMode="External" /><Relationship Id="rId126" Type="http://schemas.openxmlformats.org/officeDocument/2006/relationships/hyperlink" Target="https://podminky.urs.cz/item/CS_URS_2025_02/722175044" TargetMode="External" /><Relationship Id="rId127" Type="http://schemas.openxmlformats.org/officeDocument/2006/relationships/hyperlink" Target="https://podminky.urs.cz/item/CS_URS_2025_02/722175047" TargetMode="External" /><Relationship Id="rId128" Type="http://schemas.openxmlformats.org/officeDocument/2006/relationships/hyperlink" Target="https://podminky.urs.cz/item/CS_URS_2025_02/722181211" TargetMode="External" /><Relationship Id="rId129" Type="http://schemas.openxmlformats.org/officeDocument/2006/relationships/hyperlink" Target="https://podminky.urs.cz/item/CS_URS_2025_02/722181212" TargetMode="External" /><Relationship Id="rId130" Type="http://schemas.openxmlformats.org/officeDocument/2006/relationships/hyperlink" Target="https://podminky.urs.cz/item/CS_URS_2025_02/722181213" TargetMode="External" /><Relationship Id="rId131" Type="http://schemas.openxmlformats.org/officeDocument/2006/relationships/hyperlink" Target="https://podminky.urs.cz/item/CS_URS_2025_02/722181241" TargetMode="External" /><Relationship Id="rId132" Type="http://schemas.openxmlformats.org/officeDocument/2006/relationships/hyperlink" Target="https://podminky.urs.cz/item/CS_URS_2025_02/722181242" TargetMode="External" /><Relationship Id="rId133" Type="http://schemas.openxmlformats.org/officeDocument/2006/relationships/hyperlink" Target="https://podminky.urs.cz/item/CS_URS_2025_02/722182011" TargetMode="External" /><Relationship Id="rId134" Type="http://schemas.openxmlformats.org/officeDocument/2006/relationships/hyperlink" Target="https://podminky.urs.cz/item/CS_URS_2025_02/722182012" TargetMode="External" /><Relationship Id="rId135" Type="http://schemas.openxmlformats.org/officeDocument/2006/relationships/hyperlink" Target="https://podminky.urs.cz/item/CS_URS_2025_02/722182013" TargetMode="External" /><Relationship Id="rId136" Type="http://schemas.openxmlformats.org/officeDocument/2006/relationships/hyperlink" Target="https://podminky.urs.cz/item/CS_URS_2025_02/722182017" TargetMode="External" /><Relationship Id="rId137" Type="http://schemas.openxmlformats.org/officeDocument/2006/relationships/hyperlink" Target="https://podminky.urs.cz/item/CS_URS_2025_02/722190401" TargetMode="External" /><Relationship Id="rId138" Type="http://schemas.openxmlformats.org/officeDocument/2006/relationships/hyperlink" Target="https://podminky.urs.cz/item/CS_URS_2025_02/722190402" TargetMode="External" /><Relationship Id="rId139" Type="http://schemas.openxmlformats.org/officeDocument/2006/relationships/hyperlink" Target="https://podminky.urs.cz/item/CS_URS_2025_02/722220111" TargetMode="External" /><Relationship Id="rId140" Type="http://schemas.openxmlformats.org/officeDocument/2006/relationships/hyperlink" Target="https://podminky.urs.cz/item/CS_URS_2025_02/722220121" TargetMode="External" /><Relationship Id="rId141" Type="http://schemas.openxmlformats.org/officeDocument/2006/relationships/hyperlink" Target="https://podminky.urs.cz/item/CS_URS_2025_02/722239101" TargetMode="External" /><Relationship Id="rId142" Type="http://schemas.openxmlformats.org/officeDocument/2006/relationships/hyperlink" Target="https://podminky.urs.cz/item/CS_URS_2025_02/722290234" TargetMode="External" /><Relationship Id="rId143" Type="http://schemas.openxmlformats.org/officeDocument/2006/relationships/hyperlink" Target="https://podminky.urs.cz/item/CS_URS_2025_02/722290246" TargetMode="External" /><Relationship Id="rId144" Type="http://schemas.openxmlformats.org/officeDocument/2006/relationships/hyperlink" Target="https://podminky.urs.cz/item/CS_URS_2025_02/722290249" TargetMode="External" /><Relationship Id="rId145" Type="http://schemas.openxmlformats.org/officeDocument/2006/relationships/hyperlink" Target="https://podminky.urs.cz/item/CS_URS_2025_02/998722122" TargetMode="External" /><Relationship Id="rId146" Type="http://schemas.openxmlformats.org/officeDocument/2006/relationships/hyperlink" Target="https://podminky.urs.cz/item/CS_URS_2025_02/725110814" TargetMode="External" /><Relationship Id="rId147" Type="http://schemas.openxmlformats.org/officeDocument/2006/relationships/hyperlink" Target="https://podminky.urs.cz/item/CS_URS_2025_02/725112022" TargetMode="External" /><Relationship Id="rId148" Type="http://schemas.openxmlformats.org/officeDocument/2006/relationships/hyperlink" Target="https://podminky.urs.cz/item/CS_URS_2025_02/725122817" TargetMode="External" /><Relationship Id="rId149" Type="http://schemas.openxmlformats.org/officeDocument/2006/relationships/hyperlink" Target="https://podminky.urs.cz/item/CS_URS_2025_02/725210821" TargetMode="External" /><Relationship Id="rId150" Type="http://schemas.openxmlformats.org/officeDocument/2006/relationships/hyperlink" Target="https://podminky.urs.cz/item/CS_URS_2025_02/725211601" TargetMode="External" /><Relationship Id="rId151" Type="http://schemas.openxmlformats.org/officeDocument/2006/relationships/hyperlink" Target="https://podminky.urs.cz/item/CS_URS_2025_02/725211603" TargetMode="External" /><Relationship Id="rId152" Type="http://schemas.openxmlformats.org/officeDocument/2006/relationships/hyperlink" Target="https://podminky.urs.cz/item/CS_URS_2025_02/725240811" TargetMode="External" /><Relationship Id="rId153" Type="http://schemas.openxmlformats.org/officeDocument/2006/relationships/hyperlink" Target="https://podminky.urs.cz/item/CS_URS_2025_02/725241213" TargetMode="External" /><Relationship Id="rId154" Type="http://schemas.openxmlformats.org/officeDocument/2006/relationships/hyperlink" Target="https://podminky.urs.cz/item/CS_URS_2025_02/725244103" TargetMode="External" /><Relationship Id="rId155" Type="http://schemas.openxmlformats.org/officeDocument/2006/relationships/hyperlink" Target="https://podminky.urs.cz/item/CS_URS_2025_02/725291652" TargetMode="External" /><Relationship Id="rId156" Type="http://schemas.openxmlformats.org/officeDocument/2006/relationships/hyperlink" Target="https://podminky.urs.cz/item/CS_URS_2025_02/725291653" TargetMode="External" /><Relationship Id="rId157" Type="http://schemas.openxmlformats.org/officeDocument/2006/relationships/hyperlink" Target="https://podminky.urs.cz/item/CS_URS_2025_02/725291666" TargetMode="External" /><Relationship Id="rId158" Type="http://schemas.openxmlformats.org/officeDocument/2006/relationships/hyperlink" Target="https://podminky.urs.cz/item/CS_URS_2025_02/725311121" TargetMode="External" /><Relationship Id="rId159" Type="http://schemas.openxmlformats.org/officeDocument/2006/relationships/hyperlink" Target="https://podminky.urs.cz/item/CS_URS_2025_02/725331111" TargetMode="External" /><Relationship Id="rId160" Type="http://schemas.openxmlformats.org/officeDocument/2006/relationships/hyperlink" Target="https://podminky.urs.cz/item/CS_URS_2025_02/725813111" TargetMode="External" /><Relationship Id="rId161" Type="http://schemas.openxmlformats.org/officeDocument/2006/relationships/hyperlink" Target="https://podminky.urs.cz/item/CS_URS_2025_02/725821316" TargetMode="External" /><Relationship Id="rId162" Type="http://schemas.openxmlformats.org/officeDocument/2006/relationships/hyperlink" Target="https://podminky.urs.cz/item/CS_URS_2025_02/725821325" TargetMode="External" /><Relationship Id="rId163" Type="http://schemas.openxmlformats.org/officeDocument/2006/relationships/hyperlink" Target="https://podminky.urs.cz/item/CS_URS_2025_02/725822611" TargetMode="External" /><Relationship Id="rId164" Type="http://schemas.openxmlformats.org/officeDocument/2006/relationships/hyperlink" Target="https://podminky.urs.cz/item/CS_URS_2025_02/725841312" TargetMode="External" /><Relationship Id="rId165" Type="http://schemas.openxmlformats.org/officeDocument/2006/relationships/hyperlink" Target="https://podminky.urs.cz/item/CS_URS_2025_02/998725122" TargetMode="External" /><Relationship Id="rId166" Type="http://schemas.openxmlformats.org/officeDocument/2006/relationships/hyperlink" Target="https://podminky.urs.cz/item/CS_URS_2025_02/726111031" TargetMode="External" /><Relationship Id="rId167" Type="http://schemas.openxmlformats.org/officeDocument/2006/relationships/hyperlink" Target="https://podminky.urs.cz/item/CS_URS_2025_02/998726132" TargetMode="External" /><Relationship Id="rId168" Type="http://schemas.openxmlformats.org/officeDocument/2006/relationships/hyperlink" Target="https://podminky.urs.cz/item/CS_URS_2025_02/733120815" TargetMode="External" /><Relationship Id="rId169" Type="http://schemas.openxmlformats.org/officeDocument/2006/relationships/hyperlink" Target="https://podminky.urs.cz/item/CS_URS_2025_02/733191915" TargetMode="External" /><Relationship Id="rId170" Type="http://schemas.openxmlformats.org/officeDocument/2006/relationships/hyperlink" Target="https://podminky.urs.cz/item/CS_URS_2025_02/733191924" TargetMode="External" /><Relationship Id="rId171" Type="http://schemas.openxmlformats.org/officeDocument/2006/relationships/hyperlink" Target="https://podminky.urs.cz/item/CS_URS_2025_02/733222303" TargetMode="External" /><Relationship Id="rId172" Type="http://schemas.openxmlformats.org/officeDocument/2006/relationships/hyperlink" Target="https://podminky.urs.cz/item/CS_URS_2025_02/733222304" TargetMode="External" /><Relationship Id="rId173" Type="http://schemas.openxmlformats.org/officeDocument/2006/relationships/hyperlink" Target="https://podminky.urs.cz/item/CS_URS_2025_02/733291101" TargetMode="External" /><Relationship Id="rId174" Type="http://schemas.openxmlformats.org/officeDocument/2006/relationships/hyperlink" Target="https://podminky.urs.cz/item/CS_URS_2025_02/998733122" TargetMode="External" /><Relationship Id="rId175" Type="http://schemas.openxmlformats.org/officeDocument/2006/relationships/hyperlink" Target="https://podminky.urs.cz/item/CS_URS_2025_02/734221682" TargetMode="External" /><Relationship Id="rId176" Type="http://schemas.openxmlformats.org/officeDocument/2006/relationships/hyperlink" Target="https://podminky.urs.cz/item/CS_URS_2025_02/998734122" TargetMode="External" /><Relationship Id="rId177" Type="http://schemas.openxmlformats.org/officeDocument/2006/relationships/hyperlink" Target="https://podminky.urs.cz/item/CS_URS_2025_02/735000912" TargetMode="External" /><Relationship Id="rId178" Type="http://schemas.openxmlformats.org/officeDocument/2006/relationships/hyperlink" Target="https://podminky.urs.cz/item/CS_URS_2025_02/735121810" TargetMode="External" /><Relationship Id="rId179" Type="http://schemas.openxmlformats.org/officeDocument/2006/relationships/hyperlink" Target="https://podminky.urs.cz/item/CS_URS_2025_02/735152572" TargetMode="External" /><Relationship Id="rId180" Type="http://schemas.openxmlformats.org/officeDocument/2006/relationships/hyperlink" Target="https://podminky.urs.cz/item/CS_URS_2025_02/735152579" TargetMode="External" /><Relationship Id="rId181" Type="http://schemas.openxmlformats.org/officeDocument/2006/relationships/hyperlink" Target="https://podminky.urs.cz/item/CS_URS_2025_02/735152581" TargetMode="External" /><Relationship Id="rId182" Type="http://schemas.openxmlformats.org/officeDocument/2006/relationships/hyperlink" Target="https://podminky.urs.cz/item/CS_URS_2025_02/735152582" TargetMode="External" /><Relationship Id="rId183" Type="http://schemas.openxmlformats.org/officeDocument/2006/relationships/hyperlink" Target="https://podminky.urs.cz/item/CS_URS_2025_02/735152583" TargetMode="External" /><Relationship Id="rId184" Type="http://schemas.openxmlformats.org/officeDocument/2006/relationships/hyperlink" Target="https://podminky.urs.cz/item/CS_URS_2025_02/735152584" TargetMode="External" /><Relationship Id="rId185" Type="http://schemas.openxmlformats.org/officeDocument/2006/relationships/hyperlink" Target="https://podminky.urs.cz/item/CS_URS_2025_02/735152591" TargetMode="External" /><Relationship Id="rId186" Type="http://schemas.openxmlformats.org/officeDocument/2006/relationships/hyperlink" Target="https://podminky.urs.cz/item/CS_URS_2025_02/735152692" TargetMode="External" /><Relationship Id="rId187" Type="http://schemas.openxmlformats.org/officeDocument/2006/relationships/hyperlink" Target="https://podminky.urs.cz/item/CS_URS_2025_02/735191910" TargetMode="External" /><Relationship Id="rId188" Type="http://schemas.openxmlformats.org/officeDocument/2006/relationships/hyperlink" Target="https://podminky.urs.cz/item/CS_URS_2025_02/735494811" TargetMode="External" /><Relationship Id="rId189" Type="http://schemas.openxmlformats.org/officeDocument/2006/relationships/hyperlink" Target="https://podminky.urs.cz/item/CS_URS_2025_02/998735122" TargetMode="External" /><Relationship Id="rId190" Type="http://schemas.openxmlformats.org/officeDocument/2006/relationships/hyperlink" Target="https://podminky.urs.cz/item/CS_URS_2021_01/741112001" TargetMode="External" /><Relationship Id="rId191" Type="http://schemas.openxmlformats.org/officeDocument/2006/relationships/hyperlink" Target="https://podminky.urs.cz/item/CS_URS_2021_01/741112001" TargetMode="External" /><Relationship Id="rId192" Type="http://schemas.openxmlformats.org/officeDocument/2006/relationships/hyperlink" Target="https://podminky.urs.cz/item/CS_URS_2025_02/741112103" TargetMode="External" /><Relationship Id="rId193" Type="http://schemas.openxmlformats.org/officeDocument/2006/relationships/hyperlink" Target="https://podminky.urs.cz/item/CS_URS_2021_01/741120001" TargetMode="External" /><Relationship Id="rId194" Type="http://schemas.openxmlformats.org/officeDocument/2006/relationships/hyperlink" Target="https://podminky.urs.cz/item/CS_URS_2025_02/741122015" TargetMode="External" /><Relationship Id="rId195" Type="http://schemas.openxmlformats.org/officeDocument/2006/relationships/hyperlink" Target="https://podminky.urs.cz/item/CS_URS_2025_02/741122016" TargetMode="External" /><Relationship Id="rId196" Type="http://schemas.openxmlformats.org/officeDocument/2006/relationships/hyperlink" Target="https://podminky.urs.cz/item/CS_URS_2025_02/741122031" TargetMode="External" /><Relationship Id="rId197" Type="http://schemas.openxmlformats.org/officeDocument/2006/relationships/hyperlink" Target="https://podminky.urs.cz/item/CS_URS_2025_02/741122032" TargetMode="External" /><Relationship Id="rId198" Type="http://schemas.openxmlformats.org/officeDocument/2006/relationships/hyperlink" Target="https://podminky.urs.cz/item/CS_URS_2025_02/741122233" TargetMode="External" /><Relationship Id="rId199" Type="http://schemas.openxmlformats.org/officeDocument/2006/relationships/hyperlink" Target="https://podminky.urs.cz/item/CS_URS_2025_02/741130001" TargetMode="External" /><Relationship Id="rId200" Type="http://schemas.openxmlformats.org/officeDocument/2006/relationships/hyperlink" Target="https://podminky.urs.cz/item/CS_URS_2025_02/741310201" TargetMode="External" /><Relationship Id="rId201" Type="http://schemas.openxmlformats.org/officeDocument/2006/relationships/hyperlink" Target="https://podminky.urs.cz/item/CS_URS_2025_02/741310206" TargetMode="External" /><Relationship Id="rId202" Type="http://schemas.openxmlformats.org/officeDocument/2006/relationships/hyperlink" Target="https://podminky.urs.cz/item/CS_URS_2025_02/741310213" TargetMode="External" /><Relationship Id="rId203" Type="http://schemas.openxmlformats.org/officeDocument/2006/relationships/hyperlink" Target="https://podminky.urs.cz/item/CS_URS_2025_02/741310233" TargetMode="External" /><Relationship Id="rId204" Type="http://schemas.openxmlformats.org/officeDocument/2006/relationships/hyperlink" Target="https://podminky.urs.cz/item/CS_URS_2021_01/741311004" TargetMode="External" /><Relationship Id="rId205" Type="http://schemas.openxmlformats.org/officeDocument/2006/relationships/hyperlink" Target="https://podminky.urs.cz/item/CS_URS_2021_01/741313041" TargetMode="External" /><Relationship Id="rId206" Type="http://schemas.openxmlformats.org/officeDocument/2006/relationships/hyperlink" Target="https://podminky.urs.cz/item/CS_URS_2021_01/741313052" TargetMode="External" /><Relationship Id="rId207" Type="http://schemas.openxmlformats.org/officeDocument/2006/relationships/hyperlink" Target="https://podminky.urs.cz/item/CS_URS_2025_02/741372061" TargetMode="External" /><Relationship Id="rId208" Type="http://schemas.openxmlformats.org/officeDocument/2006/relationships/hyperlink" Target="https://podminky.urs.cz/item/CS_URS_2025_02/741372062" TargetMode="External" /><Relationship Id="rId209" Type="http://schemas.openxmlformats.org/officeDocument/2006/relationships/hyperlink" Target="https://podminky.urs.cz/item/CS_URS_2025_02/741372079" TargetMode="External" /><Relationship Id="rId210" Type="http://schemas.openxmlformats.org/officeDocument/2006/relationships/hyperlink" Target="https://podminky.urs.cz/item/CS_URS_2025_02/741810003" TargetMode="External" /><Relationship Id="rId211" Type="http://schemas.openxmlformats.org/officeDocument/2006/relationships/hyperlink" Target="https://podminky.urs.cz/item/CS_URS_2025_02/741910412" TargetMode="External" /><Relationship Id="rId212" Type="http://schemas.openxmlformats.org/officeDocument/2006/relationships/hyperlink" Target="https://podminky.urs.cz/item/CS_URS_2025_02/998741122" TargetMode="External" /><Relationship Id="rId213" Type="http://schemas.openxmlformats.org/officeDocument/2006/relationships/hyperlink" Target="https://podminky.urs.cz/item/CS_URS_2025_02/742124003" TargetMode="External" /><Relationship Id="rId214" Type="http://schemas.openxmlformats.org/officeDocument/2006/relationships/hyperlink" Target="https://podminky.urs.cz/item/CS_URS_2025_02/742124005" TargetMode="External" /><Relationship Id="rId215" Type="http://schemas.openxmlformats.org/officeDocument/2006/relationships/hyperlink" Target="https://podminky.urs.cz/item/CS_URS_2025_02/742220005" TargetMode="External" /><Relationship Id="rId216" Type="http://schemas.openxmlformats.org/officeDocument/2006/relationships/hyperlink" Target="https://podminky.urs.cz/item/CS_URS_2025_02/742220141" TargetMode="External" /><Relationship Id="rId217" Type="http://schemas.openxmlformats.org/officeDocument/2006/relationships/hyperlink" Target="https://podminky.urs.cz/item/CS_URS_2025_02/742220221" TargetMode="External" /><Relationship Id="rId218" Type="http://schemas.openxmlformats.org/officeDocument/2006/relationships/hyperlink" Target="https://podminky.urs.cz/item/CS_URS_2025_02/742220232" TargetMode="External" /><Relationship Id="rId219" Type="http://schemas.openxmlformats.org/officeDocument/2006/relationships/hyperlink" Target="https://podminky.urs.cz/item/CS_URS_2025_02/742220235" TargetMode="External" /><Relationship Id="rId220" Type="http://schemas.openxmlformats.org/officeDocument/2006/relationships/hyperlink" Target="https://podminky.urs.cz/item/CS_URS_2025_02/742220255" TargetMode="External" /><Relationship Id="rId221" Type="http://schemas.openxmlformats.org/officeDocument/2006/relationships/hyperlink" Target="https://podminky.urs.cz/item/CS_URS_2025_02/742220401" TargetMode="External" /><Relationship Id="rId222" Type="http://schemas.openxmlformats.org/officeDocument/2006/relationships/hyperlink" Target="https://podminky.urs.cz/item/CS_URS_2025_02/742220411" TargetMode="External" /><Relationship Id="rId223" Type="http://schemas.openxmlformats.org/officeDocument/2006/relationships/hyperlink" Target="https://podminky.urs.cz/item/CS_URS_2025_02/742220511" TargetMode="External" /><Relationship Id="rId224" Type="http://schemas.openxmlformats.org/officeDocument/2006/relationships/hyperlink" Target="https://podminky.urs.cz/item/CS_URS_2025_02/742310001" TargetMode="External" /><Relationship Id="rId225" Type="http://schemas.openxmlformats.org/officeDocument/2006/relationships/hyperlink" Target="https://podminky.urs.cz/item/CS_URS_2025_02/742310002" TargetMode="External" /><Relationship Id="rId226" Type="http://schemas.openxmlformats.org/officeDocument/2006/relationships/hyperlink" Target="https://podminky.urs.cz/item/CS_URS_2025_02/742310003" TargetMode="External" /><Relationship Id="rId227" Type="http://schemas.openxmlformats.org/officeDocument/2006/relationships/hyperlink" Target="https://podminky.urs.cz/item/CS_URS_2025_02/742310006" TargetMode="External" /><Relationship Id="rId228" Type="http://schemas.openxmlformats.org/officeDocument/2006/relationships/hyperlink" Target="https://podminky.urs.cz/item/CS_URS_2025_02/742320012" TargetMode="External" /><Relationship Id="rId229" Type="http://schemas.openxmlformats.org/officeDocument/2006/relationships/hyperlink" Target="https://podminky.urs.cz/item/CS_URS_2025_02/742330001" TargetMode="External" /><Relationship Id="rId230" Type="http://schemas.openxmlformats.org/officeDocument/2006/relationships/hyperlink" Target="https://podminky.urs.cz/item/CS_URS_2025_02/742330022" TargetMode="External" /><Relationship Id="rId231" Type="http://schemas.openxmlformats.org/officeDocument/2006/relationships/hyperlink" Target="https://podminky.urs.cz/item/CS_URS_2025_02/742330024" TargetMode="External" /><Relationship Id="rId232" Type="http://schemas.openxmlformats.org/officeDocument/2006/relationships/hyperlink" Target="https://podminky.urs.cz/item/CS_URS_2025_02/742330044" TargetMode="External" /><Relationship Id="rId233" Type="http://schemas.openxmlformats.org/officeDocument/2006/relationships/hyperlink" Target="https://podminky.urs.cz/item/CS_URS_2025_02/742330051" TargetMode="External" /><Relationship Id="rId234" Type="http://schemas.openxmlformats.org/officeDocument/2006/relationships/hyperlink" Target="https://podminky.urs.cz/item/CS_URS_2025_02/742330061" TargetMode="External" /><Relationship Id="rId235" Type="http://schemas.openxmlformats.org/officeDocument/2006/relationships/hyperlink" Target="https://podminky.urs.cz/item/CS_URS_2025_02/998742122" TargetMode="External" /><Relationship Id="rId236" Type="http://schemas.openxmlformats.org/officeDocument/2006/relationships/hyperlink" Target="https://podminky.urs.cz/item/CS_URS_2025_02/751111051" TargetMode="External" /><Relationship Id="rId237" Type="http://schemas.openxmlformats.org/officeDocument/2006/relationships/hyperlink" Target="https://podminky.urs.cz/item/CS_URS_2025_02/751111052" TargetMode="External" /><Relationship Id="rId238" Type="http://schemas.openxmlformats.org/officeDocument/2006/relationships/hyperlink" Target="https://podminky.urs.cz/item/CS_URS_2025_02/751398032" TargetMode="External" /><Relationship Id="rId239" Type="http://schemas.openxmlformats.org/officeDocument/2006/relationships/hyperlink" Target="https://podminky.urs.cz/item/CS_URS_2025_02/751398041" TargetMode="External" /><Relationship Id="rId240" Type="http://schemas.openxmlformats.org/officeDocument/2006/relationships/hyperlink" Target="https://podminky.urs.cz/item/CS_URS_2025_02/751510042" TargetMode="External" /><Relationship Id="rId241" Type="http://schemas.openxmlformats.org/officeDocument/2006/relationships/hyperlink" Target="https://podminky.urs.cz/item/CS_URS_2025_02/751526636" TargetMode="External" /><Relationship Id="rId242" Type="http://schemas.openxmlformats.org/officeDocument/2006/relationships/hyperlink" Target="https://podminky.urs.cz/item/CS_URS_2025_02/751537111" TargetMode="External" /><Relationship Id="rId243" Type="http://schemas.openxmlformats.org/officeDocument/2006/relationships/hyperlink" Target="https://podminky.urs.cz/item/CS_URS_2025_02/751537112" TargetMode="External" /><Relationship Id="rId244" Type="http://schemas.openxmlformats.org/officeDocument/2006/relationships/hyperlink" Target="https://podminky.urs.cz/item/CS_URS_2025_02/998751121" TargetMode="External" /><Relationship Id="rId245" Type="http://schemas.openxmlformats.org/officeDocument/2006/relationships/hyperlink" Target="https://podminky.urs.cz/item/CS_URS_2025_02/755111124" TargetMode="External" /><Relationship Id="rId246" Type="http://schemas.openxmlformats.org/officeDocument/2006/relationships/hyperlink" Target="https://podminky.urs.cz/item/CS_URS_2025_02/998755112" TargetMode="External" /><Relationship Id="rId247" Type="http://schemas.openxmlformats.org/officeDocument/2006/relationships/hyperlink" Target="https://podminky.urs.cz/item/CS_URS_2025_02/762083111" TargetMode="External" /><Relationship Id="rId248" Type="http://schemas.openxmlformats.org/officeDocument/2006/relationships/hyperlink" Target="https://podminky.urs.cz/item/CS_URS_2025_02/762112110" TargetMode="External" /><Relationship Id="rId249" Type="http://schemas.openxmlformats.org/officeDocument/2006/relationships/hyperlink" Target="https://podminky.urs.cz/item/CS_URS_2025_02/762131124" TargetMode="External" /><Relationship Id="rId250" Type="http://schemas.openxmlformats.org/officeDocument/2006/relationships/hyperlink" Target="https://podminky.urs.cz/item/CS_URS_2025_02/762332131" TargetMode="External" /><Relationship Id="rId251" Type="http://schemas.openxmlformats.org/officeDocument/2006/relationships/hyperlink" Target="https://podminky.urs.cz/item/CS_URS_2025_02/762332132" TargetMode="External" /><Relationship Id="rId252" Type="http://schemas.openxmlformats.org/officeDocument/2006/relationships/hyperlink" Target="https://podminky.urs.cz/item/CS_URS_2025_02/762332133" TargetMode="External" /><Relationship Id="rId253" Type="http://schemas.openxmlformats.org/officeDocument/2006/relationships/hyperlink" Target="https://podminky.urs.cz/item/CS_URS_2025_02/762341210" TargetMode="External" /><Relationship Id="rId254" Type="http://schemas.openxmlformats.org/officeDocument/2006/relationships/hyperlink" Target="https://podminky.urs.cz/item/CS_URS_2025_02/762341275" TargetMode="External" /><Relationship Id="rId255" Type="http://schemas.openxmlformats.org/officeDocument/2006/relationships/hyperlink" Target="https://podminky.urs.cz/item/CS_URS_2025_02/762341811" TargetMode="External" /><Relationship Id="rId256" Type="http://schemas.openxmlformats.org/officeDocument/2006/relationships/hyperlink" Target="https://podminky.urs.cz/item/CS_URS_2025_02/762395000" TargetMode="External" /><Relationship Id="rId257" Type="http://schemas.openxmlformats.org/officeDocument/2006/relationships/hyperlink" Target="https://podminky.urs.cz/item/CS_URS_2025_02/998762122" TargetMode="External" /><Relationship Id="rId258" Type="http://schemas.openxmlformats.org/officeDocument/2006/relationships/hyperlink" Target="https://podminky.urs.cz/item/CS_URS_2025_02/763111417" TargetMode="External" /><Relationship Id="rId259" Type="http://schemas.openxmlformats.org/officeDocument/2006/relationships/hyperlink" Target="https://podminky.urs.cz/item/CS_URS_2025_02/763131411" TargetMode="External" /><Relationship Id="rId260" Type="http://schemas.openxmlformats.org/officeDocument/2006/relationships/hyperlink" Target="https://podminky.urs.cz/item/CS_URS_2025_02/763131451" TargetMode="External" /><Relationship Id="rId261" Type="http://schemas.openxmlformats.org/officeDocument/2006/relationships/hyperlink" Target="https://podminky.urs.cz/item/CS_URS_2025_02/763181311" TargetMode="External" /><Relationship Id="rId262" Type="http://schemas.openxmlformats.org/officeDocument/2006/relationships/hyperlink" Target="https://podminky.urs.cz/item/CS_URS_2025_02/998763332" TargetMode="External" /><Relationship Id="rId263" Type="http://schemas.openxmlformats.org/officeDocument/2006/relationships/hyperlink" Target="https://podminky.urs.cz/item/CS_URS_2025_02/764211635" TargetMode="External" /><Relationship Id="rId264" Type="http://schemas.openxmlformats.org/officeDocument/2006/relationships/hyperlink" Target="https://podminky.urs.cz/item/CS_URS_2025_02/764212663" TargetMode="External" /><Relationship Id="rId265" Type="http://schemas.openxmlformats.org/officeDocument/2006/relationships/hyperlink" Target="https://podminky.urs.cz/item/CS_URS_2025_02/764216602" TargetMode="External" /><Relationship Id="rId266" Type="http://schemas.openxmlformats.org/officeDocument/2006/relationships/hyperlink" Target="https://podminky.urs.cz/item/CS_URS_2025_02/764216605" TargetMode="External" /><Relationship Id="rId267" Type="http://schemas.openxmlformats.org/officeDocument/2006/relationships/hyperlink" Target="https://podminky.urs.cz/item/CS_URS_2025_02/764311615" TargetMode="External" /><Relationship Id="rId268" Type="http://schemas.openxmlformats.org/officeDocument/2006/relationships/hyperlink" Target="https://podminky.urs.cz/item/CS_URS_2025_02/998764122" TargetMode="External" /><Relationship Id="rId269" Type="http://schemas.openxmlformats.org/officeDocument/2006/relationships/hyperlink" Target="https://podminky.urs.cz/item/CS_URS_2025_02/765151003" TargetMode="External" /><Relationship Id="rId270" Type="http://schemas.openxmlformats.org/officeDocument/2006/relationships/hyperlink" Target="https://podminky.urs.cz/item/CS_URS_2025_02/765151021" TargetMode="External" /><Relationship Id="rId271" Type="http://schemas.openxmlformats.org/officeDocument/2006/relationships/hyperlink" Target="https://podminky.urs.cz/item/CS_URS_2025_02/765151031" TargetMode="External" /><Relationship Id="rId272" Type="http://schemas.openxmlformats.org/officeDocument/2006/relationships/hyperlink" Target="https://podminky.urs.cz/item/CS_URS_2025_02/765151801" TargetMode="External" /><Relationship Id="rId273" Type="http://schemas.openxmlformats.org/officeDocument/2006/relationships/hyperlink" Target="https://podminky.urs.cz/item/CS_URS_2025_02/765151805" TargetMode="External" /><Relationship Id="rId274" Type="http://schemas.openxmlformats.org/officeDocument/2006/relationships/hyperlink" Target="https://podminky.urs.cz/item/CS_URS_2025_02/765151811" TargetMode="External" /><Relationship Id="rId275" Type="http://schemas.openxmlformats.org/officeDocument/2006/relationships/hyperlink" Target="https://podminky.urs.cz/item/CS_URS_2025_02/998765122" TargetMode="External" /><Relationship Id="rId276" Type="http://schemas.openxmlformats.org/officeDocument/2006/relationships/hyperlink" Target="https://podminky.urs.cz/item/CS_URS_2025_02/766622132" TargetMode="External" /><Relationship Id="rId277" Type="http://schemas.openxmlformats.org/officeDocument/2006/relationships/hyperlink" Target="https://podminky.urs.cz/item/CS_URS_2025_02/766660001" TargetMode="External" /><Relationship Id="rId278" Type="http://schemas.openxmlformats.org/officeDocument/2006/relationships/hyperlink" Target="https://podminky.urs.cz/item/CS_URS_2025_02/766660002" TargetMode="External" /><Relationship Id="rId279" Type="http://schemas.openxmlformats.org/officeDocument/2006/relationships/hyperlink" Target="https://podminky.urs.cz/item/CS_URS_2025_02/766660021" TargetMode="External" /><Relationship Id="rId280" Type="http://schemas.openxmlformats.org/officeDocument/2006/relationships/hyperlink" Target="https://podminky.urs.cz/item/CS_URS_2025_02/766660022" TargetMode="External" /><Relationship Id="rId281" Type="http://schemas.openxmlformats.org/officeDocument/2006/relationships/hyperlink" Target="https://podminky.urs.cz/item/CS_URS_2025_02/766660441" TargetMode="External" /><Relationship Id="rId282" Type="http://schemas.openxmlformats.org/officeDocument/2006/relationships/hyperlink" Target="https://podminky.urs.cz/item/CS_URS_2025_02/766660481" TargetMode="External" /><Relationship Id="rId283" Type="http://schemas.openxmlformats.org/officeDocument/2006/relationships/hyperlink" Target="https://podminky.urs.cz/item/CS_URS_2025_02/766660717" TargetMode="External" /><Relationship Id="rId284" Type="http://schemas.openxmlformats.org/officeDocument/2006/relationships/hyperlink" Target="https://podminky.urs.cz/item/CS_URS_2025_02/766660729" TargetMode="External" /><Relationship Id="rId285" Type="http://schemas.openxmlformats.org/officeDocument/2006/relationships/hyperlink" Target="https://podminky.urs.cz/item/CS_URS_2025_02/766660730" TargetMode="External" /><Relationship Id="rId286" Type="http://schemas.openxmlformats.org/officeDocument/2006/relationships/hyperlink" Target="https://podminky.urs.cz/item/CS_URS_2025_02/766660752" TargetMode="External" /><Relationship Id="rId287" Type="http://schemas.openxmlformats.org/officeDocument/2006/relationships/hyperlink" Target="https://podminky.urs.cz/item/CS_URS_2025_02/766674811" TargetMode="External" /><Relationship Id="rId288" Type="http://schemas.openxmlformats.org/officeDocument/2006/relationships/hyperlink" Target="https://podminky.urs.cz/item/CS_URS_2025_02/766691914" TargetMode="External" /><Relationship Id="rId289" Type="http://schemas.openxmlformats.org/officeDocument/2006/relationships/hyperlink" Target="https://podminky.urs.cz/item/CS_URS_2025_02/766811115" TargetMode="External" /><Relationship Id="rId290" Type="http://schemas.openxmlformats.org/officeDocument/2006/relationships/hyperlink" Target="https://podminky.urs.cz/item/CS_URS_2025_02/766811152" TargetMode="External" /><Relationship Id="rId291" Type="http://schemas.openxmlformats.org/officeDocument/2006/relationships/hyperlink" Target="https://podminky.urs.cz/item/CS_URS_2025_02/766811212" TargetMode="External" /><Relationship Id="rId292" Type="http://schemas.openxmlformats.org/officeDocument/2006/relationships/hyperlink" Target="https://podminky.urs.cz/item/CS_URS_2025_02/766811213" TargetMode="External" /><Relationship Id="rId293" Type="http://schemas.openxmlformats.org/officeDocument/2006/relationships/hyperlink" Target="https://podminky.urs.cz/item/CS_URS_2025_02/766811232" TargetMode="External" /><Relationship Id="rId294" Type="http://schemas.openxmlformats.org/officeDocument/2006/relationships/hyperlink" Target="https://podminky.urs.cz/item/CS_URS_2025_02/766811239" TargetMode="External" /><Relationship Id="rId295" Type="http://schemas.openxmlformats.org/officeDocument/2006/relationships/hyperlink" Target="https://podminky.urs.cz/item/CS_URS_2025_02/766811421" TargetMode="External" /><Relationship Id="rId296" Type="http://schemas.openxmlformats.org/officeDocument/2006/relationships/hyperlink" Target="https://podminky.urs.cz/item/CS_URS_2025_02/766811442" TargetMode="External" /><Relationship Id="rId297" Type="http://schemas.openxmlformats.org/officeDocument/2006/relationships/hyperlink" Target="https://podminky.urs.cz/item/CS_URS_2025_02/766812840" TargetMode="External" /><Relationship Id="rId298" Type="http://schemas.openxmlformats.org/officeDocument/2006/relationships/hyperlink" Target="https://podminky.urs.cz/item/CS_URS_2025_02/998766122" TargetMode="External" /><Relationship Id="rId299" Type="http://schemas.openxmlformats.org/officeDocument/2006/relationships/hyperlink" Target="https://podminky.urs.cz/item/CS_URS_2021_01/767531111" TargetMode="External" /><Relationship Id="rId300" Type="http://schemas.openxmlformats.org/officeDocument/2006/relationships/hyperlink" Target="https://podminky.urs.cz/item/CS_URS_2025_02/767531121" TargetMode="External" /><Relationship Id="rId301" Type="http://schemas.openxmlformats.org/officeDocument/2006/relationships/hyperlink" Target="https://podminky.urs.cz/item/CS_URS_2025_02/767646411" TargetMode="External" /><Relationship Id="rId302" Type="http://schemas.openxmlformats.org/officeDocument/2006/relationships/hyperlink" Target="https://podminky.urs.cz/item/CS_URS_2025_02/767831022" TargetMode="External" /><Relationship Id="rId303" Type="http://schemas.openxmlformats.org/officeDocument/2006/relationships/hyperlink" Target="https://podminky.urs.cz/item/CS_URS_2025_02/767995113" TargetMode="External" /><Relationship Id="rId304" Type="http://schemas.openxmlformats.org/officeDocument/2006/relationships/hyperlink" Target="https://podminky.urs.cz/item/CS_URS_2025_02/998767122" TargetMode="External" /><Relationship Id="rId305" Type="http://schemas.openxmlformats.org/officeDocument/2006/relationships/hyperlink" Target="https://podminky.urs.cz/item/CS_URS_2025_02/771111011" TargetMode="External" /><Relationship Id="rId306" Type="http://schemas.openxmlformats.org/officeDocument/2006/relationships/hyperlink" Target="https://podminky.urs.cz/item/CS_URS_2025_02/771121011" TargetMode="External" /><Relationship Id="rId307" Type="http://schemas.openxmlformats.org/officeDocument/2006/relationships/hyperlink" Target="https://podminky.urs.cz/item/CS_URS_2025_02/771474112" TargetMode="External" /><Relationship Id="rId308" Type="http://schemas.openxmlformats.org/officeDocument/2006/relationships/hyperlink" Target="https://podminky.urs.cz/item/CS_URS_2025_02/771573810" TargetMode="External" /><Relationship Id="rId309" Type="http://schemas.openxmlformats.org/officeDocument/2006/relationships/hyperlink" Target="https://podminky.urs.cz/item/CS_URS_2025_02/771574415" TargetMode="External" /><Relationship Id="rId310" Type="http://schemas.openxmlformats.org/officeDocument/2006/relationships/hyperlink" Target="https://podminky.urs.cz/item/CS_URS_2025_02/771591112" TargetMode="External" /><Relationship Id="rId311" Type="http://schemas.openxmlformats.org/officeDocument/2006/relationships/hyperlink" Target="https://podminky.urs.cz/item/CS_URS_2025_02/771591241" TargetMode="External" /><Relationship Id="rId312" Type="http://schemas.openxmlformats.org/officeDocument/2006/relationships/hyperlink" Target="https://podminky.urs.cz/item/CS_URS_2025_02/771591264" TargetMode="External" /><Relationship Id="rId313" Type="http://schemas.openxmlformats.org/officeDocument/2006/relationships/hyperlink" Target="https://podminky.urs.cz/item/CS_URS_2025_02/998771122" TargetMode="External" /><Relationship Id="rId314" Type="http://schemas.openxmlformats.org/officeDocument/2006/relationships/hyperlink" Target="https://podminky.urs.cz/item/CS_URS_2025_02/776111311" TargetMode="External" /><Relationship Id="rId315" Type="http://schemas.openxmlformats.org/officeDocument/2006/relationships/hyperlink" Target="https://podminky.urs.cz/item/CS_URS_2025_02/776121112" TargetMode="External" /><Relationship Id="rId316" Type="http://schemas.openxmlformats.org/officeDocument/2006/relationships/hyperlink" Target="https://podminky.urs.cz/item/CS_URS_2025_02/776141113" TargetMode="External" /><Relationship Id="rId317" Type="http://schemas.openxmlformats.org/officeDocument/2006/relationships/hyperlink" Target="https://podminky.urs.cz/item/CS_URS_2025_02/776201811" TargetMode="External" /><Relationship Id="rId318" Type="http://schemas.openxmlformats.org/officeDocument/2006/relationships/hyperlink" Target="https://podminky.urs.cz/item/CS_URS_2025_02/776211111" TargetMode="External" /><Relationship Id="rId319" Type="http://schemas.openxmlformats.org/officeDocument/2006/relationships/hyperlink" Target="https://podminky.urs.cz/item/CS_URS_2025_02/776221111" TargetMode="External" /><Relationship Id="rId320" Type="http://schemas.openxmlformats.org/officeDocument/2006/relationships/hyperlink" Target="https://podminky.urs.cz/item/CS_URS_2025_02/776223111" TargetMode="External" /><Relationship Id="rId321" Type="http://schemas.openxmlformats.org/officeDocument/2006/relationships/hyperlink" Target="https://podminky.urs.cz/item/CS_URS_2025_02/776410811" TargetMode="External" /><Relationship Id="rId322" Type="http://schemas.openxmlformats.org/officeDocument/2006/relationships/hyperlink" Target="https://podminky.urs.cz/item/CS_URS_2025_02/776411112" TargetMode="External" /><Relationship Id="rId323" Type="http://schemas.openxmlformats.org/officeDocument/2006/relationships/hyperlink" Target="https://podminky.urs.cz/item/CS_URS_2025_02/998776122" TargetMode="External" /><Relationship Id="rId324" Type="http://schemas.openxmlformats.org/officeDocument/2006/relationships/hyperlink" Target="https://podminky.urs.cz/item/CS_URS_2025_02/781111011" TargetMode="External" /><Relationship Id="rId325" Type="http://schemas.openxmlformats.org/officeDocument/2006/relationships/hyperlink" Target="https://podminky.urs.cz/item/CS_URS_2025_02/781121011" TargetMode="External" /><Relationship Id="rId326" Type="http://schemas.openxmlformats.org/officeDocument/2006/relationships/hyperlink" Target="https://podminky.urs.cz/item/CS_URS_2025_02/781131112" TargetMode="External" /><Relationship Id="rId327" Type="http://schemas.openxmlformats.org/officeDocument/2006/relationships/hyperlink" Target="https://podminky.urs.cz/item/CS_URS_2025_02/781471810" TargetMode="External" /><Relationship Id="rId328" Type="http://schemas.openxmlformats.org/officeDocument/2006/relationships/hyperlink" Target="https://podminky.urs.cz/item/CS_URS_2025_02/781472219" TargetMode="External" /><Relationship Id="rId329" Type="http://schemas.openxmlformats.org/officeDocument/2006/relationships/hyperlink" Target="https://podminky.urs.cz/item/CS_URS_2025_02/781492211" TargetMode="External" /><Relationship Id="rId330" Type="http://schemas.openxmlformats.org/officeDocument/2006/relationships/hyperlink" Target="https://podminky.urs.cz/item/CS_URS_2025_02/781495142" TargetMode="External" /><Relationship Id="rId331" Type="http://schemas.openxmlformats.org/officeDocument/2006/relationships/hyperlink" Target="https://podminky.urs.cz/item/CS_URS_2025_02/781495211" TargetMode="External" /><Relationship Id="rId332" Type="http://schemas.openxmlformats.org/officeDocument/2006/relationships/hyperlink" Target="https://podminky.urs.cz/item/CS_URS_2025_02/781734112" TargetMode="External" /><Relationship Id="rId333" Type="http://schemas.openxmlformats.org/officeDocument/2006/relationships/hyperlink" Target="https://podminky.urs.cz/item/CS_URS_2025_02/998781122" TargetMode="External" /><Relationship Id="rId334" Type="http://schemas.openxmlformats.org/officeDocument/2006/relationships/hyperlink" Target="https://podminky.urs.cz/item/CS_URS_2025_02/783301313" TargetMode="External" /><Relationship Id="rId335" Type="http://schemas.openxmlformats.org/officeDocument/2006/relationships/hyperlink" Target="https://podminky.urs.cz/item/CS_URS_2025_02/783301401" TargetMode="External" /><Relationship Id="rId336" Type="http://schemas.openxmlformats.org/officeDocument/2006/relationships/hyperlink" Target="https://podminky.urs.cz/item/CS_URS_2025_02/783344101" TargetMode="External" /><Relationship Id="rId337" Type="http://schemas.openxmlformats.org/officeDocument/2006/relationships/hyperlink" Target="https://podminky.urs.cz/item/CS_URS_2025_02/783347101" TargetMode="External" /><Relationship Id="rId338" Type="http://schemas.openxmlformats.org/officeDocument/2006/relationships/hyperlink" Target="https://podminky.urs.cz/item/CS_URS_2025_02/784111001" TargetMode="External" /><Relationship Id="rId339" Type="http://schemas.openxmlformats.org/officeDocument/2006/relationships/hyperlink" Target="https://podminky.urs.cz/item/CS_URS_2025_02/784181001" TargetMode="External" /><Relationship Id="rId340" Type="http://schemas.openxmlformats.org/officeDocument/2006/relationships/hyperlink" Target="https://podminky.urs.cz/item/CS_URS_2025_02/784211101" TargetMode="External" /><Relationship Id="rId341" Type="http://schemas.openxmlformats.org/officeDocument/2006/relationships/hyperlink" Target="https://podminky.urs.cz/item/CS_URS_2025_02/HZS2222" TargetMode="External" /><Relationship Id="rId342" Type="http://schemas.openxmlformats.org/officeDocument/2006/relationships/hyperlink" Target="https://podminky.urs.cz/item/CS_URS_2025_02/HZS2232" TargetMode="External" /><Relationship Id="rId343" Type="http://schemas.openxmlformats.org/officeDocument/2006/relationships/hyperlink" Target="https://podminky.urs.cz/item/CS_URS_2025_02/HZS3211" TargetMode="External" /><Relationship Id="rId344" Type="http://schemas.openxmlformats.org/officeDocument/2006/relationships/hyperlink" Target="https://podminky.urs.cz/item/CS_URS_2025_02/HZS3241" TargetMode="External" /><Relationship Id="rId345" Type="http://schemas.openxmlformats.org/officeDocument/2006/relationships/hyperlink" Target="https://podminky.urs.cz/item/CS_URS_2025_02/013254000" TargetMode="External" /><Relationship Id="rId346" Type="http://schemas.openxmlformats.org/officeDocument/2006/relationships/hyperlink" Target="https://podminky.urs.cz/item/CS_URS_2025_02/013274000" TargetMode="External" /><Relationship Id="rId347" Type="http://schemas.openxmlformats.org/officeDocument/2006/relationships/hyperlink" Target="https://podminky.urs.cz/item/CS_URS_2025_02/031303000" TargetMode="External" /><Relationship Id="rId348" Type="http://schemas.openxmlformats.org/officeDocument/2006/relationships/hyperlink" Target="https://podminky.urs.cz/item/CS_URS_2025_02/032002000" TargetMode="External" /><Relationship Id="rId349" Type="http://schemas.openxmlformats.org/officeDocument/2006/relationships/hyperlink" Target="https://podminky.urs.cz/item/CS_URS_2025_02/034503000" TargetMode="External" /><Relationship Id="rId350" Type="http://schemas.openxmlformats.org/officeDocument/2006/relationships/hyperlink" Target="https://podminky.urs.cz/item/CS_URS_2025_02/039002000" TargetMode="External" /><Relationship Id="rId351" Type="http://schemas.openxmlformats.org/officeDocument/2006/relationships/hyperlink" Target="https://podminky.urs.cz/item/CS_URS_2025_02/071002000" TargetMode="External" /><Relationship Id="rId352" Type="http://schemas.openxmlformats.org/officeDocument/2006/relationships/hyperlink" Target="https://podminky.urs.cz/item/CS_URS_2025_02/092203000" TargetMode="External" /><Relationship Id="rId353" Type="http://schemas.openxmlformats.org/officeDocument/2006/relationships/hyperlink" Target="https://podminky.urs.cz/item/CS_URS_2025_02/094103000" TargetMode="External" /><Relationship Id="rId35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37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39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43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44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45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46</v>
      </c>
      <c r="E29" s="48"/>
      <c r="F29" s="33" t="s">
        <v>47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48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49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50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51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52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53</v>
      </c>
      <c r="U35" s="55"/>
      <c r="V35" s="55"/>
      <c r="W35" s="55"/>
      <c r="X35" s="57" t="s">
        <v>54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55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ST202505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MŠ Český Brod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Český Brod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3. 10. 2025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Český Brod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Ing. Vojtěch Merenus</v>
      </c>
      <c r="AN49" s="65"/>
      <c r="AO49" s="65"/>
      <c r="AP49" s="65"/>
      <c r="AQ49" s="41"/>
      <c r="AR49" s="45"/>
      <c r="AS49" s="75" t="s">
        <v>56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>STAMER s.r.o.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57</v>
      </c>
      <c r="D52" s="88"/>
      <c r="E52" s="88"/>
      <c r="F52" s="88"/>
      <c r="G52" s="88"/>
      <c r="H52" s="89"/>
      <c r="I52" s="90" t="s">
        <v>58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59</v>
      </c>
      <c r="AH52" s="88"/>
      <c r="AI52" s="88"/>
      <c r="AJ52" s="88"/>
      <c r="AK52" s="88"/>
      <c r="AL52" s="88"/>
      <c r="AM52" s="88"/>
      <c r="AN52" s="90" t="s">
        <v>60</v>
      </c>
      <c r="AO52" s="88"/>
      <c r="AP52" s="88"/>
      <c r="AQ52" s="92" t="s">
        <v>61</v>
      </c>
      <c r="AR52" s="45"/>
      <c r="AS52" s="93" t="s">
        <v>62</v>
      </c>
      <c r="AT52" s="94" t="s">
        <v>63</v>
      </c>
      <c r="AU52" s="94" t="s">
        <v>64</v>
      </c>
      <c r="AV52" s="94" t="s">
        <v>65</v>
      </c>
      <c r="AW52" s="94" t="s">
        <v>66</v>
      </c>
      <c r="AX52" s="94" t="s">
        <v>67</v>
      </c>
      <c r="AY52" s="94" t="s">
        <v>68</v>
      </c>
      <c r="AZ52" s="94" t="s">
        <v>69</v>
      </c>
      <c r="BA52" s="94" t="s">
        <v>70</v>
      </c>
      <c r="BB52" s="94" t="s">
        <v>71</v>
      </c>
      <c r="BC52" s="94" t="s">
        <v>72</v>
      </c>
      <c r="BD52" s="95" t="s">
        <v>73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74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75</v>
      </c>
      <c r="BT54" s="110" t="s">
        <v>76</v>
      </c>
      <c r="BU54" s="111" t="s">
        <v>77</v>
      </c>
      <c r="BV54" s="110" t="s">
        <v>78</v>
      </c>
      <c r="BW54" s="110" t="s">
        <v>5</v>
      </c>
      <c r="BX54" s="110" t="s">
        <v>79</v>
      </c>
      <c r="CL54" s="110" t="s">
        <v>19</v>
      </c>
    </row>
    <row r="55" s="7" customFormat="1" ht="16.5" customHeight="1">
      <c r="A55" s="112" t="s">
        <v>80</v>
      </c>
      <c r="B55" s="113"/>
      <c r="C55" s="114"/>
      <c r="D55" s="115" t="s">
        <v>81</v>
      </c>
      <c r="E55" s="115"/>
      <c r="F55" s="115"/>
      <c r="G55" s="115"/>
      <c r="H55" s="115"/>
      <c r="I55" s="116"/>
      <c r="J55" s="115" t="s">
        <v>82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'1 - Stavební úpravy 1NP a...'!J30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83</v>
      </c>
      <c r="AR55" s="119"/>
      <c r="AS55" s="120">
        <v>0</v>
      </c>
      <c r="AT55" s="121">
        <f>ROUND(SUM(AV55:AW55),2)</f>
        <v>0</v>
      </c>
      <c r="AU55" s="122">
        <f>'1 - Stavební úpravy 1NP a...'!P122</f>
        <v>0</v>
      </c>
      <c r="AV55" s="121">
        <f>'1 - Stavební úpravy 1NP a...'!J33</f>
        <v>0</v>
      </c>
      <c r="AW55" s="121">
        <f>'1 - Stavební úpravy 1NP a...'!J34</f>
        <v>0</v>
      </c>
      <c r="AX55" s="121">
        <f>'1 - Stavební úpravy 1NP a...'!J35</f>
        <v>0</v>
      </c>
      <c r="AY55" s="121">
        <f>'1 - Stavební úpravy 1NP a...'!J36</f>
        <v>0</v>
      </c>
      <c r="AZ55" s="121">
        <f>'1 - Stavební úpravy 1NP a...'!F33</f>
        <v>0</v>
      </c>
      <c r="BA55" s="121">
        <f>'1 - Stavební úpravy 1NP a...'!F34</f>
        <v>0</v>
      </c>
      <c r="BB55" s="121">
        <f>'1 - Stavební úpravy 1NP a...'!F35</f>
        <v>0</v>
      </c>
      <c r="BC55" s="121">
        <f>'1 - Stavební úpravy 1NP a...'!F36</f>
        <v>0</v>
      </c>
      <c r="BD55" s="123">
        <f>'1 - Stavební úpravy 1NP a...'!F37</f>
        <v>0</v>
      </c>
      <c r="BE55" s="7"/>
      <c r="BT55" s="124" t="s">
        <v>81</v>
      </c>
      <c r="BV55" s="124" t="s">
        <v>78</v>
      </c>
      <c r="BW55" s="124" t="s">
        <v>84</v>
      </c>
      <c r="BX55" s="124" t="s">
        <v>5</v>
      </c>
      <c r="CL55" s="124" t="s">
        <v>19</v>
      </c>
      <c r="CM55" s="124" t="s">
        <v>85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6/+6b/l4pnm/X7Gsj1q8CUGSZbd3L0IzbUIczPozWw9ZTqY9EAv+2P/FZTVmbAYl6eFEIIBM0DAtNpO4opwPEg==" hashValue="tXwuwTDrf2fs9G1czaCxq7ddCFoqKQkPrpNQ0lzBIIna27TLMh92mjpgq2YmoTKGfkCp+nEol9ggOgkyJMR6mA==" algorithmName="SHA-512" password="982B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1 - Stavební úpravy 1NP 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85</v>
      </c>
    </row>
    <row r="4" s="1" customFormat="1" ht="24.96" customHeight="1">
      <c r="B4" s="21"/>
      <c r="D4" s="127" t="s">
        <v>86</v>
      </c>
      <c r="L4" s="21"/>
      <c r="M4" s="12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29" t="s">
        <v>16</v>
      </c>
      <c r="L6" s="21"/>
    </row>
    <row r="7" s="1" customFormat="1" ht="16.5" customHeight="1">
      <c r="B7" s="21"/>
      <c r="E7" s="130" t="str">
        <f>'Rekapitulace stavby'!K6</f>
        <v>MŠ Český Brod</v>
      </c>
      <c r="F7" s="129"/>
      <c r="G7" s="129"/>
      <c r="H7" s="129"/>
      <c r="L7" s="21"/>
    </row>
    <row r="8" s="2" customFormat="1" ht="12" customHeight="1">
      <c r="A8" s="39"/>
      <c r="B8" s="45"/>
      <c r="C8" s="39"/>
      <c r="D8" s="129" t="s">
        <v>87</v>
      </c>
      <c r="E8" s="39"/>
      <c r="F8" s="39"/>
      <c r="G8" s="39"/>
      <c r="H8" s="39"/>
      <c r="I8" s="39"/>
      <c r="J8" s="39"/>
      <c r="K8" s="39"/>
      <c r="L8" s="13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2" t="s">
        <v>88</v>
      </c>
      <c r="F9" s="39"/>
      <c r="G9" s="39"/>
      <c r="H9" s="39"/>
      <c r="I9" s="39"/>
      <c r="J9" s="39"/>
      <c r="K9" s="39"/>
      <c r="L9" s="13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29" t="s">
        <v>18</v>
      </c>
      <c r="E11" s="39"/>
      <c r="F11" s="133" t="s">
        <v>19</v>
      </c>
      <c r="G11" s="39"/>
      <c r="H11" s="39"/>
      <c r="I11" s="129" t="s">
        <v>20</v>
      </c>
      <c r="J11" s="133" t="s">
        <v>19</v>
      </c>
      <c r="K11" s="39"/>
      <c r="L11" s="13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9" t="s">
        <v>21</v>
      </c>
      <c r="E12" s="39"/>
      <c r="F12" s="133" t="s">
        <v>22</v>
      </c>
      <c r="G12" s="39"/>
      <c r="H12" s="39"/>
      <c r="I12" s="129" t="s">
        <v>23</v>
      </c>
      <c r="J12" s="134" t="str">
        <f>'Rekapitulace stavby'!AN8</f>
        <v>3. 10. 2025</v>
      </c>
      <c r="K12" s="39"/>
      <c r="L12" s="13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29" t="s">
        <v>25</v>
      </c>
      <c r="E14" s="39"/>
      <c r="F14" s="39"/>
      <c r="G14" s="39"/>
      <c r="H14" s="39"/>
      <c r="I14" s="129" t="s">
        <v>26</v>
      </c>
      <c r="J14" s="133" t="s">
        <v>27</v>
      </c>
      <c r="K14" s="39"/>
      <c r="L14" s="13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3" t="s">
        <v>28</v>
      </c>
      <c r="F15" s="39"/>
      <c r="G15" s="39"/>
      <c r="H15" s="39"/>
      <c r="I15" s="129" t="s">
        <v>29</v>
      </c>
      <c r="J15" s="133" t="s">
        <v>30</v>
      </c>
      <c r="K15" s="39"/>
      <c r="L15" s="13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29" t="s">
        <v>31</v>
      </c>
      <c r="E17" s="39"/>
      <c r="F17" s="39"/>
      <c r="G17" s="39"/>
      <c r="H17" s="39"/>
      <c r="I17" s="129" t="s">
        <v>26</v>
      </c>
      <c r="J17" s="34" t="str">
        <f>'Rekapitulace stavby'!AN13</f>
        <v>Vyplň údaj</v>
      </c>
      <c r="K17" s="39"/>
      <c r="L17" s="13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3"/>
      <c r="G18" s="133"/>
      <c r="H18" s="133"/>
      <c r="I18" s="129" t="s">
        <v>29</v>
      </c>
      <c r="J18" s="34" t="str">
        <f>'Rekapitulace stavby'!AN14</f>
        <v>Vyplň údaj</v>
      </c>
      <c r="K18" s="39"/>
      <c r="L18" s="13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29" t="s">
        <v>33</v>
      </c>
      <c r="E20" s="39"/>
      <c r="F20" s="39"/>
      <c r="G20" s="39"/>
      <c r="H20" s="39"/>
      <c r="I20" s="129" t="s">
        <v>26</v>
      </c>
      <c r="J20" s="133" t="s">
        <v>19</v>
      </c>
      <c r="K20" s="39"/>
      <c r="L20" s="13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3" t="s">
        <v>34</v>
      </c>
      <c r="F21" s="39"/>
      <c r="G21" s="39"/>
      <c r="H21" s="39"/>
      <c r="I21" s="129" t="s">
        <v>29</v>
      </c>
      <c r="J21" s="133" t="s">
        <v>19</v>
      </c>
      <c r="K21" s="39"/>
      <c r="L21" s="13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29" t="s">
        <v>36</v>
      </c>
      <c r="E23" s="39"/>
      <c r="F23" s="39"/>
      <c r="G23" s="39"/>
      <c r="H23" s="39"/>
      <c r="I23" s="129" t="s">
        <v>26</v>
      </c>
      <c r="J23" s="133" t="s">
        <v>37</v>
      </c>
      <c r="K23" s="39"/>
      <c r="L23" s="13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3" t="s">
        <v>38</v>
      </c>
      <c r="F24" s="39"/>
      <c r="G24" s="39"/>
      <c r="H24" s="39"/>
      <c r="I24" s="129" t="s">
        <v>29</v>
      </c>
      <c r="J24" s="133" t="s">
        <v>39</v>
      </c>
      <c r="K24" s="39"/>
      <c r="L24" s="13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29" t="s">
        <v>40</v>
      </c>
      <c r="E26" s="39"/>
      <c r="F26" s="39"/>
      <c r="G26" s="39"/>
      <c r="H26" s="39"/>
      <c r="I26" s="39"/>
      <c r="J26" s="39"/>
      <c r="K26" s="39"/>
      <c r="L26" s="13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5"/>
      <c r="B27" s="136"/>
      <c r="C27" s="135"/>
      <c r="D27" s="135"/>
      <c r="E27" s="137" t="s">
        <v>19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0" t="s">
        <v>42</v>
      </c>
      <c r="E30" s="39"/>
      <c r="F30" s="39"/>
      <c r="G30" s="39"/>
      <c r="H30" s="39"/>
      <c r="I30" s="39"/>
      <c r="J30" s="141">
        <f>ROUND(J122, 2)</f>
        <v>0</v>
      </c>
      <c r="K30" s="39"/>
      <c r="L30" s="13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39"/>
      <c r="E31" s="139"/>
      <c r="F31" s="139"/>
      <c r="G31" s="139"/>
      <c r="H31" s="139"/>
      <c r="I31" s="139"/>
      <c r="J31" s="139"/>
      <c r="K31" s="139"/>
      <c r="L31" s="13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2" t="s">
        <v>44</v>
      </c>
      <c r="G32" s="39"/>
      <c r="H32" s="39"/>
      <c r="I32" s="142" t="s">
        <v>43</v>
      </c>
      <c r="J32" s="142" t="s">
        <v>45</v>
      </c>
      <c r="K32" s="39"/>
      <c r="L32" s="13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3" t="s">
        <v>46</v>
      </c>
      <c r="E33" s="129" t="s">
        <v>47</v>
      </c>
      <c r="F33" s="144">
        <f>ROUND((SUM(BE122:BE1214)),  2)</f>
        <v>0</v>
      </c>
      <c r="G33" s="39"/>
      <c r="H33" s="39"/>
      <c r="I33" s="145">
        <v>0.20999999999999999</v>
      </c>
      <c r="J33" s="144">
        <f>ROUND(((SUM(BE122:BE1214))*I33),  2)</f>
        <v>0</v>
      </c>
      <c r="K33" s="39"/>
      <c r="L33" s="13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29" t="s">
        <v>48</v>
      </c>
      <c r="F34" s="144">
        <f>ROUND((SUM(BF122:BF1214)),  2)</f>
        <v>0</v>
      </c>
      <c r="G34" s="39"/>
      <c r="H34" s="39"/>
      <c r="I34" s="145">
        <v>0.12</v>
      </c>
      <c r="J34" s="144">
        <f>ROUND(((SUM(BF122:BF1214))*I34),  2)</f>
        <v>0</v>
      </c>
      <c r="K34" s="39"/>
      <c r="L34" s="13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49</v>
      </c>
      <c r="F35" s="144">
        <f>ROUND((SUM(BG122:BG1214)),  2)</f>
        <v>0</v>
      </c>
      <c r="G35" s="39"/>
      <c r="H35" s="39"/>
      <c r="I35" s="145">
        <v>0.20999999999999999</v>
      </c>
      <c r="J35" s="144">
        <f>0</f>
        <v>0</v>
      </c>
      <c r="K35" s="39"/>
      <c r="L35" s="13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29" t="s">
        <v>50</v>
      </c>
      <c r="F36" s="144">
        <f>ROUND((SUM(BH122:BH1214)),  2)</f>
        <v>0</v>
      </c>
      <c r="G36" s="39"/>
      <c r="H36" s="39"/>
      <c r="I36" s="145">
        <v>0.12</v>
      </c>
      <c r="J36" s="144">
        <f>0</f>
        <v>0</v>
      </c>
      <c r="K36" s="39"/>
      <c r="L36" s="13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29" t="s">
        <v>51</v>
      </c>
      <c r="F37" s="144">
        <f>ROUND((SUM(BI122:BI1214)),  2)</f>
        <v>0</v>
      </c>
      <c r="G37" s="39"/>
      <c r="H37" s="39"/>
      <c r="I37" s="145">
        <v>0</v>
      </c>
      <c r="J37" s="144">
        <f>0</f>
        <v>0</v>
      </c>
      <c r="K37" s="39"/>
      <c r="L37" s="13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6"/>
      <c r="D39" s="147" t="s">
        <v>52</v>
      </c>
      <c r="E39" s="148"/>
      <c r="F39" s="148"/>
      <c r="G39" s="149" t="s">
        <v>53</v>
      </c>
      <c r="H39" s="150" t="s">
        <v>54</v>
      </c>
      <c r="I39" s="148"/>
      <c r="J39" s="151">
        <f>SUM(J30:J37)</f>
        <v>0</v>
      </c>
      <c r="K39" s="152"/>
      <c r="L39" s="13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3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5"/>
      <c r="C44" s="156"/>
      <c r="D44" s="156"/>
      <c r="E44" s="156"/>
      <c r="F44" s="156"/>
      <c r="G44" s="156"/>
      <c r="H44" s="156"/>
      <c r="I44" s="156"/>
      <c r="J44" s="156"/>
      <c r="K44" s="156"/>
      <c r="L44" s="131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89</v>
      </c>
      <c r="D45" s="41"/>
      <c r="E45" s="41"/>
      <c r="F45" s="41"/>
      <c r="G45" s="41"/>
      <c r="H45" s="41"/>
      <c r="I45" s="41"/>
      <c r="J45" s="41"/>
      <c r="K45" s="41"/>
      <c r="L45" s="131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7" t="str">
        <f>E7</f>
        <v>MŠ Český Brod</v>
      </c>
      <c r="F48" s="33"/>
      <c r="G48" s="33"/>
      <c r="H48" s="33"/>
      <c r="I48" s="41"/>
      <c r="J48" s="41"/>
      <c r="K48" s="41"/>
      <c r="L48" s="13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41"/>
      <c r="E49" s="41"/>
      <c r="F49" s="41"/>
      <c r="G49" s="41"/>
      <c r="H49" s="41"/>
      <c r="I49" s="41"/>
      <c r="J49" s="41"/>
      <c r="K49" s="41"/>
      <c r="L49" s="13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1 - Stavební úpravy 1NP a 2NP</v>
      </c>
      <c r="F50" s="41"/>
      <c r="G50" s="41"/>
      <c r="H50" s="41"/>
      <c r="I50" s="41"/>
      <c r="J50" s="41"/>
      <c r="K50" s="41"/>
      <c r="L50" s="13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1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Český Brod</v>
      </c>
      <c r="G52" s="41"/>
      <c r="H52" s="41"/>
      <c r="I52" s="33" t="s">
        <v>23</v>
      </c>
      <c r="J52" s="73" t="str">
        <f>IF(J12="","",J12)</f>
        <v>3. 10. 2025</v>
      </c>
      <c r="K52" s="41"/>
      <c r="L52" s="13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Český Brod</v>
      </c>
      <c r="G54" s="41"/>
      <c r="H54" s="41"/>
      <c r="I54" s="33" t="s">
        <v>33</v>
      </c>
      <c r="J54" s="37" t="str">
        <f>E21</f>
        <v>Ing. Vojtěch Merenus</v>
      </c>
      <c r="K54" s="41"/>
      <c r="L54" s="13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STAMER s.r.o.</v>
      </c>
      <c r="K55" s="41"/>
      <c r="L55" s="13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8" t="s">
        <v>90</v>
      </c>
      <c r="D57" s="159"/>
      <c r="E57" s="159"/>
      <c r="F57" s="159"/>
      <c r="G57" s="159"/>
      <c r="H57" s="159"/>
      <c r="I57" s="159"/>
      <c r="J57" s="160" t="s">
        <v>91</v>
      </c>
      <c r="K57" s="159"/>
      <c r="L57" s="13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1" t="s">
        <v>74</v>
      </c>
      <c r="D59" s="41"/>
      <c r="E59" s="41"/>
      <c r="F59" s="41"/>
      <c r="G59" s="41"/>
      <c r="H59" s="41"/>
      <c r="I59" s="41"/>
      <c r="J59" s="103">
        <f>J122</f>
        <v>0</v>
      </c>
      <c r="K59" s="41"/>
      <c r="L59" s="13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92</v>
      </c>
    </row>
    <row r="60" s="9" customFormat="1" ht="24.96" customHeight="1">
      <c r="A60" s="9"/>
      <c r="B60" s="162"/>
      <c r="C60" s="163"/>
      <c r="D60" s="164" t="s">
        <v>93</v>
      </c>
      <c r="E60" s="165"/>
      <c r="F60" s="165"/>
      <c r="G60" s="165"/>
      <c r="H60" s="165"/>
      <c r="I60" s="165"/>
      <c r="J60" s="166">
        <f>J123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8"/>
      <c r="C61" s="169"/>
      <c r="D61" s="170" t="s">
        <v>94</v>
      </c>
      <c r="E61" s="171"/>
      <c r="F61" s="171"/>
      <c r="G61" s="171"/>
      <c r="H61" s="171"/>
      <c r="I61" s="171"/>
      <c r="J61" s="172">
        <f>J124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8"/>
      <c r="C62" s="169"/>
      <c r="D62" s="170" t="s">
        <v>95</v>
      </c>
      <c r="E62" s="171"/>
      <c r="F62" s="171"/>
      <c r="G62" s="171"/>
      <c r="H62" s="171"/>
      <c r="I62" s="171"/>
      <c r="J62" s="172">
        <f>J145</f>
        <v>0</v>
      </c>
      <c r="K62" s="169"/>
      <c r="L62" s="17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8"/>
      <c r="C63" s="169"/>
      <c r="D63" s="170" t="s">
        <v>96</v>
      </c>
      <c r="E63" s="171"/>
      <c r="F63" s="171"/>
      <c r="G63" s="171"/>
      <c r="H63" s="171"/>
      <c r="I63" s="171"/>
      <c r="J63" s="172">
        <f>J167</f>
        <v>0</v>
      </c>
      <c r="K63" s="169"/>
      <c r="L63" s="17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8"/>
      <c r="C64" s="169"/>
      <c r="D64" s="170" t="s">
        <v>97</v>
      </c>
      <c r="E64" s="171"/>
      <c r="F64" s="171"/>
      <c r="G64" s="171"/>
      <c r="H64" s="171"/>
      <c r="I64" s="171"/>
      <c r="J64" s="172">
        <f>J206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8"/>
      <c r="C65" s="169"/>
      <c r="D65" s="170" t="s">
        <v>98</v>
      </c>
      <c r="E65" s="171"/>
      <c r="F65" s="171"/>
      <c r="G65" s="171"/>
      <c r="H65" s="171"/>
      <c r="I65" s="171"/>
      <c r="J65" s="172">
        <f>J235</f>
        <v>0</v>
      </c>
      <c r="K65" s="169"/>
      <c r="L65" s="17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8"/>
      <c r="C66" s="169"/>
      <c r="D66" s="170" t="s">
        <v>99</v>
      </c>
      <c r="E66" s="171"/>
      <c r="F66" s="171"/>
      <c r="G66" s="171"/>
      <c r="H66" s="171"/>
      <c r="I66" s="171"/>
      <c r="J66" s="172">
        <f>J262</f>
        <v>0</v>
      </c>
      <c r="K66" s="169"/>
      <c r="L66" s="17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8"/>
      <c r="C67" s="169"/>
      <c r="D67" s="170" t="s">
        <v>100</v>
      </c>
      <c r="E67" s="171"/>
      <c r="F67" s="171"/>
      <c r="G67" s="171"/>
      <c r="H67" s="171"/>
      <c r="I67" s="171"/>
      <c r="J67" s="172">
        <f>J332</f>
        <v>0</v>
      </c>
      <c r="K67" s="169"/>
      <c r="L67" s="17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8"/>
      <c r="C68" s="169"/>
      <c r="D68" s="170" t="s">
        <v>101</v>
      </c>
      <c r="E68" s="171"/>
      <c r="F68" s="171"/>
      <c r="G68" s="171"/>
      <c r="H68" s="171"/>
      <c r="I68" s="171"/>
      <c r="J68" s="172">
        <f>J348</f>
        <v>0</v>
      </c>
      <c r="K68" s="169"/>
      <c r="L68" s="17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2"/>
      <c r="C69" s="163"/>
      <c r="D69" s="164" t="s">
        <v>102</v>
      </c>
      <c r="E69" s="165"/>
      <c r="F69" s="165"/>
      <c r="G69" s="165"/>
      <c r="H69" s="165"/>
      <c r="I69" s="165"/>
      <c r="J69" s="166">
        <f>J351</f>
        <v>0</v>
      </c>
      <c r="K69" s="163"/>
      <c r="L69" s="167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68"/>
      <c r="C70" s="169"/>
      <c r="D70" s="170" t="s">
        <v>103</v>
      </c>
      <c r="E70" s="171"/>
      <c r="F70" s="171"/>
      <c r="G70" s="171"/>
      <c r="H70" s="171"/>
      <c r="I70" s="171"/>
      <c r="J70" s="172">
        <f>J352</f>
        <v>0</v>
      </c>
      <c r="K70" s="169"/>
      <c r="L70" s="17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8"/>
      <c r="C71" s="169"/>
      <c r="D71" s="170" t="s">
        <v>104</v>
      </c>
      <c r="E71" s="171"/>
      <c r="F71" s="171"/>
      <c r="G71" s="171"/>
      <c r="H71" s="171"/>
      <c r="I71" s="171"/>
      <c r="J71" s="172">
        <f>J375</f>
        <v>0</v>
      </c>
      <c r="K71" s="169"/>
      <c r="L71" s="17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8"/>
      <c r="C72" s="169"/>
      <c r="D72" s="170" t="s">
        <v>105</v>
      </c>
      <c r="E72" s="171"/>
      <c r="F72" s="171"/>
      <c r="G72" s="171"/>
      <c r="H72" s="171"/>
      <c r="I72" s="171"/>
      <c r="J72" s="172">
        <f>J385</f>
        <v>0</v>
      </c>
      <c r="K72" s="169"/>
      <c r="L72" s="17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8"/>
      <c r="C73" s="169"/>
      <c r="D73" s="170" t="s">
        <v>106</v>
      </c>
      <c r="E73" s="171"/>
      <c r="F73" s="171"/>
      <c r="G73" s="171"/>
      <c r="H73" s="171"/>
      <c r="I73" s="171"/>
      <c r="J73" s="172">
        <f>J415</f>
        <v>0</v>
      </c>
      <c r="K73" s="169"/>
      <c r="L73" s="17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8"/>
      <c r="C74" s="169"/>
      <c r="D74" s="170" t="s">
        <v>107</v>
      </c>
      <c r="E74" s="171"/>
      <c r="F74" s="171"/>
      <c r="G74" s="171"/>
      <c r="H74" s="171"/>
      <c r="I74" s="171"/>
      <c r="J74" s="172">
        <f>J430</f>
        <v>0</v>
      </c>
      <c r="K74" s="169"/>
      <c r="L74" s="17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8"/>
      <c r="C75" s="169"/>
      <c r="D75" s="170" t="s">
        <v>108</v>
      </c>
      <c r="E75" s="171"/>
      <c r="F75" s="171"/>
      <c r="G75" s="171"/>
      <c r="H75" s="171"/>
      <c r="I75" s="171"/>
      <c r="J75" s="172">
        <f>J486</f>
        <v>0</v>
      </c>
      <c r="K75" s="169"/>
      <c r="L75" s="17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8"/>
      <c r="C76" s="169"/>
      <c r="D76" s="170" t="s">
        <v>109</v>
      </c>
      <c r="E76" s="171"/>
      <c r="F76" s="171"/>
      <c r="G76" s="171"/>
      <c r="H76" s="171"/>
      <c r="I76" s="171"/>
      <c r="J76" s="172">
        <f>J564</f>
        <v>0</v>
      </c>
      <c r="K76" s="169"/>
      <c r="L76" s="173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8"/>
      <c r="C77" s="169"/>
      <c r="D77" s="170" t="s">
        <v>110</v>
      </c>
      <c r="E77" s="171"/>
      <c r="F77" s="171"/>
      <c r="G77" s="171"/>
      <c r="H77" s="171"/>
      <c r="I77" s="171"/>
      <c r="J77" s="172">
        <f>J610</f>
        <v>0</v>
      </c>
      <c r="K77" s="169"/>
      <c r="L77" s="173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8"/>
      <c r="C78" s="169"/>
      <c r="D78" s="170" t="s">
        <v>111</v>
      </c>
      <c r="E78" s="171"/>
      <c r="F78" s="171"/>
      <c r="G78" s="171"/>
      <c r="H78" s="171"/>
      <c r="I78" s="171"/>
      <c r="J78" s="172">
        <f>J615</f>
        <v>0</v>
      </c>
      <c r="K78" s="169"/>
      <c r="L78" s="173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68"/>
      <c r="C79" s="169"/>
      <c r="D79" s="170" t="s">
        <v>112</v>
      </c>
      <c r="E79" s="171"/>
      <c r="F79" s="171"/>
      <c r="G79" s="171"/>
      <c r="H79" s="171"/>
      <c r="I79" s="171"/>
      <c r="J79" s="172">
        <f>J634</f>
        <v>0</v>
      </c>
      <c r="K79" s="169"/>
      <c r="L79" s="173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68"/>
      <c r="C80" s="169"/>
      <c r="D80" s="170" t="s">
        <v>113</v>
      </c>
      <c r="E80" s="171"/>
      <c r="F80" s="171"/>
      <c r="G80" s="171"/>
      <c r="H80" s="171"/>
      <c r="I80" s="171"/>
      <c r="J80" s="172">
        <f>J639</f>
        <v>0</v>
      </c>
      <c r="K80" s="169"/>
      <c r="L80" s="173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68"/>
      <c r="C81" s="169"/>
      <c r="D81" s="170" t="s">
        <v>114</v>
      </c>
      <c r="E81" s="171"/>
      <c r="F81" s="171"/>
      <c r="G81" s="171"/>
      <c r="H81" s="171"/>
      <c r="I81" s="171"/>
      <c r="J81" s="172">
        <f>J667</f>
        <v>0</v>
      </c>
      <c r="K81" s="169"/>
      <c r="L81" s="173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68"/>
      <c r="C82" s="169"/>
      <c r="D82" s="170" t="s">
        <v>115</v>
      </c>
      <c r="E82" s="171"/>
      <c r="F82" s="171"/>
      <c r="G82" s="171"/>
      <c r="H82" s="171"/>
      <c r="I82" s="171"/>
      <c r="J82" s="172">
        <f>J761</f>
        <v>0</v>
      </c>
      <c r="K82" s="169"/>
      <c r="L82" s="173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68"/>
      <c r="C83" s="169"/>
      <c r="D83" s="170" t="s">
        <v>116</v>
      </c>
      <c r="E83" s="171"/>
      <c r="F83" s="171"/>
      <c r="G83" s="171"/>
      <c r="H83" s="171"/>
      <c r="I83" s="171"/>
      <c r="J83" s="172">
        <f>J829</f>
        <v>0</v>
      </c>
      <c r="K83" s="169"/>
      <c r="L83" s="173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68"/>
      <c r="C84" s="169"/>
      <c r="D84" s="170" t="s">
        <v>117</v>
      </c>
      <c r="E84" s="171"/>
      <c r="F84" s="171"/>
      <c r="G84" s="171"/>
      <c r="H84" s="171"/>
      <c r="I84" s="171"/>
      <c r="J84" s="172">
        <f>J860</f>
        <v>0</v>
      </c>
      <c r="K84" s="169"/>
      <c r="L84" s="173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68"/>
      <c r="C85" s="169"/>
      <c r="D85" s="170" t="s">
        <v>118</v>
      </c>
      <c r="E85" s="171"/>
      <c r="F85" s="171"/>
      <c r="G85" s="171"/>
      <c r="H85" s="171"/>
      <c r="I85" s="171"/>
      <c r="J85" s="172">
        <f>J866</f>
        <v>0</v>
      </c>
      <c r="K85" s="169"/>
      <c r="L85" s="173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68"/>
      <c r="C86" s="169"/>
      <c r="D86" s="170" t="s">
        <v>119</v>
      </c>
      <c r="E86" s="171"/>
      <c r="F86" s="171"/>
      <c r="G86" s="171"/>
      <c r="H86" s="171"/>
      <c r="I86" s="171"/>
      <c r="J86" s="172">
        <f>J911</f>
        <v>0</v>
      </c>
      <c r="K86" s="169"/>
      <c r="L86" s="173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68"/>
      <c r="C87" s="169"/>
      <c r="D87" s="170" t="s">
        <v>120</v>
      </c>
      <c r="E87" s="171"/>
      <c r="F87" s="171"/>
      <c r="G87" s="171"/>
      <c r="H87" s="171"/>
      <c r="I87" s="171"/>
      <c r="J87" s="172">
        <f>J926</f>
        <v>0</v>
      </c>
      <c r="K87" s="169"/>
      <c r="L87" s="173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68"/>
      <c r="C88" s="169"/>
      <c r="D88" s="170" t="s">
        <v>121</v>
      </c>
      <c r="E88" s="171"/>
      <c r="F88" s="171"/>
      <c r="G88" s="171"/>
      <c r="H88" s="171"/>
      <c r="I88" s="171"/>
      <c r="J88" s="172">
        <f>J940</f>
        <v>0</v>
      </c>
      <c r="K88" s="169"/>
      <c r="L88" s="173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68"/>
      <c r="C89" s="169"/>
      <c r="D89" s="170" t="s">
        <v>122</v>
      </c>
      <c r="E89" s="171"/>
      <c r="F89" s="171"/>
      <c r="G89" s="171"/>
      <c r="H89" s="171"/>
      <c r="I89" s="171"/>
      <c r="J89" s="172">
        <f>J961</f>
        <v>0</v>
      </c>
      <c r="K89" s="169"/>
      <c r="L89" s="173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68"/>
      <c r="C90" s="169"/>
      <c r="D90" s="170" t="s">
        <v>123</v>
      </c>
      <c r="E90" s="171"/>
      <c r="F90" s="171"/>
      <c r="G90" s="171"/>
      <c r="H90" s="171"/>
      <c r="I90" s="171"/>
      <c r="J90" s="172">
        <f>J1054</f>
        <v>0</v>
      </c>
      <c r="K90" s="169"/>
      <c r="L90" s="173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68"/>
      <c r="C91" s="169"/>
      <c r="D91" s="170" t="s">
        <v>124</v>
      </c>
      <c r="E91" s="171"/>
      <c r="F91" s="171"/>
      <c r="G91" s="171"/>
      <c r="H91" s="171"/>
      <c r="I91" s="171"/>
      <c r="J91" s="172">
        <f>J1075</f>
        <v>0</v>
      </c>
      <c r="K91" s="169"/>
      <c r="L91" s="173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68"/>
      <c r="C92" s="169"/>
      <c r="D92" s="170" t="s">
        <v>125</v>
      </c>
      <c r="E92" s="171"/>
      <c r="F92" s="171"/>
      <c r="G92" s="171"/>
      <c r="H92" s="171"/>
      <c r="I92" s="171"/>
      <c r="J92" s="172">
        <f>J1101</f>
        <v>0</v>
      </c>
      <c r="K92" s="169"/>
      <c r="L92" s="173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68"/>
      <c r="C93" s="169"/>
      <c r="D93" s="170" t="s">
        <v>126</v>
      </c>
      <c r="E93" s="171"/>
      <c r="F93" s="171"/>
      <c r="G93" s="171"/>
      <c r="H93" s="171"/>
      <c r="I93" s="171"/>
      <c r="J93" s="172">
        <f>J1132</f>
        <v>0</v>
      </c>
      <c r="K93" s="169"/>
      <c r="L93" s="173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68"/>
      <c r="C94" s="169"/>
      <c r="D94" s="170" t="s">
        <v>127</v>
      </c>
      <c r="E94" s="171"/>
      <c r="F94" s="171"/>
      <c r="G94" s="171"/>
      <c r="H94" s="171"/>
      <c r="I94" s="171"/>
      <c r="J94" s="172">
        <f>J1161</f>
        <v>0</v>
      </c>
      <c r="K94" s="169"/>
      <c r="L94" s="173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9.92" customHeight="1">
      <c r="A95" s="10"/>
      <c r="B95" s="168"/>
      <c r="C95" s="169"/>
      <c r="D95" s="170" t="s">
        <v>128</v>
      </c>
      <c r="E95" s="171"/>
      <c r="F95" s="171"/>
      <c r="G95" s="171"/>
      <c r="H95" s="171"/>
      <c r="I95" s="171"/>
      <c r="J95" s="172">
        <f>J1171</f>
        <v>0</v>
      </c>
      <c r="K95" s="169"/>
      <c r="L95" s="173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9" customFormat="1" ht="24.96" customHeight="1">
      <c r="A96" s="9"/>
      <c r="B96" s="162"/>
      <c r="C96" s="163"/>
      <c r="D96" s="164" t="s">
        <v>129</v>
      </c>
      <c r="E96" s="165"/>
      <c r="F96" s="165"/>
      <c r="G96" s="165"/>
      <c r="H96" s="165"/>
      <c r="I96" s="165"/>
      <c r="J96" s="166">
        <f>J1179</f>
        <v>0</v>
      </c>
      <c r="K96" s="163"/>
      <c r="L96" s="167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9" customFormat="1" ht="24.96" customHeight="1">
      <c r="A97" s="9"/>
      <c r="B97" s="162"/>
      <c r="C97" s="163"/>
      <c r="D97" s="164" t="s">
        <v>130</v>
      </c>
      <c r="E97" s="165"/>
      <c r="F97" s="165"/>
      <c r="G97" s="165"/>
      <c r="H97" s="165"/>
      <c r="I97" s="165"/>
      <c r="J97" s="166">
        <f>J1188</f>
        <v>0</v>
      </c>
      <c r="K97" s="163"/>
      <c r="L97" s="16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68"/>
      <c r="C98" s="169"/>
      <c r="D98" s="170" t="s">
        <v>131</v>
      </c>
      <c r="E98" s="171"/>
      <c r="F98" s="171"/>
      <c r="G98" s="171"/>
      <c r="H98" s="171"/>
      <c r="I98" s="171"/>
      <c r="J98" s="172">
        <f>J1189</f>
        <v>0</v>
      </c>
      <c r="K98" s="169"/>
      <c r="L98" s="17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68"/>
      <c r="C99" s="169"/>
      <c r="D99" s="170" t="s">
        <v>132</v>
      </c>
      <c r="E99" s="171"/>
      <c r="F99" s="171"/>
      <c r="G99" s="171"/>
      <c r="H99" s="171"/>
      <c r="I99" s="171"/>
      <c r="J99" s="172">
        <f>J1194</f>
        <v>0</v>
      </c>
      <c r="K99" s="169"/>
      <c r="L99" s="17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68"/>
      <c r="C100" s="169"/>
      <c r="D100" s="170" t="s">
        <v>133</v>
      </c>
      <c r="E100" s="171"/>
      <c r="F100" s="171"/>
      <c r="G100" s="171"/>
      <c r="H100" s="171"/>
      <c r="I100" s="171"/>
      <c r="J100" s="172">
        <f>J1203</f>
        <v>0</v>
      </c>
      <c r="K100" s="169"/>
      <c r="L100" s="17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68"/>
      <c r="C101" s="169"/>
      <c r="D101" s="170" t="s">
        <v>134</v>
      </c>
      <c r="E101" s="171"/>
      <c r="F101" s="171"/>
      <c r="G101" s="171"/>
      <c r="H101" s="171"/>
      <c r="I101" s="171"/>
      <c r="J101" s="172">
        <f>J1206</f>
        <v>0</v>
      </c>
      <c r="K101" s="169"/>
      <c r="L101" s="17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68"/>
      <c r="C102" s="169"/>
      <c r="D102" s="170" t="s">
        <v>135</v>
      </c>
      <c r="E102" s="171"/>
      <c r="F102" s="171"/>
      <c r="G102" s="171"/>
      <c r="H102" s="171"/>
      <c r="I102" s="171"/>
      <c r="J102" s="172">
        <f>J1209</f>
        <v>0</v>
      </c>
      <c r="K102" s="169"/>
      <c r="L102" s="17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131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131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131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136</v>
      </c>
      <c r="D109" s="41"/>
      <c r="E109" s="41"/>
      <c r="F109" s="41"/>
      <c r="G109" s="41"/>
      <c r="H109" s="41"/>
      <c r="I109" s="41"/>
      <c r="J109" s="41"/>
      <c r="K109" s="41"/>
      <c r="L109" s="131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131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131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57" t="str">
        <f>E7</f>
        <v>MŠ Český Brod</v>
      </c>
      <c r="F112" s="33"/>
      <c r="G112" s="33"/>
      <c r="H112" s="33"/>
      <c r="I112" s="41"/>
      <c r="J112" s="41"/>
      <c r="K112" s="41"/>
      <c r="L112" s="131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87</v>
      </c>
      <c r="D113" s="41"/>
      <c r="E113" s="41"/>
      <c r="F113" s="41"/>
      <c r="G113" s="41"/>
      <c r="H113" s="41"/>
      <c r="I113" s="41"/>
      <c r="J113" s="41"/>
      <c r="K113" s="41"/>
      <c r="L113" s="131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0" t="str">
        <f>E9</f>
        <v>1 - Stavební úpravy 1NP a 2NP</v>
      </c>
      <c r="F114" s="41"/>
      <c r="G114" s="41"/>
      <c r="H114" s="41"/>
      <c r="I114" s="41"/>
      <c r="J114" s="41"/>
      <c r="K114" s="41"/>
      <c r="L114" s="131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131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21</v>
      </c>
      <c r="D116" s="41"/>
      <c r="E116" s="41"/>
      <c r="F116" s="28" t="str">
        <f>F12</f>
        <v>Český Brod</v>
      </c>
      <c r="G116" s="41"/>
      <c r="H116" s="41"/>
      <c r="I116" s="33" t="s">
        <v>23</v>
      </c>
      <c r="J116" s="73" t="str">
        <f>IF(J12="","",J12)</f>
        <v>3. 10. 2025</v>
      </c>
      <c r="K116" s="41"/>
      <c r="L116" s="131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131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25</v>
      </c>
      <c r="D118" s="41"/>
      <c r="E118" s="41"/>
      <c r="F118" s="28" t="str">
        <f>E15</f>
        <v>Město Český Brod</v>
      </c>
      <c r="G118" s="41"/>
      <c r="H118" s="41"/>
      <c r="I118" s="33" t="s">
        <v>33</v>
      </c>
      <c r="J118" s="37" t="str">
        <f>E21</f>
        <v>Ing. Vojtěch Merenus</v>
      </c>
      <c r="K118" s="41"/>
      <c r="L118" s="131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31</v>
      </c>
      <c r="D119" s="41"/>
      <c r="E119" s="41"/>
      <c r="F119" s="28" t="str">
        <f>IF(E18="","",E18)</f>
        <v>Vyplň údaj</v>
      </c>
      <c r="G119" s="41"/>
      <c r="H119" s="41"/>
      <c r="I119" s="33" t="s">
        <v>36</v>
      </c>
      <c r="J119" s="37" t="str">
        <f>E24</f>
        <v>STAMER s.r.o.</v>
      </c>
      <c r="K119" s="41"/>
      <c r="L119" s="131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131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74"/>
      <c r="B121" s="175"/>
      <c r="C121" s="176" t="s">
        <v>137</v>
      </c>
      <c r="D121" s="177" t="s">
        <v>61</v>
      </c>
      <c r="E121" s="177" t="s">
        <v>57</v>
      </c>
      <c r="F121" s="177" t="s">
        <v>58</v>
      </c>
      <c r="G121" s="177" t="s">
        <v>138</v>
      </c>
      <c r="H121" s="177" t="s">
        <v>139</v>
      </c>
      <c r="I121" s="177" t="s">
        <v>140</v>
      </c>
      <c r="J121" s="177" t="s">
        <v>91</v>
      </c>
      <c r="K121" s="178" t="s">
        <v>141</v>
      </c>
      <c r="L121" s="179"/>
      <c r="M121" s="93" t="s">
        <v>19</v>
      </c>
      <c r="N121" s="94" t="s">
        <v>46</v>
      </c>
      <c r="O121" s="94" t="s">
        <v>142</v>
      </c>
      <c r="P121" s="94" t="s">
        <v>143</v>
      </c>
      <c r="Q121" s="94" t="s">
        <v>144</v>
      </c>
      <c r="R121" s="94" t="s">
        <v>145</v>
      </c>
      <c r="S121" s="94" t="s">
        <v>146</v>
      </c>
      <c r="T121" s="95" t="s">
        <v>147</v>
      </c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</row>
    <row r="122" s="2" customFormat="1" ht="22.8" customHeight="1">
      <c r="A122" s="39"/>
      <c r="B122" s="40"/>
      <c r="C122" s="100" t="s">
        <v>148</v>
      </c>
      <c r="D122" s="41"/>
      <c r="E122" s="41"/>
      <c r="F122" s="41"/>
      <c r="G122" s="41"/>
      <c r="H122" s="41"/>
      <c r="I122" s="41"/>
      <c r="J122" s="180">
        <f>BK122</f>
        <v>0</v>
      </c>
      <c r="K122" s="41"/>
      <c r="L122" s="45"/>
      <c r="M122" s="96"/>
      <c r="N122" s="181"/>
      <c r="O122" s="97"/>
      <c r="P122" s="182">
        <f>P123+P351+P1179+P1188</f>
        <v>0</v>
      </c>
      <c r="Q122" s="97"/>
      <c r="R122" s="182">
        <f>R123+R351+R1179+R1188</f>
        <v>245.04746397</v>
      </c>
      <c r="S122" s="97"/>
      <c r="T122" s="183">
        <f>T123+T351+T1179+T1188</f>
        <v>156.90616409999998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92</v>
      </c>
      <c r="BK122" s="184">
        <f>BK123+BK351+BK1179+BK1188</f>
        <v>0</v>
      </c>
    </row>
    <row r="123" s="12" customFormat="1" ht="25.92" customHeight="1">
      <c r="A123" s="12"/>
      <c r="B123" s="185"/>
      <c r="C123" s="186"/>
      <c r="D123" s="187" t="s">
        <v>75</v>
      </c>
      <c r="E123" s="188" t="s">
        <v>149</v>
      </c>
      <c r="F123" s="188" t="s">
        <v>150</v>
      </c>
      <c r="G123" s="186"/>
      <c r="H123" s="186"/>
      <c r="I123" s="189"/>
      <c r="J123" s="190">
        <f>BK123</f>
        <v>0</v>
      </c>
      <c r="K123" s="186"/>
      <c r="L123" s="191"/>
      <c r="M123" s="192"/>
      <c r="N123" s="193"/>
      <c r="O123" s="193"/>
      <c r="P123" s="194">
        <f>P124+P145+P167+P206+P235+P262+P332+P348</f>
        <v>0</v>
      </c>
      <c r="Q123" s="193"/>
      <c r="R123" s="194">
        <f>R124+R145+R167+R206+R235+R262+R332+R348</f>
        <v>209.84488555999999</v>
      </c>
      <c r="S123" s="193"/>
      <c r="T123" s="195">
        <f>T124+T145+T167+T206+T235+T262+T332+T348</f>
        <v>128.60987399999999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96" t="s">
        <v>81</v>
      </c>
      <c r="AT123" s="197" t="s">
        <v>75</v>
      </c>
      <c r="AU123" s="197" t="s">
        <v>76</v>
      </c>
      <c r="AY123" s="196" t="s">
        <v>151</v>
      </c>
      <c r="BK123" s="198">
        <f>BK124+BK145+BK167+BK206+BK235+BK262+BK332+BK348</f>
        <v>0</v>
      </c>
    </row>
    <row r="124" s="12" customFormat="1" ht="22.8" customHeight="1">
      <c r="A124" s="12"/>
      <c r="B124" s="185"/>
      <c r="C124" s="186"/>
      <c r="D124" s="187" t="s">
        <v>75</v>
      </c>
      <c r="E124" s="199" t="s">
        <v>81</v>
      </c>
      <c r="F124" s="199" t="s">
        <v>152</v>
      </c>
      <c r="G124" s="186"/>
      <c r="H124" s="186"/>
      <c r="I124" s="189"/>
      <c r="J124" s="200">
        <f>BK124</f>
        <v>0</v>
      </c>
      <c r="K124" s="186"/>
      <c r="L124" s="191"/>
      <c r="M124" s="192"/>
      <c r="N124" s="193"/>
      <c r="O124" s="193"/>
      <c r="P124" s="194">
        <f>SUM(P125:P144)</f>
        <v>0</v>
      </c>
      <c r="Q124" s="193"/>
      <c r="R124" s="194">
        <f>SUM(R125:R144)</f>
        <v>11.882</v>
      </c>
      <c r="S124" s="193"/>
      <c r="T124" s="195">
        <f>SUM(T125:T144)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96" t="s">
        <v>81</v>
      </c>
      <c r="AT124" s="197" t="s">
        <v>75</v>
      </c>
      <c r="AU124" s="197" t="s">
        <v>81</v>
      </c>
      <c r="AY124" s="196" t="s">
        <v>151</v>
      </c>
      <c r="BK124" s="198">
        <f>SUM(BK125:BK144)</f>
        <v>0</v>
      </c>
    </row>
    <row r="125" s="2" customFormat="1" ht="24.15" customHeight="1">
      <c r="A125" s="39"/>
      <c r="B125" s="40"/>
      <c r="C125" s="201" t="s">
        <v>81</v>
      </c>
      <c r="D125" s="201" t="s">
        <v>153</v>
      </c>
      <c r="E125" s="202" t="s">
        <v>154</v>
      </c>
      <c r="F125" s="203" t="s">
        <v>155</v>
      </c>
      <c r="G125" s="204" t="s">
        <v>156</v>
      </c>
      <c r="H125" s="205">
        <v>21.190000000000001</v>
      </c>
      <c r="I125" s="206"/>
      <c r="J125" s="207">
        <f>ROUND(I125*H125,2)</f>
        <v>0</v>
      </c>
      <c r="K125" s="203" t="s">
        <v>157</v>
      </c>
      <c r="L125" s="45"/>
      <c r="M125" s="208" t="s">
        <v>19</v>
      </c>
      <c r="N125" s="209" t="s">
        <v>47</v>
      </c>
      <c r="O125" s="85"/>
      <c r="P125" s="210">
        <f>O125*H125</f>
        <v>0</v>
      </c>
      <c r="Q125" s="210">
        <v>0</v>
      </c>
      <c r="R125" s="210">
        <f>Q125*H125</f>
        <v>0</v>
      </c>
      <c r="S125" s="210">
        <v>0</v>
      </c>
      <c r="T125" s="21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2" t="s">
        <v>158</v>
      </c>
      <c r="AT125" s="212" t="s">
        <v>153</v>
      </c>
      <c r="AU125" s="212" t="s">
        <v>85</v>
      </c>
      <c r="AY125" s="18" t="s">
        <v>151</v>
      </c>
      <c r="BE125" s="213">
        <f>IF(N125="základní",J125,0)</f>
        <v>0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18" t="s">
        <v>81</v>
      </c>
      <c r="BK125" s="213">
        <f>ROUND(I125*H125,2)</f>
        <v>0</v>
      </c>
      <c r="BL125" s="18" t="s">
        <v>158</v>
      </c>
      <c r="BM125" s="212" t="s">
        <v>159</v>
      </c>
    </row>
    <row r="126" s="2" customFormat="1">
      <c r="A126" s="39"/>
      <c r="B126" s="40"/>
      <c r="C126" s="41"/>
      <c r="D126" s="214" t="s">
        <v>160</v>
      </c>
      <c r="E126" s="41"/>
      <c r="F126" s="215" t="s">
        <v>161</v>
      </c>
      <c r="G126" s="41"/>
      <c r="H126" s="41"/>
      <c r="I126" s="216"/>
      <c r="J126" s="41"/>
      <c r="K126" s="41"/>
      <c r="L126" s="45"/>
      <c r="M126" s="217"/>
      <c r="N126" s="21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160</v>
      </c>
      <c r="AU126" s="18" t="s">
        <v>85</v>
      </c>
    </row>
    <row r="127" s="13" customFormat="1">
      <c r="A127" s="13"/>
      <c r="B127" s="219"/>
      <c r="C127" s="220"/>
      <c r="D127" s="221" t="s">
        <v>162</v>
      </c>
      <c r="E127" s="222" t="s">
        <v>19</v>
      </c>
      <c r="F127" s="223" t="s">
        <v>163</v>
      </c>
      <c r="G127" s="220"/>
      <c r="H127" s="224">
        <v>21.190000000000001</v>
      </c>
      <c r="I127" s="225"/>
      <c r="J127" s="220"/>
      <c r="K127" s="220"/>
      <c r="L127" s="226"/>
      <c r="M127" s="227"/>
      <c r="N127" s="228"/>
      <c r="O127" s="228"/>
      <c r="P127" s="228"/>
      <c r="Q127" s="228"/>
      <c r="R127" s="228"/>
      <c r="S127" s="228"/>
      <c r="T127" s="22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0" t="s">
        <v>162</v>
      </c>
      <c r="AU127" s="230" t="s">
        <v>85</v>
      </c>
      <c r="AV127" s="13" t="s">
        <v>85</v>
      </c>
      <c r="AW127" s="13" t="s">
        <v>35</v>
      </c>
      <c r="AX127" s="13" t="s">
        <v>81</v>
      </c>
      <c r="AY127" s="230" t="s">
        <v>151</v>
      </c>
    </row>
    <row r="128" s="2" customFormat="1" ht="33" customHeight="1">
      <c r="A128" s="39"/>
      <c r="B128" s="40"/>
      <c r="C128" s="201" t="s">
        <v>85</v>
      </c>
      <c r="D128" s="201" t="s">
        <v>153</v>
      </c>
      <c r="E128" s="202" t="s">
        <v>164</v>
      </c>
      <c r="F128" s="203" t="s">
        <v>165</v>
      </c>
      <c r="G128" s="204" t="s">
        <v>156</v>
      </c>
      <c r="H128" s="205">
        <v>0.32200000000000001</v>
      </c>
      <c r="I128" s="206"/>
      <c r="J128" s="207">
        <f>ROUND(I128*H128,2)</f>
        <v>0</v>
      </c>
      <c r="K128" s="203" t="s">
        <v>157</v>
      </c>
      <c r="L128" s="45"/>
      <c r="M128" s="208" t="s">
        <v>19</v>
      </c>
      <c r="N128" s="209" t="s">
        <v>47</v>
      </c>
      <c r="O128" s="85"/>
      <c r="P128" s="210">
        <f>O128*H128</f>
        <v>0</v>
      </c>
      <c r="Q128" s="210">
        <v>0</v>
      </c>
      <c r="R128" s="210">
        <f>Q128*H128</f>
        <v>0</v>
      </c>
      <c r="S128" s="210">
        <v>0</v>
      </c>
      <c r="T128" s="21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2" t="s">
        <v>158</v>
      </c>
      <c r="AT128" s="212" t="s">
        <v>153</v>
      </c>
      <c r="AU128" s="212" t="s">
        <v>85</v>
      </c>
      <c r="AY128" s="18" t="s">
        <v>151</v>
      </c>
      <c r="BE128" s="213">
        <f>IF(N128="základní",J128,0)</f>
        <v>0</v>
      </c>
      <c r="BF128" s="213">
        <f>IF(N128="snížená",J128,0)</f>
        <v>0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18" t="s">
        <v>81</v>
      </c>
      <c r="BK128" s="213">
        <f>ROUND(I128*H128,2)</f>
        <v>0</v>
      </c>
      <c r="BL128" s="18" t="s">
        <v>158</v>
      </c>
      <c r="BM128" s="212" t="s">
        <v>166</v>
      </c>
    </row>
    <row r="129" s="2" customFormat="1">
      <c r="A129" s="39"/>
      <c r="B129" s="40"/>
      <c r="C129" s="41"/>
      <c r="D129" s="214" t="s">
        <v>160</v>
      </c>
      <c r="E129" s="41"/>
      <c r="F129" s="215" t="s">
        <v>167</v>
      </c>
      <c r="G129" s="41"/>
      <c r="H129" s="41"/>
      <c r="I129" s="216"/>
      <c r="J129" s="41"/>
      <c r="K129" s="41"/>
      <c r="L129" s="45"/>
      <c r="M129" s="217"/>
      <c r="N129" s="21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160</v>
      </c>
      <c r="AU129" s="18" t="s">
        <v>85</v>
      </c>
    </row>
    <row r="130" s="13" customFormat="1">
      <c r="A130" s="13"/>
      <c r="B130" s="219"/>
      <c r="C130" s="220"/>
      <c r="D130" s="221" t="s">
        <v>162</v>
      </c>
      <c r="E130" s="222" t="s">
        <v>19</v>
      </c>
      <c r="F130" s="223" t="s">
        <v>168</v>
      </c>
      <c r="G130" s="220"/>
      <c r="H130" s="224">
        <v>0.32200000000000001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0" t="s">
        <v>162</v>
      </c>
      <c r="AU130" s="230" t="s">
        <v>85</v>
      </c>
      <c r="AV130" s="13" t="s">
        <v>85</v>
      </c>
      <c r="AW130" s="13" t="s">
        <v>35</v>
      </c>
      <c r="AX130" s="13" t="s">
        <v>81</v>
      </c>
      <c r="AY130" s="230" t="s">
        <v>151</v>
      </c>
    </row>
    <row r="131" s="2" customFormat="1" ht="37.8" customHeight="1">
      <c r="A131" s="39"/>
      <c r="B131" s="40"/>
      <c r="C131" s="201" t="s">
        <v>169</v>
      </c>
      <c r="D131" s="201" t="s">
        <v>153</v>
      </c>
      <c r="E131" s="202" t="s">
        <v>170</v>
      </c>
      <c r="F131" s="203" t="s">
        <v>171</v>
      </c>
      <c r="G131" s="204" t="s">
        <v>156</v>
      </c>
      <c r="H131" s="205">
        <v>15.880000000000001</v>
      </c>
      <c r="I131" s="206"/>
      <c r="J131" s="207">
        <f>ROUND(I131*H131,2)</f>
        <v>0</v>
      </c>
      <c r="K131" s="203" t="s">
        <v>157</v>
      </c>
      <c r="L131" s="45"/>
      <c r="M131" s="208" t="s">
        <v>19</v>
      </c>
      <c r="N131" s="209" t="s">
        <v>47</v>
      </c>
      <c r="O131" s="85"/>
      <c r="P131" s="210">
        <f>O131*H131</f>
        <v>0</v>
      </c>
      <c r="Q131" s="210">
        <v>0</v>
      </c>
      <c r="R131" s="210">
        <f>Q131*H131</f>
        <v>0</v>
      </c>
      <c r="S131" s="210">
        <v>0</v>
      </c>
      <c r="T131" s="21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2" t="s">
        <v>158</v>
      </c>
      <c r="AT131" s="212" t="s">
        <v>153</v>
      </c>
      <c r="AU131" s="212" t="s">
        <v>85</v>
      </c>
      <c r="AY131" s="18" t="s">
        <v>151</v>
      </c>
      <c r="BE131" s="213">
        <f>IF(N131="základní",J131,0)</f>
        <v>0</v>
      </c>
      <c r="BF131" s="213">
        <f>IF(N131="snížená",J131,0)</f>
        <v>0</v>
      </c>
      <c r="BG131" s="213">
        <f>IF(N131="zákl. přenesená",J131,0)</f>
        <v>0</v>
      </c>
      <c r="BH131" s="213">
        <f>IF(N131="sníž. přenesená",J131,0)</f>
        <v>0</v>
      </c>
      <c r="BI131" s="213">
        <f>IF(N131="nulová",J131,0)</f>
        <v>0</v>
      </c>
      <c r="BJ131" s="18" t="s">
        <v>81</v>
      </c>
      <c r="BK131" s="213">
        <f>ROUND(I131*H131,2)</f>
        <v>0</v>
      </c>
      <c r="BL131" s="18" t="s">
        <v>158</v>
      </c>
      <c r="BM131" s="212" t="s">
        <v>172</v>
      </c>
    </row>
    <row r="132" s="2" customFormat="1">
      <c r="A132" s="39"/>
      <c r="B132" s="40"/>
      <c r="C132" s="41"/>
      <c r="D132" s="214" t="s">
        <v>160</v>
      </c>
      <c r="E132" s="41"/>
      <c r="F132" s="215" t="s">
        <v>173</v>
      </c>
      <c r="G132" s="41"/>
      <c r="H132" s="41"/>
      <c r="I132" s="216"/>
      <c r="J132" s="41"/>
      <c r="K132" s="41"/>
      <c r="L132" s="45"/>
      <c r="M132" s="217"/>
      <c r="N132" s="21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160</v>
      </c>
      <c r="AU132" s="18" t="s">
        <v>85</v>
      </c>
    </row>
    <row r="133" s="13" customFormat="1">
      <c r="A133" s="13"/>
      <c r="B133" s="219"/>
      <c r="C133" s="220"/>
      <c r="D133" s="221" t="s">
        <v>162</v>
      </c>
      <c r="E133" s="222" t="s">
        <v>19</v>
      </c>
      <c r="F133" s="223" t="s">
        <v>174</v>
      </c>
      <c r="G133" s="220"/>
      <c r="H133" s="224">
        <v>15.880000000000001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0" t="s">
        <v>162</v>
      </c>
      <c r="AU133" s="230" t="s">
        <v>85</v>
      </c>
      <c r="AV133" s="13" t="s">
        <v>85</v>
      </c>
      <c r="AW133" s="13" t="s">
        <v>35</v>
      </c>
      <c r="AX133" s="13" t="s">
        <v>81</v>
      </c>
      <c r="AY133" s="230" t="s">
        <v>151</v>
      </c>
    </row>
    <row r="134" s="2" customFormat="1" ht="24.15" customHeight="1">
      <c r="A134" s="39"/>
      <c r="B134" s="40"/>
      <c r="C134" s="201" t="s">
        <v>158</v>
      </c>
      <c r="D134" s="201" t="s">
        <v>153</v>
      </c>
      <c r="E134" s="202" t="s">
        <v>175</v>
      </c>
      <c r="F134" s="203" t="s">
        <v>176</v>
      </c>
      <c r="G134" s="204" t="s">
        <v>177</v>
      </c>
      <c r="H134" s="205">
        <v>28.584</v>
      </c>
      <c r="I134" s="206"/>
      <c r="J134" s="207">
        <f>ROUND(I134*H134,2)</f>
        <v>0</v>
      </c>
      <c r="K134" s="203" t="s">
        <v>157</v>
      </c>
      <c r="L134" s="45"/>
      <c r="M134" s="208" t="s">
        <v>19</v>
      </c>
      <c r="N134" s="209" t="s">
        <v>47</v>
      </c>
      <c r="O134" s="85"/>
      <c r="P134" s="210">
        <f>O134*H134</f>
        <v>0</v>
      </c>
      <c r="Q134" s="210">
        <v>0</v>
      </c>
      <c r="R134" s="210">
        <f>Q134*H134</f>
        <v>0</v>
      </c>
      <c r="S134" s="210">
        <v>0</v>
      </c>
      <c r="T134" s="21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2" t="s">
        <v>158</v>
      </c>
      <c r="AT134" s="212" t="s">
        <v>153</v>
      </c>
      <c r="AU134" s="212" t="s">
        <v>85</v>
      </c>
      <c r="AY134" s="18" t="s">
        <v>151</v>
      </c>
      <c r="BE134" s="213">
        <f>IF(N134="základní",J134,0)</f>
        <v>0</v>
      </c>
      <c r="BF134" s="213">
        <f>IF(N134="snížená",J134,0)</f>
        <v>0</v>
      </c>
      <c r="BG134" s="213">
        <f>IF(N134="zákl. přenesená",J134,0)</f>
        <v>0</v>
      </c>
      <c r="BH134" s="213">
        <f>IF(N134="sníž. přenesená",J134,0)</f>
        <v>0</v>
      </c>
      <c r="BI134" s="213">
        <f>IF(N134="nulová",J134,0)</f>
        <v>0</v>
      </c>
      <c r="BJ134" s="18" t="s">
        <v>81</v>
      </c>
      <c r="BK134" s="213">
        <f>ROUND(I134*H134,2)</f>
        <v>0</v>
      </c>
      <c r="BL134" s="18" t="s">
        <v>158</v>
      </c>
      <c r="BM134" s="212" t="s">
        <v>178</v>
      </c>
    </row>
    <row r="135" s="2" customFormat="1">
      <c r="A135" s="39"/>
      <c r="B135" s="40"/>
      <c r="C135" s="41"/>
      <c r="D135" s="214" t="s">
        <v>160</v>
      </c>
      <c r="E135" s="41"/>
      <c r="F135" s="215" t="s">
        <v>179</v>
      </c>
      <c r="G135" s="41"/>
      <c r="H135" s="41"/>
      <c r="I135" s="216"/>
      <c r="J135" s="41"/>
      <c r="K135" s="41"/>
      <c r="L135" s="45"/>
      <c r="M135" s="217"/>
      <c r="N135" s="21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160</v>
      </c>
      <c r="AU135" s="18" t="s">
        <v>85</v>
      </c>
    </row>
    <row r="136" s="13" customFormat="1">
      <c r="A136" s="13"/>
      <c r="B136" s="219"/>
      <c r="C136" s="220"/>
      <c r="D136" s="221" t="s">
        <v>162</v>
      </c>
      <c r="E136" s="220"/>
      <c r="F136" s="223" t="s">
        <v>180</v>
      </c>
      <c r="G136" s="220"/>
      <c r="H136" s="224">
        <v>28.584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0" t="s">
        <v>162</v>
      </c>
      <c r="AU136" s="230" t="s">
        <v>85</v>
      </c>
      <c r="AV136" s="13" t="s">
        <v>85</v>
      </c>
      <c r="AW136" s="13" t="s">
        <v>4</v>
      </c>
      <c r="AX136" s="13" t="s">
        <v>81</v>
      </c>
      <c r="AY136" s="230" t="s">
        <v>151</v>
      </c>
    </row>
    <row r="137" s="2" customFormat="1" ht="24.15" customHeight="1">
      <c r="A137" s="39"/>
      <c r="B137" s="40"/>
      <c r="C137" s="201" t="s">
        <v>181</v>
      </c>
      <c r="D137" s="201" t="s">
        <v>153</v>
      </c>
      <c r="E137" s="202" t="s">
        <v>182</v>
      </c>
      <c r="F137" s="203" t="s">
        <v>183</v>
      </c>
      <c r="G137" s="204" t="s">
        <v>156</v>
      </c>
      <c r="H137" s="205">
        <v>5.3099999999999996</v>
      </c>
      <c r="I137" s="206"/>
      <c r="J137" s="207">
        <f>ROUND(I137*H137,2)</f>
        <v>0</v>
      </c>
      <c r="K137" s="203" t="s">
        <v>157</v>
      </c>
      <c r="L137" s="45"/>
      <c r="M137" s="208" t="s">
        <v>19</v>
      </c>
      <c r="N137" s="209" t="s">
        <v>47</v>
      </c>
      <c r="O137" s="85"/>
      <c r="P137" s="210">
        <f>O137*H137</f>
        <v>0</v>
      </c>
      <c r="Q137" s="210">
        <v>0</v>
      </c>
      <c r="R137" s="210">
        <f>Q137*H137</f>
        <v>0</v>
      </c>
      <c r="S137" s="210">
        <v>0</v>
      </c>
      <c r="T137" s="21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2" t="s">
        <v>158</v>
      </c>
      <c r="AT137" s="212" t="s">
        <v>153</v>
      </c>
      <c r="AU137" s="212" t="s">
        <v>85</v>
      </c>
      <c r="AY137" s="18" t="s">
        <v>151</v>
      </c>
      <c r="BE137" s="213">
        <f>IF(N137="základní",J137,0)</f>
        <v>0</v>
      </c>
      <c r="BF137" s="213">
        <f>IF(N137="snížená",J137,0)</f>
        <v>0</v>
      </c>
      <c r="BG137" s="213">
        <f>IF(N137="zákl. přenesená",J137,0)</f>
        <v>0</v>
      </c>
      <c r="BH137" s="213">
        <f>IF(N137="sníž. přenesená",J137,0)</f>
        <v>0</v>
      </c>
      <c r="BI137" s="213">
        <f>IF(N137="nulová",J137,0)</f>
        <v>0</v>
      </c>
      <c r="BJ137" s="18" t="s">
        <v>81</v>
      </c>
      <c r="BK137" s="213">
        <f>ROUND(I137*H137,2)</f>
        <v>0</v>
      </c>
      <c r="BL137" s="18" t="s">
        <v>158</v>
      </c>
      <c r="BM137" s="212" t="s">
        <v>184</v>
      </c>
    </row>
    <row r="138" s="2" customFormat="1">
      <c r="A138" s="39"/>
      <c r="B138" s="40"/>
      <c r="C138" s="41"/>
      <c r="D138" s="214" t="s">
        <v>160</v>
      </c>
      <c r="E138" s="41"/>
      <c r="F138" s="215" t="s">
        <v>185</v>
      </c>
      <c r="G138" s="41"/>
      <c r="H138" s="41"/>
      <c r="I138" s="216"/>
      <c r="J138" s="41"/>
      <c r="K138" s="41"/>
      <c r="L138" s="45"/>
      <c r="M138" s="217"/>
      <c r="N138" s="21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160</v>
      </c>
      <c r="AU138" s="18" t="s">
        <v>85</v>
      </c>
    </row>
    <row r="139" s="13" customFormat="1">
      <c r="A139" s="13"/>
      <c r="B139" s="219"/>
      <c r="C139" s="220"/>
      <c r="D139" s="221" t="s">
        <v>162</v>
      </c>
      <c r="E139" s="222" t="s">
        <v>19</v>
      </c>
      <c r="F139" s="223" t="s">
        <v>186</v>
      </c>
      <c r="G139" s="220"/>
      <c r="H139" s="224">
        <v>5.3099999999999996</v>
      </c>
      <c r="I139" s="225"/>
      <c r="J139" s="220"/>
      <c r="K139" s="220"/>
      <c r="L139" s="226"/>
      <c r="M139" s="227"/>
      <c r="N139" s="228"/>
      <c r="O139" s="228"/>
      <c r="P139" s="228"/>
      <c r="Q139" s="228"/>
      <c r="R139" s="228"/>
      <c r="S139" s="228"/>
      <c r="T139" s="22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0" t="s">
        <v>162</v>
      </c>
      <c r="AU139" s="230" t="s">
        <v>85</v>
      </c>
      <c r="AV139" s="13" t="s">
        <v>85</v>
      </c>
      <c r="AW139" s="13" t="s">
        <v>35</v>
      </c>
      <c r="AX139" s="13" t="s">
        <v>81</v>
      </c>
      <c r="AY139" s="230" t="s">
        <v>151</v>
      </c>
    </row>
    <row r="140" s="2" customFormat="1" ht="37.8" customHeight="1">
      <c r="A140" s="39"/>
      <c r="B140" s="40"/>
      <c r="C140" s="201" t="s">
        <v>187</v>
      </c>
      <c r="D140" s="201" t="s">
        <v>153</v>
      </c>
      <c r="E140" s="202" t="s">
        <v>188</v>
      </c>
      <c r="F140" s="203" t="s">
        <v>189</v>
      </c>
      <c r="G140" s="204" t="s">
        <v>156</v>
      </c>
      <c r="H140" s="205">
        <v>5.9409999999999998</v>
      </c>
      <c r="I140" s="206"/>
      <c r="J140" s="207">
        <f>ROUND(I140*H140,2)</f>
        <v>0</v>
      </c>
      <c r="K140" s="203" t="s">
        <v>157</v>
      </c>
      <c r="L140" s="45"/>
      <c r="M140" s="208" t="s">
        <v>19</v>
      </c>
      <c r="N140" s="209" t="s">
        <v>47</v>
      </c>
      <c r="O140" s="85"/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2" t="s">
        <v>158</v>
      </c>
      <c r="AT140" s="212" t="s">
        <v>153</v>
      </c>
      <c r="AU140" s="212" t="s">
        <v>85</v>
      </c>
      <c r="AY140" s="18" t="s">
        <v>151</v>
      </c>
      <c r="BE140" s="213">
        <f>IF(N140="základní",J140,0)</f>
        <v>0</v>
      </c>
      <c r="BF140" s="213">
        <f>IF(N140="snížená",J140,0)</f>
        <v>0</v>
      </c>
      <c r="BG140" s="213">
        <f>IF(N140="zákl. přenesená",J140,0)</f>
        <v>0</v>
      </c>
      <c r="BH140" s="213">
        <f>IF(N140="sníž. přenesená",J140,0)</f>
        <v>0</v>
      </c>
      <c r="BI140" s="213">
        <f>IF(N140="nulová",J140,0)</f>
        <v>0</v>
      </c>
      <c r="BJ140" s="18" t="s">
        <v>81</v>
      </c>
      <c r="BK140" s="213">
        <f>ROUND(I140*H140,2)</f>
        <v>0</v>
      </c>
      <c r="BL140" s="18" t="s">
        <v>158</v>
      </c>
      <c r="BM140" s="212" t="s">
        <v>190</v>
      </c>
    </row>
    <row r="141" s="2" customFormat="1">
      <c r="A141" s="39"/>
      <c r="B141" s="40"/>
      <c r="C141" s="41"/>
      <c r="D141" s="214" t="s">
        <v>160</v>
      </c>
      <c r="E141" s="41"/>
      <c r="F141" s="215" t="s">
        <v>191</v>
      </c>
      <c r="G141" s="41"/>
      <c r="H141" s="41"/>
      <c r="I141" s="216"/>
      <c r="J141" s="41"/>
      <c r="K141" s="41"/>
      <c r="L141" s="45"/>
      <c r="M141" s="217"/>
      <c r="N141" s="21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160</v>
      </c>
      <c r="AU141" s="18" t="s">
        <v>85</v>
      </c>
    </row>
    <row r="142" s="13" customFormat="1">
      <c r="A142" s="13"/>
      <c r="B142" s="219"/>
      <c r="C142" s="220"/>
      <c r="D142" s="221" t="s">
        <v>162</v>
      </c>
      <c r="E142" s="222" t="s">
        <v>19</v>
      </c>
      <c r="F142" s="223" t="s">
        <v>192</v>
      </c>
      <c r="G142" s="220"/>
      <c r="H142" s="224">
        <v>5.9409999999999998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0" t="s">
        <v>162</v>
      </c>
      <c r="AU142" s="230" t="s">
        <v>85</v>
      </c>
      <c r="AV142" s="13" t="s">
        <v>85</v>
      </c>
      <c r="AW142" s="13" t="s">
        <v>35</v>
      </c>
      <c r="AX142" s="13" t="s">
        <v>81</v>
      </c>
      <c r="AY142" s="230" t="s">
        <v>151</v>
      </c>
    </row>
    <row r="143" s="2" customFormat="1" ht="16.5" customHeight="1">
      <c r="A143" s="39"/>
      <c r="B143" s="40"/>
      <c r="C143" s="231" t="s">
        <v>193</v>
      </c>
      <c r="D143" s="231" t="s">
        <v>194</v>
      </c>
      <c r="E143" s="232" t="s">
        <v>195</v>
      </c>
      <c r="F143" s="233" t="s">
        <v>196</v>
      </c>
      <c r="G143" s="234" t="s">
        <v>177</v>
      </c>
      <c r="H143" s="235">
        <v>11.882</v>
      </c>
      <c r="I143" s="236"/>
      <c r="J143" s="237">
        <f>ROUND(I143*H143,2)</f>
        <v>0</v>
      </c>
      <c r="K143" s="233" t="s">
        <v>157</v>
      </c>
      <c r="L143" s="238"/>
      <c r="M143" s="239" t="s">
        <v>19</v>
      </c>
      <c r="N143" s="240" t="s">
        <v>47</v>
      </c>
      <c r="O143" s="85"/>
      <c r="P143" s="210">
        <f>O143*H143</f>
        <v>0</v>
      </c>
      <c r="Q143" s="210">
        <v>1</v>
      </c>
      <c r="R143" s="210">
        <f>Q143*H143</f>
        <v>11.882</v>
      </c>
      <c r="S143" s="210">
        <v>0</v>
      </c>
      <c r="T143" s="21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2" t="s">
        <v>197</v>
      </c>
      <c r="AT143" s="212" t="s">
        <v>194</v>
      </c>
      <c r="AU143" s="212" t="s">
        <v>85</v>
      </c>
      <c r="AY143" s="18" t="s">
        <v>151</v>
      </c>
      <c r="BE143" s="213">
        <f>IF(N143="základní",J143,0)</f>
        <v>0</v>
      </c>
      <c r="BF143" s="213">
        <f>IF(N143="snížená",J143,0)</f>
        <v>0</v>
      </c>
      <c r="BG143" s="213">
        <f>IF(N143="zákl. přenesená",J143,0)</f>
        <v>0</v>
      </c>
      <c r="BH143" s="213">
        <f>IF(N143="sníž. přenesená",J143,0)</f>
        <v>0</v>
      </c>
      <c r="BI143" s="213">
        <f>IF(N143="nulová",J143,0)</f>
        <v>0</v>
      </c>
      <c r="BJ143" s="18" t="s">
        <v>81</v>
      </c>
      <c r="BK143" s="213">
        <f>ROUND(I143*H143,2)</f>
        <v>0</v>
      </c>
      <c r="BL143" s="18" t="s">
        <v>158</v>
      </c>
      <c r="BM143" s="212" t="s">
        <v>198</v>
      </c>
    </row>
    <row r="144" s="13" customFormat="1">
      <c r="A144" s="13"/>
      <c r="B144" s="219"/>
      <c r="C144" s="220"/>
      <c r="D144" s="221" t="s">
        <v>162</v>
      </c>
      <c r="E144" s="220"/>
      <c r="F144" s="223" t="s">
        <v>199</v>
      </c>
      <c r="G144" s="220"/>
      <c r="H144" s="224">
        <v>11.882</v>
      </c>
      <c r="I144" s="225"/>
      <c r="J144" s="220"/>
      <c r="K144" s="220"/>
      <c r="L144" s="226"/>
      <c r="M144" s="227"/>
      <c r="N144" s="228"/>
      <c r="O144" s="228"/>
      <c r="P144" s="228"/>
      <c r="Q144" s="228"/>
      <c r="R144" s="228"/>
      <c r="S144" s="228"/>
      <c r="T144" s="22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0" t="s">
        <v>162</v>
      </c>
      <c r="AU144" s="230" t="s">
        <v>85</v>
      </c>
      <c r="AV144" s="13" t="s">
        <v>85</v>
      </c>
      <c r="AW144" s="13" t="s">
        <v>4</v>
      </c>
      <c r="AX144" s="13" t="s">
        <v>81</v>
      </c>
      <c r="AY144" s="230" t="s">
        <v>151</v>
      </c>
    </row>
    <row r="145" s="12" customFormat="1" ht="22.8" customHeight="1">
      <c r="A145" s="12"/>
      <c r="B145" s="185"/>
      <c r="C145" s="186"/>
      <c r="D145" s="187" t="s">
        <v>75</v>
      </c>
      <c r="E145" s="199" t="s">
        <v>85</v>
      </c>
      <c r="F145" s="199" t="s">
        <v>200</v>
      </c>
      <c r="G145" s="186"/>
      <c r="H145" s="186"/>
      <c r="I145" s="189"/>
      <c r="J145" s="200">
        <f>BK145</f>
        <v>0</v>
      </c>
      <c r="K145" s="186"/>
      <c r="L145" s="191"/>
      <c r="M145" s="192"/>
      <c r="N145" s="193"/>
      <c r="O145" s="193"/>
      <c r="P145" s="194">
        <f>SUM(P146:P166)</f>
        <v>0</v>
      </c>
      <c r="Q145" s="193"/>
      <c r="R145" s="194">
        <f>SUM(R146:R166)</f>
        <v>14.499931810000001</v>
      </c>
      <c r="S145" s="193"/>
      <c r="T145" s="195">
        <f>SUM(T146:T166)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96" t="s">
        <v>81</v>
      </c>
      <c r="AT145" s="197" t="s">
        <v>75</v>
      </c>
      <c r="AU145" s="197" t="s">
        <v>81</v>
      </c>
      <c r="AY145" s="196" t="s">
        <v>151</v>
      </c>
      <c r="BK145" s="198">
        <f>SUM(BK146:BK166)</f>
        <v>0</v>
      </c>
    </row>
    <row r="146" s="2" customFormat="1" ht="16.5" customHeight="1">
      <c r="A146" s="39"/>
      <c r="B146" s="40"/>
      <c r="C146" s="201" t="s">
        <v>197</v>
      </c>
      <c r="D146" s="201" t="s">
        <v>153</v>
      </c>
      <c r="E146" s="202" t="s">
        <v>201</v>
      </c>
      <c r="F146" s="203" t="s">
        <v>202</v>
      </c>
      <c r="G146" s="204" t="s">
        <v>156</v>
      </c>
      <c r="H146" s="205">
        <v>2.464</v>
      </c>
      <c r="I146" s="206"/>
      <c r="J146" s="207">
        <f>ROUND(I146*H146,2)</f>
        <v>0</v>
      </c>
      <c r="K146" s="203" t="s">
        <v>157</v>
      </c>
      <c r="L146" s="45"/>
      <c r="M146" s="208" t="s">
        <v>19</v>
      </c>
      <c r="N146" s="209" t="s">
        <v>47</v>
      </c>
      <c r="O146" s="85"/>
      <c r="P146" s="210">
        <f>O146*H146</f>
        <v>0</v>
      </c>
      <c r="Q146" s="210">
        <v>2.3010199999999998</v>
      </c>
      <c r="R146" s="210">
        <f>Q146*H146</f>
        <v>5.6697132799999999</v>
      </c>
      <c r="S146" s="210">
        <v>0</v>
      </c>
      <c r="T146" s="21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2" t="s">
        <v>158</v>
      </c>
      <c r="AT146" s="212" t="s">
        <v>153</v>
      </c>
      <c r="AU146" s="212" t="s">
        <v>85</v>
      </c>
      <c r="AY146" s="18" t="s">
        <v>151</v>
      </c>
      <c r="BE146" s="213">
        <f>IF(N146="základní",J146,0)</f>
        <v>0</v>
      </c>
      <c r="BF146" s="213">
        <f>IF(N146="snížená",J146,0)</f>
        <v>0</v>
      </c>
      <c r="BG146" s="213">
        <f>IF(N146="zákl. přenesená",J146,0)</f>
        <v>0</v>
      </c>
      <c r="BH146" s="213">
        <f>IF(N146="sníž. přenesená",J146,0)</f>
        <v>0</v>
      </c>
      <c r="BI146" s="213">
        <f>IF(N146="nulová",J146,0)</f>
        <v>0</v>
      </c>
      <c r="BJ146" s="18" t="s">
        <v>81</v>
      </c>
      <c r="BK146" s="213">
        <f>ROUND(I146*H146,2)</f>
        <v>0</v>
      </c>
      <c r="BL146" s="18" t="s">
        <v>158</v>
      </c>
      <c r="BM146" s="212" t="s">
        <v>203</v>
      </c>
    </row>
    <row r="147" s="2" customFormat="1">
      <c r="A147" s="39"/>
      <c r="B147" s="40"/>
      <c r="C147" s="41"/>
      <c r="D147" s="214" t="s">
        <v>160</v>
      </c>
      <c r="E147" s="41"/>
      <c r="F147" s="215" t="s">
        <v>204</v>
      </c>
      <c r="G147" s="41"/>
      <c r="H147" s="41"/>
      <c r="I147" s="216"/>
      <c r="J147" s="41"/>
      <c r="K147" s="41"/>
      <c r="L147" s="45"/>
      <c r="M147" s="217"/>
      <c r="N147" s="21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160</v>
      </c>
      <c r="AU147" s="18" t="s">
        <v>85</v>
      </c>
    </row>
    <row r="148" s="13" customFormat="1">
      <c r="A148" s="13"/>
      <c r="B148" s="219"/>
      <c r="C148" s="220"/>
      <c r="D148" s="221" t="s">
        <v>162</v>
      </c>
      <c r="E148" s="222" t="s">
        <v>19</v>
      </c>
      <c r="F148" s="223" t="s">
        <v>205</v>
      </c>
      <c r="G148" s="220"/>
      <c r="H148" s="224">
        <v>2.464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0" t="s">
        <v>162</v>
      </c>
      <c r="AU148" s="230" t="s">
        <v>85</v>
      </c>
      <c r="AV148" s="13" t="s">
        <v>85</v>
      </c>
      <c r="AW148" s="13" t="s">
        <v>35</v>
      </c>
      <c r="AX148" s="13" t="s">
        <v>81</v>
      </c>
      <c r="AY148" s="230" t="s">
        <v>151</v>
      </c>
    </row>
    <row r="149" s="2" customFormat="1" ht="21.75" customHeight="1">
      <c r="A149" s="39"/>
      <c r="B149" s="40"/>
      <c r="C149" s="201" t="s">
        <v>206</v>
      </c>
      <c r="D149" s="201" t="s">
        <v>153</v>
      </c>
      <c r="E149" s="202" t="s">
        <v>207</v>
      </c>
      <c r="F149" s="203" t="s">
        <v>208</v>
      </c>
      <c r="G149" s="204" t="s">
        <v>156</v>
      </c>
      <c r="H149" s="205">
        <v>1.254</v>
      </c>
      <c r="I149" s="206"/>
      <c r="J149" s="207">
        <f>ROUND(I149*H149,2)</f>
        <v>0</v>
      </c>
      <c r="K149" s="203" t="s">
        <v>157</v>
      </c>
      <c r="L149" s="45"/>
      <c r="M149" s="208" t="s">
        <v>19</v>
      </c>
      <c r="N149" s="209" t="s">
        <v>47</v>
      </c>
      <c r="O149" s="85"/>
      <c r="P149" s="210">
        <f>O149*H149</f>
        <v>0</v>
      </c>
      <c r="Q149" s="210">
        <v>2.3010199999999998</v>
      </c>
      <c r="R149" s="210">
        <f>Q149*H149</f>
        <v>2.8854790799999996</v>
      </c>
      <c r="S149" s="210">
        <v>0</v>
      </c>
      <c r="T149" s="21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2" t="s">
        <v>158</v>
      </c>
      <c r="AT149" s="212" t="s">
        <v>153</v>
      </c>
      <c r="AU149" s="212" t="s">
        <v>85</v>
      </c>
      <c r="AY149" s="18" t="s">
        <v>151</v>
      </c>
      <c r="BE149" s="213">
        <f>IF(N149="základní",J149,0)</f>
        <v>0</v>
      </c>
      <c r="BF149" s="213">
        <f>IF(N149="snížená",J149,0)</f>
        <v>0</v>
      </c>
      <c r="BG149" s="213">
        <f>IF(N149="zákl. přenesená",J149,0)</f>
        <v>0</v>
      </c>
      <c r="BH149" s="213">
        <f>IF(N149="sníž. přenesená",J149,0)</f>
        <v>0</v>
      </c>
      <c r="BI149" s="213">
        <f>IF(N149="nulová",J149,0)</f>
        <v>0</v>
      </c>
      <c r="BJ149" s="18" t="s">
        <v>81</v>
      </c>
      <c r="BK149" s="213">
        <f>ROUND(I149*H149,2)</f>
        <v>0</v>
      </c>
      <c r="BL149" s="18" t="s">
        <v>158</v>
      </c>
      <c r="BM149" s="212" t="s">
        <v>209</v>
      </c>
    </row>
    <row r="150" s="2" customFormat="1">
      <c r="A150" s="39"/>
      <c r="B150" s="40"/>
      <c r="C150" s="41"/>
      <c r="D150" s="214" t="s">
        <v>160</v>
      </c>
      <c r="E150" s="41"/>
      <c r="F150" s="215" t="s">
        <v>210</v>
      </c>
      <c r="G150" s="41"/>
      <c r="H150" s="41"/>
      <c r="I150" s="216"/>
      <c r="J150" s="41"/>
      <c r="K150" s="41"/>
      <c r="L150" s="45"/>
      <c r="M150" s="217"/>
      <c r="N150" s="21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160</v>
      </c>
      <c r="AU150" s="18" t="s">
        <v>85</v>
      </c>
    </row>
    <row r="151" s="13" customFormat="1">
      <c r="A151" s="13"/>
      <c r="B151" s="219"/>
      <c r="C151" s="220"/>
      <c r="D151" s="221" t="s">
        <v>162</v>
      </c>
      <c r="E151" s="222" t="s">
        <v>19</v>
      </c>
      <c r="F151" s="223" t="s">
        <v>211</v>
      </c>
      <c r="G151" s="220"/>
      <c r="H151" s="224">
        <v>1.254</v>
      </c>
      <c r="I151" s="225"/>
      <c r="J151" s="220"/>
      <c r="K151" s="220"/>
      <c r="L151" s="226"/>
      <c r="M151" s="227"/>
      <c r="N151" s="228"/>
      <c r="O151" s="228"/>
      <c r="P151" s="228"/>
      <c r="Q151" s="228"/>
      <c r="R151" s="228"/>
      <c r="S151" s="228"/>
      <c r="T151" s="22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0" t="s">
        <v>162</v>
      </c>
      <c r="AU151" s="230" t="s">
        <v>85</v>
      </c>
      <c r="AV151" s="13" t="s">
        <v>85</v>
      </c>
      <c r="AW151" s="13" t="s">
        <v>35</v>
      </c>
      <c r="AX151" s="13" t="s">
        <v>81</v>
      </c>
      <c r="AY151" s="230" t="s">
        <v>151</v>
      </c>
    </row>
    <row r="152" s="2" customFormat="1" ht="16.5" customHeight="1">
      <c r="A152" s="39"/>
      <c r="B152" s="40"/>
      <c r="C152" s="201" t="s">
        <v>212</v>
      </c>
      <c r="D152" s="201" t="s">
        <v>153</v>
      </c>
      <c r="E152" s="202" t="s">
        <v>213</v>
      </c>
      <c r="F152" s="203" t="s">
        <v>214</v>
      </c>
      <c r="G152" s="204" t="s">
        <v>177</v>
      </c>
      <c r="H152" s="205">
        <v>0.14999999999999999</v>
      </c>
      <c r="I152" s="206"/>
      <c r="J152" s="207">
        <f>ROUND(I152*H152,2)</f>
        <v>0</v>
      </c>
      <c r="K152" s="203" t="s">
        <v>157</v>
      </c>
      <c r="L152" s="45"/>
      <c r="M152" s="208" t="s">
        <v>19</v>
      </c>
      <c r="N152" s="209" t="s">
        <v>47</v>
      </c>
      <c r="O152" s="85"/>
      <c r="P152" s="210">
        <f>O152*H152</f>
        <v>0</v>
      </c>
      <c r="Q152" s="210">
        <v>1.0606199999999999</v>
      </c>
      <c r="R152" s="210">
        <f>Q152*H152</f>
        <v>0.15909299999999998</v>
      </c>
      <c r="S152" s="210">
        <v>0</v>
      </c>
      <c r="T152" s="21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2" t="s">
        <v>158</v>
      </c>
      <c r="AT152" s="212" t="s">
        <v>153</v>
      </c>
      <c r="AU152" s="212" t="s">
        <v>85</v>
      </c>
      <c r="AY152" s="18" t="s">
        <v>151</v>
      </c>
      <c r="BE152" s="213">
        <f>IF(N152="základní",J152,0)</f>
        <v>0</v>
      </c>
      <c r="BF152" s="213">
        <f>IF(N152="snížená",J152,0)</f>
        <v>0</v>
      </c>
      <c r="BG152" s="213">
        <f>IF(N152="zákl. přenesená",J152,0)</f>
        <v>0</v>
      </c>
      <c r="BH152" s="213">
        <f>IF(N152="sníž. přenesená",J152,0)</f>
        <v>0</v>
      </c>
      <c r="BI152" s="213">
        <f>IF(N152="nulová",J152,0)</f>
        <v>0</v>
      </c>
      <c r="BJ152" s="18" t="s">
        <v>81</v>
      </c>
      <c r="BK152" s="213">
        <f>ROUND(I152*H152,2)</f>
        <v>0</v>
      </c>
      <c r="BL152" s="18" t="s">
        <v>158</v>
      </c>
      <c r="BM152" s="212" t="s">
        <v>215</v>
      </c>
    </row>
    <row r="153" s="2" customFormat="1">
      <c r="A153" s="39"/>
      <c r="B153" s="40"/>
      <c r="C153" s="41"/>
      <c r="D153" s="214" t="s">
        <v>160</v>
      </c>
      <c r="E153" s="41"/>
      <c r="F153" s="215" t="s">
        <v>216</v>
      </c>
      <c r="G153" s="41"/>
      <c r="H153" s="41"/>
      <c r="I153" s="216"/>
      <c r="J153" s="41"/>
      <c r="K153" s="41"/>
      <c r="L153" s="45"/>
      <c r="M153" s="217"/>
      <c r="N153" s="21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160</v>
      </c>
      <c r="AU153" s="18" t="s">
        <v>85</v>
      </c>
    </row>
    <row r="154" s="13" customFormat="1">
      <c r="A154" s="13"/>
      <c r="B154" s="219"/>
      <c r="C154" s="220"/>
      <c r="D154" s="221" t="s">
        <v>162</v>
      </c>
      <c r="E154" s="220"/>
      <c r="F154" s="223" t="s">
        <v>217</v>
      </c>
      <c r="G154" s="220"/>
      <c r="H154" s="224">
        <v>0.14999999999999999</v>
      </c>
      <c r="I154" s="225"/>
      <c r="J154" s="220"/>
      <c r="K154" s="220"/>
      <c r="L154" s="226"/>
      <c r="M154" s="227"/>
      <c r="N154" s="228"/>
      <c r="O154" s="228"/>
      <c r="P154" s="228"/>
      <c r="Q154" s="228"/>
      <c r="R154" s="228"/>
      <c r="S154" s="228"/>
      <c r="T154" s="22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0" t="s">
        <v>162</v>
      </c>
      <c r="AU154" s="230" t="s">
        <v>85</v>
      </c>
      <c r="AV154" s="13" t="s">
        <v>85</v>
      </c>
      <c r="AW154" s="13" t="s">
        <v>4</v>
      </c>
      <c r="AX154" s="13" t="s">
        <v>81</v>
      </c>
      <c r="AY154" s="230" t="s">
        <v>151</v>
      </c>
    </row>
    <row r="155" s="2" customFormat="1" ht="24.15" customHeight="1">
      <c r="A155" s="39"/>
      <c r="B155" s="40"/>
      <c r="C155" s="201" t="s">
        <v>218</v>
      </c>
      <c r="D155" s="201" t="s">
        <v>153</v>
      </c>
      <c r="E155" s="202" t="s">
        <v>219</v>
      </c>
      <c r="F155" s="203" t="s">
        <v>220</v>
      </c>
      <c r="G155" s="204" t="s">
        <v>221</v>
      </c>
      <c r="H155" s="205">
        <v>1.125</v>
      </c>
      <c r="I155" s="206"/>
      <c r="J155" s="207">
        <f>ROUND(I155*H155,2)</f>
        <v>0</v>
      </c>
      <c r="K155" s="203" t="s">
        <v>157</v>
      </c>
      <c r="L155" s="45"/>
      <c r="M155" s="208" t="s">
        <v>19</v>
      </c>
      <c r="N155" s="209" t="s">
        <v>47</v>
      </c>
      <c r="O155" s="85"/>
      <c r="P155" s="210">
        <f>O155*H155</f>
        <v>0</v>
      </c>
      <c r="Q155" s="210">
        <v>0.36063000000000001</v>
      </c>
      <c r="R155" s="210">
        <f>Q155*H155</f>
        <v>0.40570875000000001</v>
      </c>
      <c r="S155" s="210">
        <v>0</v>
      </c>
      <c r="T155" s="21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2" t="s">
        <v>158</v>
      </c>
      <c r="AT155" s="212" t="s">
        <v>153</v>
      </c>
      <c r="AU155" s="212" t="s">
        <v>85</v>
      </c>
      <c r="AY155" s="18" t="s">
        <v>151</v>
      </c>
      <c r="BE155" s="213">
        <f>IF(N155="základní",J155,0)</f>
        <v>0</v>
      </c>
      <c r="BF155" s="213">
        <f>IF(N155="snížená",J155,0)</f>
        <v>0</v>
      </c>
      <c r="BG155" s="213">
        <f>IF(N155="zákl. přenesená",J155,0)</f>
        <v>0</v>
      </c>
      <c r="BH155" s="213">
        <f>IF(N155="sníž. přenesená",J155,0)</f>
        <v>0</v>
      </c>
      <c r="BI155" s="213">
        <f>IF(N155="nulová",J155,0)</f>
        <v>0</v>
      </c>
      <c r="BJ155" s="18" t="s">
        <v>81</v>
      </c>
      <c r="BK155" s="213">
        <f>ROUND(I155*H155,2)</f>
        <v>0</v>
      </c>
      <c r="BL155" s="18" t="s">
        <v>158</v>
      </c>
      <c r="BM155" s="212" t="s">
        <v>222</v>
      </c>
    </row>
    <row r="156" s="2" customFormat="1">
      <c r="A156" s="39"/>
      <c r="B156" s="40"/>
      <c r="C156" s="41"/>
      <c r="D156" s="214" t="s">
        <v>160</v>
      </c>
      <c r="E156" s="41"/>
      <c r="F156" s="215" t="s">
        <v>223</v>
      </c>
      <c r="G156" s="41"/>
      <c r="H156" s="41"/>
      <c r="I156" s="216"/>
      <c r="J156" s="41"/>
      <c r="K156" s="41"/>
      <c r="L156" s="45"/>
      <c r="M156" s="217"/>
      <c r="N156" s="21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160</v>
      </c>
      <c r="AU156" s="18" t="s">
        <v>85</v>
      </c>
    </row>
    <row r="157" s="13" customFormat="1">
      <c r="A157" s="13"/>
      <c r="B157" s="219"/>
      <c r="C157" s="220"/>
      <c r="D157" s="221" t="s">
        <v>162</v>
      </c>
      <c r="E157" s="222" t="s">
        <v>19</v>
      </c>
      <c r="F157" s="223" t="s">
        <v>224</v>
      </c>
      <c r="G157" s="220"/>
      <c r="H157" s="224">
        <v>1.125</v>
      </c>
      <c r="I157" s="225"/>
      <c r="J157" s="220"/>
      <c r="K157" s="220"/>
      <c r="L157" s="226"/>
      <c r="M157" s="227"/>
      <c r="N157" s="228"/>
      <c r="O157" s="228"/>
      <c r="P157" s="228"/>
      <c r="Q157" s="228"/>
      <c r="R157" s="228"/>
      <c r="S157" s="228"/>
      <c r="T157" s="22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0" t="s">
        <v>162</v>
      </c>
      <c r="AU157" s="230" t="s">
        <v>85</v>
      </c>
      <c r="AV157" s="13" t="s">
        <v>85</v>
      </c>
      <c r="AW157" s="13" t="s">
        <v>35</v>
      </c>
      <c r="AX157" s="13" t="s">
        <v>81</v>
      </c>
      <c r="AY157" s="230" t="s">
        <v>151</v>
      </c>
    </row>
    <row r="158" s="2" customFormat="1" ht="24.15" customHeight="1">
      <c r="A158" s="39"/>
      <c r="B158" s="40"/>
      <c r="C158" s="201" t="s">
        <v>8</v>
      </c>
      <c r="D158" s="201" t="s">
        <v>153</v>
      </c>
      <c r="E158" s="202" t="s">
        <v>225</v>
      </c>
      <c r="F158" s="203" t="s">
        <v>226</v>
      </c>
      <c r="G158" s="204" t="s">
        <v>221</v>
      </c>
      <c r="H158" s="205">
        <v>4.5</v>
      </c>
      <c r="I158" s="206"/>
      <c r="J158" s="207">
        <f>ROUND(I158*H158,2)</f>
        <v>0</v>
      </c>
      <c r="K158" s="203" t="s">
        <v>157</v>
      </c>
      <c r="L158" s="45"/>
      <c r="M158" s="208" t="s">
        <v>19</v>
      </c>
      <c r="N158" s="209" t="s">
        <v>47</v>
      </c>
      <c r="O158" s="85"/>
      <c r="P158" s="210">
        <f>O158*H158</f>
        <v>0</v>
      </c>
      <c r="Q158" s="210">
        <v>0.58057000000000003</v>
      </c>
      <c r="R158" s="210">
        <f>Q158*H158</f>
        <v>2.612565</v>
      </c>
      <c r="S158" s="210">
        <v>0</v>
      </c>
      <c r="T158" s="21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2" t="s">
        <v>158</v>
      </c>
      <c r="AT158" s="212" t="s">
        <v>153</v>
      </c>
      <c r="AU158" s="212" t="s">
        <v>85</v>
      </c>
      <c r="AY158" s="18" t="s">
        <v>151</v>
      </c>
      <c r="BE158" s="213">
        <f>IF(N158="základní",J158,0)</f>
        <v>0</v>
      </c>
      <c r="BF158" s="213">
        <f>IF(N158="snížená",J158,0)</f>
        <v>0</v>
      </c>
      <c r="BG158" s="213">
        <f>IF(N158="zákl. přenesená",J158,0)</f>
        <v>0</v>
      </c>
      <c r="BH158" s="213">
        <f>IF(N158="sníž. přenesená",J158,0)</f>
        <v>0</v>
      </c>
      <c r="BI158" s="213">
        <f>IF(N158="nulová",J158,0)</f>
        <v>0</v>
      </c>
      <c r="BJ158" s="18" t="s">
        <v>81</v>
      </c>
      <c r="BK158" s="213">
        <f>ROUND(I158*H158,2)</f>
        <v>0</v>
      </c>
      <c r="BL158" s="18" t="s">
        <v>158</v>
      </c>
      <c r="BM158" s="212" t="s">
        <v>227</v>
      </c>
    </row>
    <row r="159" s="2" customFormat="1">
      <c r="A159" s="39"/>
      <c r="B159" s="40"/>
      <c r="C159" s="41"/>
      <c r="D159" s="214" t="s">
        <v>160</v>
      </c>
      <c r="E159" s="41"/>
      <c r="F159" s="215" t="s">
        <v>228</v>
      </c>
      <c r="G159" s="41"/>
      <c r="H159" s="41"/>
      <c r="I159" s="216"/>
      <c r="J159" s="41"/>
      <c r="K159" s="41"/>
      <c r="L159" s="45"/>
      <c r="M159" s="217"/>
      <c r="N159" s="21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160</v>
      </c>
      <c r="AU159" s="18" t="s">
        <v>85</v>
      </c>
    </row>
    <row r="160" s="13" customFormat="1">
      <c r="A160" s="13"/>
      <c r="B160" s="219"/>
      <c r="C160" s="220"/>
      <c r="D160" s="221" t="s">
        <v>162</v>
      </c>
      <c r="E160" s="222" t="s">
        <v>19</v>
      </c>
      <c r="F160" s="223" t="s">
        <v>229</v>
      </c>
      <c r="G160" s="220"/>
      <c r="H160" s="224">
        <v>4.5</v>
      </c>
      <c r="I160" s="225"/>
      <c r="J160" s="220"/>
      <c r="K160" s="220"/>
      <c r="L160" s="226"/>
      <c r="M160" s="227"/>
      <c r="N160" s="228"/>
      <c r="O160" s="228"/>
      <c r="P160" s="228"/>
      <c r="Q160" s="228"/>
      <c r="R160" s="228"/>
      <c r="S160" s="228"/>
      <c r="T160" s="22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0" t="s">
        <v>162</v>
      </c>
      <c r="AU160" s="230" t="s">
        <v>85</v>
      </c>
      <c r="AV160" s="13" t="s">
        <v>85</v>
      </c>
      <c r="AW160" s="13" t="s">
        <v>35</v>
      </c>
      <c r="AX160" s="13" t="s">
        <v>81</v>
      </c>
      <c r="AY160" s="230" t="s">
        <v>151</v>
      </c>
    </row>
    <row r="161" s="2" customFormat="1" ht="24.15" customHeight="1">
      <c r="A161" s="39"/>
      <c r="B161" s="40"/>
      <c r="C161" s="201" t="s">
        <v>230</v>
      </c>
      <c r="D161" s="201" t="s">
        <v>153</v>
      </c>
      <c r="E161" s="202" t="s">
        <v>231</v>
      </c>
      <c r="F161" s="203" t="s">
        <v>232</v>
      </c>
      <c r="G161" s="204" t="s">
        <v>221</v>
      </c>
      <c r="H161" s="205">
        <v>2.875</v>
      </c>
      <c r="I161" s="206"/>
      <c r="J161" s="207">
        <f>ROUND(I161*H161,2)</f>
        <v>0</v>
      </c>
      <c r="K161" s="203" t="s">
        <v>157</v>
      </c>
      <c r="L161" s="45"/>
      <c r="M161" s="208" t="s">
        <v>19</v>
      </c>
      <c r="N161" s="209" t="s">
        <v>47</v>
      </c>
      <c r="O161" s="85"/>
      <c r="P161" s="210">
        <f>O161*H161</f>
        <v>0</v>
      </c>
      <c r="Q161" s="210">
        <v>0.93198000000000003</v>
      </c>
      <c r="R161" s="210">
        <f>Q161*H161</f>
        <v>2.6794424999999999</v>
      </c>
      <c r="S161" s="210">
        <v>0</v>
      </c>
      <c r="T161" s="21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2" t="s">
        <v>158</v>
      </c>
      <c r="AT161" s="212" t="s">
        <v>153</v>
      </c>
      <c r="AU161" s="212" t="s">
        <v>85</v>
      </c>
      <c r="AY161" s="18" t="s">
        <v>151</v>
      </c>
      <c r="BE161" s="213">
        <f>IF(N161="základní",J161,0)</f>
        <v>0</v>
      </c>
      <c r="BF161" s="213">
        <f>IF(N161="snížená",J161,0)</f>
        <v>0</v>
      </c>
      <c r="BG161" s="213">
        <f>IF(N161="zákl. přenesená",J161,0)</f>
        <v>0</v>
      </c>
      <c r="BH161" s="213">
        <f>IF(N161="sníž. přenesená",J161,0)</f>
        <v>0</v>
      </c>
      <c r="BI161" s="213">
        <f>IF(N161="nulová",J161,0)</f>
        <v>0</v>
      </c>
      <c r="BJ161" s="18" t="s">
        <v>81</v>
      </c>
      <c r="BK161" s="213">
        <f>ROUND(I161*H161,2)</f>
        <v>0</v>
      </c>
      <c r="BL161" s="18" t="s">
        <v>158</v>
      </c>
      <c r="BM161" s="212" t="s">
        <v>233</v>
      </c>
    </row>
    <row r="162" s="2" customFormat="1">
      <c r="A162" s="39"/>
      <c r="B162" s="40"/>
      <c r="C162" s="41"/>
      <c r="D162" s="214" t="s">
        <v>160</v>
      </c>
      <c r="E162" s="41"/>
      <c r="F162" s="215" t="s">
        <v>234</v>
      </c>
      <c r="G162" s="41"/>
      <c r="H162" s="41"/>
      <c r="I162" s="216"/>
      <c r="J162" s="41"/>
      <c r="K162" s="41"/>
      <c r="L162" s="45"/>
      <c r="M162" s="217"/>
      <c r="N162" s="218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160</v>
      </c>
      <c r="AU162" s="18" t="s">
        <v>85</v>
      </c>
    </row>
    <row r="163" s="13" customFormat="1">
      <c r="A163" s="13"/>
      <c r="B163" s="219"/>
      <c r="C163" s="220"/>
      <c r="D163" s="221" t="s">
        <v>162</v>
      </c>
      <c r="E163" s="222" t="s">
        <v>19</v>
      </c>
      <c r="F163" s="223" t="s">
        <v>235</v>
      </c>
      <c r="G163" s="220"/>
      <c r="H163" s="224">
        <v>2.875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0" t="s">
        <v>162</v>
      </c>
      <c r="AU163" s="230" t="s">
        <v>85</v>
      </c>
      <c r="AV163" s="13" t="s">
        <v>85</v>
      </c>
      <c r="AW163" s="13" t="s">
        <v>35</v>
      </c>
      <c r="AX163" s="13" t="s">
        <v>81</v>
      </c>
      <c r="AY163" s="230" t="s">
        <v>151</v>
      </c>
    </row>
    <row r="164" s="2" customFormat="1" ht="33" customHeight="1">
      <c r="A164" s="39"/>
      <c r="B164" s="40"/>
      <c r="C164" s="201" t="s">
        <v>236</v>
      </c>
      <c r="D164" s="201" t="s">
        <v>153</v>
      </c>
      <c r="E164" s="202" t="s">
        <v>237</v>
      </c>
      <c r="F164" s="203" t="s">
        <v>238</v>
      </c>
      <c r="G164" s="204" t="s">
        <v>177</v>
      </c>
      <c r="H164" s="205">
        <v>0.083000000000000004</v>
      </c>
      <c r="I164" s="206"/>
      <c r="J164" s="207">
        <f>ROUND(I164*H164,2)</f>
        <v>0</v>
      </c>
      <c r="K164" s="203" t="s">
        <v>157</v>
      </c>
      <c r="L164" s="45"/>
      <c r="M164" s="208" t="s">
        <v>19</v>
      </c>
      <c r="N164" s="209" t="s">
        <v>47</v>
      </c>
      <c r="O164" s="85"/>
      <c r="P164" s="210">
        <f>O164*H164</f>
        <v>0</v>
      </c>
      <c r="Q164" s="210">
        <v>1.0593999999999999</v>
      </c>
      <c r="R164" s="210">
        <f>Q164*H164</f>
        <v>0.0879302</v>
      </c>
      <c r="S164" s="210">
        <v>0</v>
      </c>
      <c r="T164" s="21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2" t="s">
        <v>158</v>
      </c>
      <c r="AT164" s="212" t="s">
        <v>153</v>
      </c>
      <c r="AU164" s="212" t="s">
        <v>85</v>
      </c>
      <c r="AY164" s="18" t="s">
        <v>151</v>
      </c>
      <c r="BE164" s="213">
        <f>IF(N164="základní",J164,0)</f>
        <v>0</v>
      </c>
      <c r="BF164" s="213">
        <f>IF(N164="snížená",J164,0)</f>
        <v>0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18" t="s">
        <v>81</v>
      </c>
      <c r="BK164" s="213">
        <f>ROUND(I164*H164,2)</f>
        <v>0</v>
      </c>
      <c r="BL164" s="18" t="s">
        <v>158</v>
      </c>
      <c r="BM164" s="212" t="s">
        <v>239</v>
      </c>
    </row>
    <row r="165" s="2" customFormat="1">
      <c r="A165" s="39"/>
      <c r="B165" s="40"/>
      <c r="C165" s="41"/>
      <c r="D165" s="214" t="s">
        <v>160</v>
      </c>
      <c r="E165" s="41"/>
      <c r="F165" s="215" t="s">
        <v>240</v>
      </c>
      <c r="G165" s="41"/>
      <c r="H165" s="41"/>
      <c r="I165" s="216"/>
      <c r="J165" s="41"/>
      <c r="K165" s="41"/>
      <c r="L165" s="45"/>
      <c r="M165" s="217"/>
      <c r="N165" s="21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160</v>
      </c>
      <c r="AU165" s="18" t="s">
        <v>85</v>
      </c>
    </row>
    <row r="166" s="13" customFormat="1">
      <c r="A166" s="13"/>
      <c r="B166" s="219"/>
      <c r="C166" s="220"/>
      <c r="D166" s="221" t="s">
        <v>162</v>
      </c>
      <c r="E166" s="222" t="s">
        <v>19</v>
      </c>
      <c r="F166" s="223" t="s">
        <v>241</v>
      </c>
      <c r="G166" s="220"/>
      <c r="H166" s="224">
        <v>0.083000000000000004</v>
      </c>
      <c r="I166" s="225"/>
      <c r="J166" s="220"/>
      <c r="K166" s="220"/>
      <c r="L166" s="226"/>
      <c r="M166" s="227"/>
      <c r="N166" s="228"/>
      <c r="O166" s="228"/>
      <c r="P166" s="228"/>
      <c r="Q166" s="228"/>
      <c r="R166" s="228"/>
      <c r="S166" s="228"/>
      <c r="T166" s="22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0" t="s">
        <v>162</v>
      </c>
      <c r="AU166" s="230" t="s">
        <v>85</v>
      </c>
      <c r="AV166" s="13" t="s">
        <v>85</v>
      </c>
      <c r="AW166" s="13" t="s">
        <v>35</v>
      </c>
      <c r="AX166" s="13" t="s">
        <v>81</v>
      </c>
      <c r="AY166" s="230" t="s">
        <v>151</v>
      </c>
    </row>
    <row r="167" s="12" customFormat="1" ht="22.8" customHeight="1">
      <c r="A167" s="12"/>
      <c r="B167" s="185"/>
      <c r="C167" s="186"/>
      <c r="D167" s="187" t="s">
        <v>75</v>
      </c>
      <c r="E167" s="199" t="s">
        <v>169</v>
      </c>
      <c r="F167" s="199" t="s">
        <v>242</v>
      </c>
      <c r="G167" s="186"/>
      <c r="H167" s="186"/>
      <c r="I167" s="189"/>
      <c r="J167" s="200">
        <f>BK167</f>
        <v>0</v>
      </c>
      <c r="K167" s="186"/>
      <c r="L167" s="191"/>
      <c r="M167" s="192"/>
      <c r="N167" s="193"/>
      <c r="O167" s="193"/>
      <c r="P167" s="194">
        <f>SUM(P168:P205)</f>
        <v>0</v>
      </c>
      <c r="Q167" s="193"/>
      <c r="R167" s="194">
        <f>SUM(R168:R205)</f>
        <v>130.27489895999997</v>
      </c>
      <c r="S167" s="193"/>
      <c r="T167" s="195">
        <f>SUM(T168:T205)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96" t="s">
        <v>81</v>
      </c>
      <c r="AT167" s="197" t="s">
        <v>75</v>
      </c>
      <c r="AU167" s="197" t="s">
        <v>81</v>
      </c>
      <c r="AY167" s="196" t="s">
        <v>151</v>
      </c>
      <c r="BK167" s="198">
        <f>SUM(BK168:BK205)</f>
        <v>0</v>
      </c>
    </row>
    <row r="168" s="2" customFormat="1" ht="21.75" customHeight="1">
      <c r="A168" s="39"/>
      <c r="B168" s="40"/>
      <c r="C168" s="201" t="s">
        <v>243</v>
      </c>
      <c r="D168" s="201" t="s">
        <v>153</v>
      </c>
      <c r="E168" s="202" t="s">
        <v>244</v>
      </c>
      <c r="F168" s="203" t="s">
        <v>245</v>
      </c>
      <c r="G168" s="204" t="s">
        <v>221</v>
      </c>
      <c r="H168" s="205">
        <v>8.9299999999999997</v>
      </c>
      <c r="I168" s="206"/>
      <c r="J168" s="207">
        <f>ROUND(I168*H168,2)</f>
        <v>0</v>
      </c>
      <c r="K168" s="203" t="s">
        <v>157</v>
      </c>
      <c r="L168" s="45"/>
      <c r="M168" s="208" t="s">
        <v>19</v>
      </c>
      <c r="N168" s="209" t="s">
        <v>47</v>
      </c>
      <c r="O168" s="85"/>
      <c r="P168" s="210">
        <f>O168*H168</f>
        <v>0</v>
      </c>
      <c r="Q168" s="210">
        <v>0.27010000000000001</v>
      </c>
      <c r="R168" s="210">
        <f>Q168*H168</f>
        <v>2.4119929999999998</v>
      </c>
      <c r="S168" s="210">
        <v>0</v>
      </c>
      <c r="T168" s="21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2" t="s">
        <v>158</v>
      </c>
      <c r="AT168" s="212" t="s">
        <v>153</v>
      </c>
      <c r="AU168" s="212" t="s">
        <v>85</v>
      </c>
      <c r="AY168" s="18" t="s">
        <v>151</v>
      </c>
      <c r="BE168" s="213">
        <f>IF(N168="základní",J168,0)</f>
        <v>0</v>
      </c>
      <c r="BF168" s="213">
        <f>IF(N168="snížená",J168,0)</f>
        <v>0</v>
      </c>
      <c r="BG168" s="213">
        <f>IF(N168="zákl. přenesená",J168,0)</f>
        <v>0</v>
      </c>
      <c r="BH168" s="213">
        <f>IF(N168="sníž. přenesená",J168,0)</f>
        <v>0</v>
      </c>
      <c r="BI168" s="213">
        <f>IF(N168="nulová",J168,0)</f>
        <v>0</v>
      </c>
      <c r="BJ168" s="18" t="s">
        <v>81</v>
      </c>
      <c r="BK168" s="213">
        <f>ROUND(I168*H168,2)</f>
        <v>0</v>
      </c>
      <c r="BL168" s="18" t="s">
        <v>158</v>
      </c>
      <c r="BM168" s="212" t="s">
        <v>246</v>
      </c>
    </row>
    <row r="169" s="2" customFormat="1">
      <c r="A169" s="39"/>
      <c r="B169" s="40"/>
      <c r="C169" s="41"/>
      <c r="D169" s="214" t="s">
        <v>160</v>
      </c>
      <c r="E169" s="41"/>
      <c r="F169" s="215" t="s">
        <v>247</v>
      </c>
      <c r="G169" s="41"/>
      <c r="H169" s="41"/>
      <c r="I169" s="216"/>
      <c r="J169" s="41"/>
      <c r="K169" s="41"/>
      <c r="L169" s="45"/>
      <c r="M169" s="217"/>
      <c r="N169" s="218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160</v>
      </c>
      <c r="AU169" s="18" t="s">
        <v>85</v>
      </c>
    </row>
    <row r="170" s="13" customFormat="1">
      <c r="A170" s="13"/>
      <c r="B170" s="219"/>
      <c r="C170" s="220"/>
      <c r="D170" s="221" t="s">
        <v>162</v>
      </c>
      <c r="E170" s="222" t="s">
        <v>19</v>
      </c>
      <c r="F170" s="223" t="s">
        <v>248</v>
      </c>
      <c r="G170" s="220"/>
      <c r="H170" s="224">
        <v>8.9299999999999997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0" t="s">
        <v>162</v>
      </c>
      <c r="AU170" s="230" t="s">
        <v>85</v>
      </c>
      <c r="AV170" s="13" t="s">
        <v>85</v>
      </c>
      <c r="AW170" s="13" t="s">
        <v>35</v>
      </c>
      <c r="AX170" s="13" t="s">
        <v>81</v>
      </c>
      <c r="AY170" s="230" t="s">
        <v>151</v>
      </c>
    </row>
    <row r="171" s="2" customFormat="1" ht="24.15" customHeight="1">
      <c r="A171" s="39"/>
      <c r="B171" s="40"/>
      <c r="C171" s="201" t="s">
        <v>249</v>
      </c>
      <c r="D171" s="201" t="s">
        <v>153</v>
      </c>
      <c r="E171" s="202" t="s">
        <v>250</v>
      </c>
      <c r="F171" s="203" t="s">
        <v>251</v>
      </c>
      <c r="G171" s="204" t="s">
        <v>221</v>
      </c>
      <c r="H171" s="205">
        <v>204.68799999999999</v>
      </c>
      <c r="I171" s="206"/>
      <c r="J171" s="207">
        <f>ROUND(I171*H171,2)</f>
        <v>0</v>
      </c>
      <c r="K171" s="203" t="s">
        <v>157</v>
      </c>
      <c r="L171" s="45"/>
      <c r="M171" s="208" t="s">
        <v>19</v>
      </c>
      <c r="N171" s="209" t="s">
        <v>47</v>
      </c>
      <c r="O171" s="85"/>
      <c r="P171" s="210">
        <f>O171*H171</f>
        <v>0</v>
      </c>
      <c r="Q171" s="210">
        <v>0.47738000000000003</v>
      </c>
      <c r="R171" s="210">
        <f>Q171*H171</f>
        <v>97.713957440000002</v>
      </c>
      <c r="S171" s="210">
        <v>0</v>
      </c>
      <c r="T171" s="21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2" t="s">
        <v>158</v>
      </c>
      <c r="AT171" s="212" t="s">
        <v>153</v>
      </c>
      <c r="AU171" s="212" t="s">
        <v>85</v>
      </c>
      <c r="AY171" s="18" t="s">
        <v>151</v>
      </c>
      <c r="BE171" s="213">
        <f>IF(N171="základní",J171,0)</f>
        <v>0</v>
      </c>
      <c r="BF171" s="213">
        <f>IF(N171="snížená",J171,0)</f>
        <v>0</v>
      </c>
      <c r="BG171" s="213">
        <f>IF(N171="zákl. přenesená",J171,0)</f>
        <v>0</v>
      </c>
      <c r="BH171" s="213">
        <f>IF(N171="sníž. přenesená",J171,0)</f>
        <v>0</v>
      </c>
      <c r="BI171" s="213">
        <f>IF(N171="nulová",J171,0)</f>
        <v>0</v>
      </c>
      <c r="BJ171" s="18" t="s">
        <v>81</v>
      </c>
      <c r="BK171" s="213">
        <f>ROUND(I171*H171,2)</f>
        <v>0</v>
      </c>
      <c r="BL171" s="18" t="s">
        <v>158</v>
      </c>
      <c r="BM171" s="212" t="s">
        <v>252</v>
      </c>
    </row>
    <row r="172" s="2" customFormat="1">
      <c r="A172" s="39"/>
      <c r="B172" s="40"/>
      <c r="C172" s="41"/>
      <c r="D172" s="214" t="s">
        <v>160</v>
      </c>
      <c r="E172" s="41"/>
      <c r="F172" s="215" t="s">
        <v>253</v>
      </c>
      <c r="G172" s="41"/>
      <c r="H172" s="41"/>
      <c r="I172" s="216"/>
      <c r="J172" s="41"/>
      <c r="K172" s="41"/>
      <c r="L172" s="45"/>
      <c r="M172" s="217"/>
      <c r="N172" s="218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160</v>
      </c>
      <c r="AU172" s="18" t="s">
        <v>85</v>
      </c>
    </row>
    <row r="173" s="13" customFormat="1">
      <c r="A173" s="13"/>
      <c r="B173" s="219"/>
      <c r="C173" s="220"/>
      <c r="D173" s="221" t="s">
        <v>162</v>
      </c>
      <c r="E173" s="222" t="s">
        <v>19</v>
      </c>
      <c r="F173" s="223" t="s">
        <v>254</v>
      </c>
      <c r="G173" s="220"/>
      <c r="H173" s="224">
        <v>33.188000000000002</v>
      </c>
      <c r="I173" s="225"/>
      <c r="J173" s="220"/>
      <c r="K173" s="220"/>
      <c r="L173" s="226"/>
      <c r="M173" s="227"/>
      <c r="N173" s="228"/>
      <c r="O173" s="228"/>
      <c r="P173" s="228"/>
      <c r="Q173" s="228"/>
      <c r="R173" s="228"/>
      <c r="S173" s="228"/>
      <c r="T173" s="22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0" t="s">
        <v>162</v>
      </c>
      <c r="AU173" s="230" t="s">
        <v>85</v>
      </c>
      <c r="AV173" s="13" t="s">
        <v>85</v>
      </c>
      <c r="AW173" s="13" t="s">
        <v>35</v>
      </c>
      <c r="AX173" s="13" t="s">
        <v>76</v>
      </c>
      <c r="AY173" s="230" t="s">
        <v>151</v>
      </c>
    </row>
    <row r="174" s="13" customFormat="1">
      <c r="A174" s="13"/>
      <c r="B174" s="219"/>
      <c r="C174" s="220"/>
      <c r="D174" s="221" t="s">
        <v>162</v>
      </c>
      <c r="E174" s="222" t="s">
        <v>19</v>
      </c>
      <c r="F174" s="223" t="s">
        <v>255</v>
      </c>
      <c r="G174" s="220"/>
      <c r="H174" s="224">
        <v>171.5</v>
      </c>
      <c r="I174" s="225"/>
      <c r="J174" s="220"/>
      <c r="K174" s="220"/>
      <c r="L174" s="226"/>
      <c r="M174" s="227"/>
      <c r="N174" s="228"/>
      <c r="O174" s="228"/>
      <c r="P174" s="228"/>
      <c r="Q174" s="228"/>
      <c r="R174" s="228"/>
      <c r="S174" s="228"/>
      <c r="T174" s="22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0" t="s">
        <v>162</v>
      </c>
      <c r="AU174" s="230" t="s">
        <v>85</v>
      </c>
      <c r="AV174" s="13" t="s">
        <v>85</v>
      </c>
      <c r="AW174" s="13" t="s">
        <v>35</v>
      </c>
      <c r="AX174" s="13" t="s">
        <v>76</v>
      </c>
      <c r="AY174" s="230" t="s">
        <v>151</v>
      </c>
    </row>
    <row r="175" s="14" customFormat="1">
      <c r="A175" s="14"/>
      <c r="B175" s="241"/>
      <c r="C175" s="242"/>
      <c r="D175" s="221" t="s">
        <v>162</v>
      </c>
      <c r="E175" s="243" t="s">
        <v>19</v>
      </c>
      <c r="F175" s="244" t="s">
        <v>256</v>
      </c>
      <c r="G175" s="242"/>
      <c r="H175" s="245">
        <v>204.68799999999999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1" t="s">
        <v>162</v>
      </c>
      <c r="AU175" s="251" t="s">
        <v>85</v>
      </c>
      <c r="AV175" s="14" t="s">
        <v>158</v>
      </c>
      <c r="AW175" s="14" t="s">
        <v>35</v>
      </c>
      <c r="AX175" s="14" t="s">
        <v>81</v>
      </c>
      <c r="AY175" s="251" t="s">
        <v>151</v>
      </c>
    </row>
    <row r="176" s="2" customFormat="1" ht="24.15" customHeight="1">
      <c r="A176" s="39"/>
      <c r="B176" s="40"/>
      <c r="C176" s="201" t="s">
        <v>257</v>
      </c>
      <c r="D176" s="201" t="s">
        <v>153</v>
      </c>
      <c r="E176" s="202" t="s">
        <v>258</v>
      </c>
      <c r="F176" s="203" t="s">
        <v>259</v>
      </c>
      <c r="G176" s="204" t="s">
        <v>177</v>
      </c>
      <c r="H176" s="205">
        <v>2.2930000000000001</v>
      </c>
      <c r="I176" s="206"/>
      <c r="J176" s="207">
        <f>ROUND(I176*H176,2)</f>
        <v>0</v>
      </c>
      <c r="K176" s="203" t="s">
        <v>157</v>
      </c>
      <c r="L176" s="45"/>
      <c r="M176" s="208" t="s">
        <v>19</v>
      </c>
      <c r="N176" s="209" t="s">
        <v>47</v>
      </c>
      <c r="O176" s="85"/>
      <c r="P176" s="210">
        <f>O176*H176</f>
        <v>0</v>
      </c>
      <c r="Q176" s="210">
        <v>1.04922</v>
      </c>
      <c r="R176" s="210">
        <f>Q176*H176</f>
        <v>2.4058614600000001</v>
      </c>
      <c r="S176" s="210">
        <v>0</v>
      </c>
      <c r="T176" s="21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2" t="s">
        <v>158</v>
      </c>
      <c r="AT176" s="212" t="s">
        <v>153</v>
      </c>
      <c r="AU176" s="212" t="s">
        <v>85</v>
      </c>
      <c r="AY176" s="18" t="s">
        <v>151</v>
      </c>
      <c r="BE176" s="213">
        <f>IF(N176="základní",J176,0)</f>
        <v>0</v>
      </c>
      <c r="BF176" s="213">
        <f>IF(N176="snížená",J176,0)</f>
        <v>0</v>
      </c>
      <c r="BG176" s="213">
        <f>IF(N176="zákl. přenesená",J176,0)</f>
        <v>0</v>
      </c>
      <c r="BH176" s="213">
        <f>IF(N176="sníž. přenesená",J176,0)</f>
        <v>0</v>
      </c>
      <c r="BI176" s="213">
        <f>IF(N176="nulová",J176,0)</f>
        <v>0</v>
      </c>
      <c r="BJ176" s="18" t="s">
        <v>81</v>
      </c>
      <c r="BK176" s="213">
        <f>ROUND(I176*H176,2)</f>
        <v>0</v>
      </c>
      <c r="BL176" s="18" t="s">
        <v>158</v>
      </c>
      <c r="BM176" s="212" t="s">
        <v>260</v>
      </c>
    </row>
    <row r="177" s="2" customFormat="1">
      <c r="A177" s="39"/>
      <c r="B177" s="40"/>
      <c r="C177" s="41"/>
      <c r="D177" s="214" t="s">
        <v>160</v>
      </c>
      <c r="E177" s="41"/>
      <c r="F177" s="215" t="s">
        <v>261</v>
      </c>
      <c r="G177" s="41"/>
      <c r="H177" s="41"/>
      <c r="I177" s="216"/>
      <c r="J177" s="41"/>
      <c r="K177" s="41"/>
      <c r="L177" s="45"/>
      <c r="M177" s="217"/>
      <c r="N177" s="21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160</v>
      </c>
      <c r="AU177" s="18" t="s">
        <v>85</v>
      </c>
    </row>
    <row r="178" s="13" customFormat="1">
      <c r="A178" s="13"/>
      <c r="B178" s="219"/>
      <c r="C178" s="220"/>
      <c r="D178" s="221" t="s">
        <v>162</v>
      </c>
      <c r="E178" s="220"/>
      <c r="F178" s="223" t="s">
        <v>262</v>
      </c>
      <c r="G178" s="220"/>
      <c r="H178" s="224">
        <v>2.2930000000000001</v>
      </c>
      <c r="I178" s="225"/>
      <c r="J178" s="220"/>
      <c r="K178" s="220"/>
      <c r="L178" s="226"/>
      <c r="M178" s="227"/>
      <c r="N178" s="228"/>
      <c r="O178" s="228"/>
      <c r="P178" s="228"/>
      <c r="Q178" s="228"/>
      <c r="R178" s="228"/>
      <c r="S178" s="228"/>
      <c r="T178" s="22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0" t="s">
        <v>162</v>
      </c>
      <c r="AU178" s="230" t="s">
        <v>85</v>
      </c>
      <c r="AV178" s="13" t="s">
        <v>85</v>
      </c>
      <c r="AW178" s="13" t="s">
        <v>4</v>
      </c>
      <c r="AX178" s="13" t="s">
        <v>81</v>
      </c>
      <c r="AY178" s="230" t="s">
        <v>151</v>
      </c>
    </row>
    <row r="179" s="2" customFormat="1" ht="24.15" customHeight="1">
      <c r="A179" s="39"/>
      <c r="B179" s="40"/>
      <c r="C179" s="201" t="s">
        <v>263</v>
      </c>
      <c r="D179" s="201" t="s">
        <v>153</v>
      </c>
      <c r="E179" s="202" t="s">
        <v>264</v>
      </c>
      <c r="F179" s="203" t="s">
        <v>265</v>
      </c>
      <c r="G179" s="204" t="s">
        <v>177</v>
      </c>
      <c r="H179" s="205">
        <v>0.14000000000000001</v>
      </c>
      <c r="I179" s="206"/>
      <c r="J179" s="207">
        <f>ROUND(I179*H179,2)</f>
        <v>0</v>
      </c>
      <c r="K179" s="203" t="s">
        <v>157</v>
      </c>
      <c r="L179" s="45"/>
      <c r="M179" s="208" t="s">
        <v>19</v>
      </c>
      <c r="N179" s="209" t="s">
        <v>47</v>
      </c>
      <c r="O179" s="85"/>
      <c r="P179" s="210">
        <f>O179*H179</f>
        <v>0</v>
      </c>
      <c r="Q179" s="210">
        <v>0.017090000000000001</v>
      </c>
      <c r="R179" s="210">
        <f>Q179*H179</f>
        <v>0.0023926000000000004</v>
      </c>
      <c r="S179" s="210">
        <v>0</v>
      </c>
      <c r="T179" s="21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2" t="s">
        <v>158</v>
      </c>
      <c r="AT179" s="212" t="s">
        <v>153</v>
      </c>
      <c r="AU179" s="212" t="s">
        <v>85</v>
      </c>
      <c r="AY179" s="18" t="s">
        <v>151</v>
      </c>
      <c r="BE179" s="213">
        <f>IF(N179="základní",J179,0)</f>
        <v>0</v>
      </c>
      <c r="BF179" s="213">
        <f>IF(N179="snížená",J179,0)</f>
        <v>0</v>
      </c>
      <c r="BG179" s="213">
        <f>IF(N179="zákl. přenesená",J179,0)</f>
        <v>0</v>
      </c>
      <c r="BH179" s="213">
        <f>IF(N179="sníž. přenesená",J179,0)</f>
        <v>0</v>
      </c>
      <c r="BI179" s="213">
        <f>IF(N179="nulová",J179,0)</f>
        <v>0</v>
      </c>
      <c r="BJ179" s="18" t="s">
        <v>81</v>
      </c>
      <c r="BK179" s="213">
        <f>ROUND(I179*H179,2)</f>
        <v>0</v>
      </c>
      <c r="BL179" s="18" t="s">
        <v>158</v>
      </c>
      <c r="BM179" s="212" t="s">
        <v>266</v>
      </c>
    </row>
    <row r="180" s="2" customFormat="1">
      <c r="A180" s="39"/>
      <c r="B180" s="40"/>
      <c r="C180" s="41"/>
      <c r="D180" s="214" t="s">
        <v>160</v>
      </c>
      <c r="E180" s="41"/>
      <c r="F180" s="215" t="s">
        <v>267</v>
      </c>
      <c r="G180" s="41"/>
      <c r="H180" s="41"/>
      <c r="I180" s="216"/>
      <c r="J180" s="41"/>
      <c r="K180" s="41"/>
      <c r="L180" s="45"/>
      <c r="M180" s="217"/>
      <c r="N180" s="21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160</v>
      </c>
      <c r="AU180" s="18" t="s">
        <v>85</v>
      </c>
    </row>
    <row r="181" s="13" customFormat="1">
      <c r="A181" s="13"/>
      <c r="B181" s="219"/>
      <c r="C181" s="220"/>
      <c r="D181" s="221" t="s">
        <v>162</v>
      </c>
      <c r="E181" s="222" t="s">
        <v>19</v>
      </c>
      <c r="F181" s="223" t="s">
        <v>268</v>
      </c>
      <c r="G181" s="220"/>
      <c r="H181" s="224">
        <v>0.14000000000000001</v>
      </c>
      <c r="I181" s="225"/>
      <c r="J181" s="220"/>
      <c r="K181" s="220"/>
      <c r="L181" s="226"/>
      <c r="M181" s="227"/>
      <c r="N181" s="228"/>
      <c r="O181" s="228"/>
      <c r="P181" s="228"/>
      <c r="Q181" s="228"/>
      <c r="R181" s="228"/>
      <c r="S181" s="228"/>
      <c r="T181" s="22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0" t="s">
        <v>162</v>
      </c>
      <c r="AU181" s="230" t="s">
        <v>85</v>
      </c>
      <c r="AV181" s="13" t="s">
        <v>85</v>
      </c>
      <c r="AW181" s="13" t="s">
        <v>35</v>
      </c>
      <c r="AX181" s="13" t="s">
        <v>81</v>
      </c>
      <c r="AY181" s="230" t="s">
        <v>151</v>
      </c>
    </row>
    <row r="182" s="2" customFormat="1" ht="16.5" customHeight="1">
      <c r="A182" s="39"/>
      <c r="B182" s="40"/>
      <c r="C182" s="231" t="s">
        <v>269</v>
      </c>
      <c r="D182" s="231" t="s">
        <v>194</v>
      </c>
      <c r="E182" s="232" t="s">
        <v>270</v>
      </c>
      <c r="F182" s="233" t="s">
        <v>271</v>
      </c>
      <c r="G182" s="234" t="s">
        <v>177</v>
      </c>
      <c r="H182" s="235">
        <v>0.14699999999999999</v>
      </c>
      <c r="I182" s="236"/>
      <c r="J182" s="237">
        <f>ROUND(I182*H182,2)</f>
        <v>0</v>
      </c>
      <c r="K182" s="233" t="s">
        <v>157</v>
      </c>
      <c r="L182" s="238"/>
      <c r="M182" s="239" t="s">
        <v>19</v>
      </c>
      <c r="N182" s="240" t="s">
        <v>47</v>
      </c>
      <c r="O182" s="85"/>
      <c r="P182" s="210">
        <f>O182*H182</f>
        <v>0</v>
      </c>
      <c r="Q182" s="210">
        <v>1</v>
      </c>
      <c r="R182" s="210">
        <f>Q182*H182</f>
        <v>0.14699999999999999</v>
      </c>
      <c r="S182" s="210">
        <v>0</v>
      </c>
      <c r="T182" s="21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2" t="s">
        <v>197</v>
      </c>
      <c r="AT182" s="212" t="s">
        <v>194</v>
      </c>
      <c r="AU182" s="212" t="s">
        <v>85</v>
      </c>
      <c r="AY182" s="18" t="s">
        <v>151</v>
      </c>
      <c r="BE182" s="213">
        <f>IF(N182="základní",J182,0)</f>
        <v>0</v>
      </c>
      <c r="BF182" s="213">
        <f>IF(N182="snížená",J182,0)</f>
        <v>0</v>
      </c>
      <c r="BG182" s="213">
        <f>IF(N182="zákl. přenesená",J182,0)</f>
        <v>0</v>
      </c>
      <c r="BH182" s="213">
        <f>IF(N182="sníž. přenesená",J182,0)</f>
        <v>0</v>
      </c>
      <c r="BI182" s="213">
        <f>IF(N182="nulová",J182,0)</f>
        <v>0</v>
      </c>
      <c r="BJ182" s="18" t="s">
        <v>81</v>
      </c>
      <c r="BK182" s="213">
        <f>ROUND(I182*H182,2)</f>
        <v>0</v>
      </c>
      <c r="BL182" s="18" t="s">
        <v>158</v>
      </c>
      <c r="BM182" s="212" t="s">
        <v>272</v>
      </c>
    </row>
    <row r="183" s="13" customFormat="1">
      <c r="A183" s="13"/>
      <c r="B183" s="219"/>
      <c r="C183" s="220"/>
      <c r="D183" s="221" t="s">
        <v>162</v>
      </c>
      <c r="E183" s="220"/>
      <c r="F183" s="223" t="s">
        <v>273</v>
      </c>
      <c r="G183" s="220"/>
      <c r="H183" s="224">
        <v>0.14699999999999999</v>
      </c>
      <c r="I183" s="225"/>
      <c r="J183" s="220"/>
      <c r="K183" s="220"/>
      <c r="L183" s="226"/>
      <c r="M183" s="227"/>
      <c r="N183" s="228"/>
      <c r="O183" s="228"/>
      <c r="P183" s="228"/>
      <c r="Q183" s="228"/>
      <c r="R183" s="228"/>
      <c r="S183" s="228"/>
      <c r="T183" s="22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0" t="s">
        <v>162</v>
      </c>
      <c r="AU183" s="230" t="s">
        <v>85</v>
      </c>
      <c r="AV183" s="13" t="s">
        <v>85</v>
      </c>
      <c r="AW183" s="13" t="s">
        <v>4</v>
      </c>
      <c r="AX183" s="13" t="s">
        <v>81</v>
      </c>
      <c r="AY183" s="230" t="s">
        <v>151</v>
      </c>
    </row>
    <row r="184" s="2" customFormat="1" ht="21.75" customHeight="1">
      <c r="A184" s="39"/>
      <c r="B184" s="40"/>
      <c r="C184" s="201" t="s">
        <v>274</v>
      </c>
      <c r="D184" s="201" t="s">
        <v>153</v>
      </c>
      <c r="E184" s="202" t="s">
        <v>275</v>
      </c>
      <c r="F184" s="203" t="s">
        <v>276</v>
      </c>
      <c r="G184" s="204" t="s">
        <v>221</v>
      </c>
      <c r="H184" s="205">
        <v>190.83600000000001</v>
      </c>
      <c r="I184" s="206"/>
      <c r="J184" s="207">
        <f>ROUND(I184*H184,2)</f>
        <v>0</v>
      </c>
      <c r="K184" s="203" t="s">
        <v>157</v>
      </c>
      <c r="L184" s="45"/>
      <c r="M184" s="208" t="s">
        <v>19</v>
      </c>
      <c r="N184" s="209" t="s">
        <v>47</v>
      </c>
      <c r="O184" s="85"/>
      <c r="P184" s="210">
        <f>O184*H184</f>
        <v>0</v>
      </c>
      <c r="Q184" s="210">
        <v>0.068479999999999999</v>
      </c>
      <c r="R184" s="210">
        <f>Q184*H184</f>
        <v>13.068449280000001</v>
      </c>
      <c r="S184" s="210">
        <v>0</v>
      </c>
      <c r="T184" s="21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2" t="s">
        <v>158</v>
      </c>
      <c r="AT184" s="212" t="s">
        <v>153</v>
      </c>
      <c r="AU184" s="212" t="s">
        <v>85</v>
      </c>
      <c r="AY184" s="18" t="s">
        <v>151</v>
      </c>
      <c r="BE184" s="213">
        <f>IF(N184="základní",J184,0)</f>
        <v>0</v>
      </c>
      <c r="BF184" s="213">
        <f>IF(N184="snížená",J184,0)</f>
        <v>0</v>
      </c>
      <c r="BG184" s="213">
        <f>IF(N184="zákl. přenesená",J184,0)</f>
        <v>0</v>
      </c>
      <c r="BH184" s="213">
        <f>IF(N184="sníž. přenesená",J184,0)</f>
        <v>0</v>
      </c>
      <c r="BI184" s="213">
        <f>IF(N184="nulová",J184,0)</f>
        <v>0</v>
      </c>
      <c r="BJ184" s="18" t="s">
        <v>81</v>
      </c>
      <c r="BK184" s="213">
        <f>ROUND(I184*H184,2)</f>
        <v>0</v>
      </c>
      <c r="BL184" s="18" t="s">
        <v>158</v>
      </c>
      <c r="BM184" s="212" t="s">
        <v>277</v>
      </c>
    </row>
    <row r="185" s="2" customFormat="1">
      <c r="A185" s="39"/>
      <c r="B185" s="40"/>
      <c r="C185" s="41"/>
      <c r="D185" s="214" t="s">
        <v>160</v>
      </c>
      <c r="E185" s="41"/>
      <c r="F185" s="215" t="s">
        <v>278</v>
      </c>
      <c r="G185" s="41"/>
      <c r="H185" s="41"/>
      <c r="I185" s="216"/>
      <c r="J185" s="41"/>
      <c r="K185" s="41"/>
      <c r="L185" s="45"/>
      <c r="M185" s="217"/>
      <c r="N185" s="21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160</v>
      </c>
      <c r="AU185" s="18" t="s">
        <v>85</v>
      </c>
    </row>
    <row r="186" s="13" customFormat="1">
      <c r="A186" s="13"/>
      <c r="B186" s="219"/>
      <c r="C186" s="220"/>
      <c r="D186" s="221" t="s">
        <v>162</v>
      </c>
      <c r="E186" s="222" t="s">
        <v>19</v>
      </c>
      <c r="F186" s="223" t="s">
        <v>279</v>
      </c>
      <c r="G186" s="220"/>
      <c r="H186" s="224">
        <v>56.798000000000002</v>
      </c>
      <c r="I186" s="225"/>
      <c r="J186" s="220"/>
      <c r="K186" s="220"/>
      <c r="L186" s="226"/>
      <c r="M186" s="227"/>
      <c r="N186" s="228"/>
      <c r="O186" s="228"/>
      <c r="P186" s="228"/>
      <c r="Q186" s="228"/>
      <c r="R186" s="228"/>
      <c r="S186" s="228"/>
      <c r="T186" s="22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0" t="s">
        <v>162</v>
      </c>
      <c r="AU186" s="230" t="s">
        <v>85</v>
      </c>
      <c r="AV186" s="13" t="s">
        <v>85</v>
      </c>
      <c r="AW186" s="13" t="s">
        <v>35</v>
      </c>
      <c r="AX186" s="13" t="s">
        <v>76</v>
      </c>
      <c r="AY186" s="230" t="s">
        <v>151</v>
      </c>
    </row>
    <row r="187" s="13" customFormat="1">
      <c r="A187" s="13"/>
      <c r="B187" s="219"/>
      <c r="C187" s="220"/>
      <c r="D187" s="221" t="s">
        <v>162</v>
      </c>
      <c r="E187" s="222" t="s">
        <v>19</v>
      </c>
      <c r="F187" s="223" t="s">
        <v>280</v>
      </c>
      <c r="G187" s="220"/>
      <c r="H187" s="224">
        <v>126.99800000000001</v>
      </c>
      <c r="I187" s="225"/>
      <c r="J187" s="220"/>
      <c r="K187" s="220"/>
      <c r="L187" s="226"/>
      <c r="M187" s="227"/>
      <c r="N187" s="228"/>
      <c r="O187" s="228"/>
      <c r="P187" s="228"/>
      <c r="Q187" s="228"/>
      <c r="R187" s="228"/>
      <c r="S187" s="228"/>
      <c r="T187" s="22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0" t="s">
        <v>162</v>
      </c>
      <c r="AU187" s="230" t="s">
        <v>85</v>
      </c>
      <c r="AV187" s="13" t="s">
        <v>85</v>
      </c>
      <c r="AW187" s="13" t="s">
        <v>35</v>
      </c>
      <c r="AX187" s="13" t="s">
        <v>76</v>
      </c>
      <c r="AY187" s="230" t="s">
        <v>151</v>
      </c>
    </row>
    <row r="188" s="13" customFormat="1">
      <c r="A188" s="13"/>
      <c r="B188" s="219"/>
      <c r="C188" s="220"/>
      <c r="D188" s="221" t="s">
        <v>162</v>
      </c>
      <c r="E188" s="222" t="s">
        <v>19</v>
      </c>
      <c r="F188" s="223" t="s">
        <v>281</v>
      </c>
      <c r="G188" s="220"/>
      <c r="H188" s="224">
        <v>7.04</v>
      </c>
      <c r="I188" s="225"/>
      <c r="J188" s="220"/>
      <c r="K188" s="220"/>
      <c r="L188" s="226"/>
      <c r="M188" s="227"/>
      <c r="N188" s="228"/>
      <c r="O188" s="228"/>
      <c r="P188" s="228"/>
      <c r="Q188" s="228"/>
      <c r="R188" s="228"/>
      <c r="S188" s="228"/>
      <c r="T188" s="22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0" t="s">
        <v>162</v>
      </c>
      <c r="AU188" s="230" t="s">
        <v>85</v>
      </c>
      <c r="AV188" s="13" t="s">
        <v>85</v>
      </c>
      <c r="AW188" s="13" t="s">
        <v>35</v>
      </c>
      <c r="AX188" s="13" t="s">
        <v>76</v>
      </c>
      <c r="AY188" s="230" t="s">
        <v>151</v>
      </c>
    </row>
    <row r="189" s="14" customFormat="1">
      <c r="A189" s="14"/>
      <c r="B189" s="241"/>
      <c r="C189" s="242"/>
      <c r="D189" s="221" t="s">
        <v>162</v>
      </c>
      <c r="E189" s="243" t="s">
        <v>19</v>
      </c>
      <c r="F189" s="244" t="s">
        <v>256</v>
      </c>
      <c r="G189" s="242"/>
      <c r="H189" s="245">
        <v>190.83600000000001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1" t="s">
        <v>162</v>
      </c>
      <c r="AU189" s="251" t="s">
        <v>85</v>
      </c>
      <c r="AV189" s="14" t="s">
        <v>158</v>
      </c>
      <c r="AW189" s="14" t="s">
        <v>35</v>
      </c>
      <c r="AX189" s="14" t="s">
        <v>81</v>
      </c>
      <c r="AY189" s="251" t="s">
        <v>151</v>
      </c>
    </row>
    <row r="190" s="2" customFormat="1" ht="24.15" customHeight="1">
      <c r="A190" s="39"/>
      <c r="B190" s="40"/>
      <c r="C190" s="201" t="s">
        <v>7</v>
      </c>
      <c r="D190" s="201" t="s">
        <v>153</v>
      </c>
      <c r="E190" s="202" t="s">
        <v>282</v>
      </c>
      <c r="F190" s="203" t="s">
        <v>283</v>
      </c>
      <c r="G190" s="204" t="s">
        <v>221</v>
      </c>
      <c r="H190" s="205">
        <v>23.93</v>
      </c>
      <c r="I190" s="206"/>
      <c r="J190" s="207">
        <f>ROUND(I190*H190,2)</f>
        <v>0</v>
      </c>
      <c r="K190" s="203" t="s">
        <v>157</v>
      </c>
      <c r="L190" s="45"/>
      <c r="M190" s="208" t="s">
        <v>19</v>
      </c>
      <c r="N190" s="209" t="s">
        <v>47</v>
      </c>
      <c r="O190" s="85"/>
      <c r="P190" s="210">
        <f>O190*H190</f>
        <v>0</v>
      </c>
      <c r="Q190" s="210">
        <v>0.094479999999999995</v>
      </c>
      <c r="R190" s="210">
        <f>Q190*H190</f>
        <v>2.2609063999999996</v>
      </c>
      <c r="S190" s="210">
        <v>0</v>
      </c>
      <c r="T190" s="21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2" t="s">
        <v>158</v>
      </c>
      <c r="AT190" s="212" t="s">
        <v>153</v>
      </c>
      <c r="AU190" s="212" t="s">
        <v>85</v>
      </c>
      <c r="AY190" s="18" t="s">
        <v>151</v>
      </c>
      <c r="BE190" s="213">
        <f>IF(N190="základní",J190,0)</f>
        <v>0</v>
      </c>
      <c r="BF190" s="213">
        <f>IF(N190="snížená",J190,0)</f>
        <v>0</v>
      </c>
      <c r="BG190" s="213">
        <f>IF(N190="zákl. přenesená",J190,0)</f>
        <v>0</v>
      </c>
      <c r="BH190" s="213">
        <f>IF(N190="sníž. přenesená",J190,0)</f>
        <v>0</v>
      </c>
      <c r="BI190" s="213">
        <f>IF(N190="nulová",J190,0)</f>
        <v>0</v>
      </c>
      <c r="BJ190" s="18" t="s">
        <v>81</v>
      </c>
      <c r="BK190" s="213">
        <f>ROUND(I190*H190,2)</f>
        <v>0</v>
      </c>
      <c r="BL190" s="18" t="s">
        <v>158</v>
      </c>
      <c r="BM190" s="212" t="s">
        <v>284</v>
      </c>
    </row>
    <row r="191" s="2" customFormat="1">
      <c r="A191" s="39"/>
      <c r="B191" s="40"/>
      <c r="C191" s="41"/>
      <c r="D191" s="214" t="s">
        <v>160</v>
      </c>
      <c r="E191" s="41"/>
      <c r="F191" s="215" t="s">
        <v>285</v>
      </c>
      <c r="G191" s="41"/>
      <c r="H191" s="41"/>
      <c r="I191" s="216"/>
      <c r="J191" s="41"/>
      <c r="K191" s="41"/>
      <c r="L191" s="45"/>
      <c r="M191" s="217"/>
      <c r="N191" s="21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160</v>
      </c>
      <c r="AU191" s="18" t="s">
        <v>85</v>
      </c>
    </row>
    <row r="192" s="13" customFormat="1">
      <c r="A192" s="13"/>
      <c r="B192" s="219"/>
      <c r="C192" s="220"/>
      <c r="D192" s="221" t="s">
        <v>162</v>
      </c>
      <c r="E192" s="222" t="s">
        <v>19</v>
      </c>
      <c r="F192" s="223" t="s">
        <v>286</v>
      </c>
      <c r="G192" s="220"/>
      <c r="H192" s="224">
        <v>23.93</v>
      </c>
      <c r="I192" s="225"/>
      <c r="J192" s="220"/>
      <c r="K192" s="220"/>
      <c r="L192" s="226"/>
      <c r="M192" s="227"/>
      <c r="N192" s="228"/>
      <c r="O192" s="228"/>
      <c r="P192" s="228"/>
      <c r="Q192" s="228"/>
      <c r="R192" s="228"/>
      <c r="S192" s="228"/>
      <c r="T192" s="22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0" t="s">
        <v>162</v>
      </c>
      <c r="AU192" s="230" t="s">
        <v>85</v>
      </c>
      <c r="AV192" s="13" t="s">
        <v>85</v>
      </c>
      <c r="AW192" s="13" t="s">
        <v>35</v>
      </c>
      <c r="AX192" s="13" t="s">
        <v>81</v>
      </c>
      <c r="AY192" s="230" t="s">
        <v>151</v>
      </c>
    </row>
    <row r="193" s="2" customFormat="1" ht="24.15" customHeight="1">
      <c r="A193" s="39"/>
      <c r="B193" s="40"/>
      <c r="C193" s="201" t="s">
        <v>287</v>
      </c>
      <c r="D193" s="201" t="s">
        <v>153</v>
      </c>
      <c r="E193" s="202" t="s">
        <v>288</v>
      </c>
      <c r="F193" s="203" t="s">
        <v>289</v>
      </c>
      <c r="G193" s="204" t="s">
        <v>221</v>
      </c>
      <c r="H193" s="205">
        <v>90.352999999999994</v>
      </c>
      <c r="I193" s="206"/>
      <c r="J193" s="207">
        <f>ROUND(I193*H193,2)</f>
        <v>0</v>
      </c>
      <c r="K193" s="203" t="s">
        <v>157</v>
      </c>
      <c r="L193" s="45"/>
      <c r="M193" s="208" t="s">
        <v>19</v>
      </c>
      <c r="N193" s="209" t="s">
        <v>47</v>
      </c>
      <c r="O193" s="85"/>
      <c r="P193" s="210">
        <f>O193*H193</f>
        <v>0</v>
      </c>
      <c r="Q193" s="210">
        <v>0.11396000000000001</v>
      </c>
      <c r="R193" s="210">
        <f>Q193*H193</f>
        <v>10.296627879999999</v>
      </c>
      <c r="S193" s="210">
        <v>0</v>
      </c>
      <c r="T193" s="21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2" t="s">
        <v>158</v>
      </c>
      <c r="AT193" s="212" t="s">
        <v>153</v>
      </c>
      <c r="AU193" s="212" t="s">
        <v>85</v>
      </c>
      <c r="AY193" s="18" t="s">
        <v>151</v>
      </c>
      <c r="BE193" s="213">
        <f>IF(N193="základní",J193,0)</f>
        <v>0</v>
      </c>
      <c r="BF193" s="213">
        <f>IF(N193="snížená",J193,0)</f>
        <v>0</v>
      </c>
      <c r="BG193" s="213">
        <f>IF(N193="zákl. přenesená",J193,0)</f>
        <v>0</v>
      </c>
      <c r="BH193" s="213">
        <f>IF(N193="sníž. přenesená",J193,0)</f>
        <v>0</v>
      </c>
      <c r="BI193" s="213">
        <f>IF(N193="nulová",J193,0)</f>
        <v>0</v>
      </c>
      <c r="BJ193" s="18" t="s">
        <v>81</v>
      </c>
      <c r="BK193" s="213">
        <f>ROUND(I193*H193,2)</f>
        <v>0</v>
      </c>
      <c r="BL193" s="18" t="s">
        <v>158</v>
      </c>
      <c r="BM193" s="212" t="s">
        <v>290</v>
      </c>
    </row>
    <row r="194" s="2" customFormat="1">
      <c r="A194" s="39"/>
      <c r="B194" s="40"/>
      <c r="C194" s="41"/>
      <c r="D194" s="214" t="s">
        <v>160</v>
      </c>
      <c r="E194" s="41"/>
      <c r="F194" s="215" t="s">
        <v>291</v>
      </c>
      <c r="G194" s="41"/>
      <c r="H194" s="41"/>
      <c r="I194" s="216"/>
      <c r="J194" s="41"/>
      <c r="K194" s="41"/>
      <c r="L194" s="45"/>
      <c r="M194" s="217"/>
      <c r="N194" s="218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160</v>
      </c>
      <c r="AU194" s="18" t="s">
        <v>85</v>
      </c>
    </row>
    <row r="195" s="13" customFormat="1">
      <c r="A195" s="13"/>
      <c r="B195" s="219"/>
      <c r="C195" s="220"/>
      <c r="D195" s="221" t="s">
        <v>162</v>
      </c>
      <c r="E195" s="222" t="s">
        <v>19</v>
      </c>
      <c r="F195" s="223" t="s">
        <v>292</v>
      </c>
      <c r="G195" s="220"/>
      <c r="H195" s="224">
        <v>21.158000000000001</v>
      </c>
      <c r="I195" s="225"/>
      <c r="J195" s="220"/>
      <c r="K195" s="220"/>
      <c r="L195" s="226"/>
      <c r="M195" s="227"/>
      <c r="N195" s="228"/>
      <c r="O195" s="228"/>
      <c r="P195" s="228"/>
      <c r="Q195" s="228"/>
      <c r="R195" s="228"/>
      <c r="S195" s="228"/>
      <c r="T195" s="22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0" t="s">
        <v>162</v>
      </c>
      <c r="AU195" s="230" t="s">
        <v>85</v>
      </c>
      <c r="AV195" s="13" t="s">
        <v>85</v>
      </c>
      <c r="AW195" s="13" t="s">
        <v>35</v>
      </c>
      <c r="AX195" s="13" t="s">
        <v>76</v>
      </c>
      <c r="AY195" s="230" t="s">
        <v>151</v>
      </c>
    </row>
    <row r="196" s="13" customFormat="1">
      <c r="A196" s="13"/>
      <c r="B196" s="219"/>
      <c r="C196" s="220"/>
      <c r="D196" s="221" t="s">
        <v>162</v>
      </c>
      <c r="E196" s="222" t="s">
        <v>19</v>
      </c>
      <c r="F196" s="223" t="s">
        <v>293</v>
      </c>
      <c r="G196" s="220"/>
      <c r="H196" s="224">
        <v>69.194999999999993</v>
      </c>
      <c r="I196" s="225"/>
      <c r="J196" s="220"/>
      <c r="K196" s="220"/>
      <c r="L196" s="226"/>
      <c r="M196" s="227"/>
      <c r="N196" s="228"/>
      <c r="O196" s="228"/>
      <c r="P196" s="228"/>
      <c r="Q196" s="228"/>
      <c r="R196" s="228"/>
      <c r="S196" s="228"/>
      <c r="T196" s="22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0" t="s">
        <v>162</v>
      </c>
      <c r="AU196" s="230" t="s">
        <v>85</v>
      </c>
      <c r="AV196" s="13" t="s">
        <v>85</v>
      </c>
      <c r="AW196" s="13" t="s">
        <v>35</v>
      </c>
      <c r="AX196" s="13" t="s">
        <v>76</v>
      </c>
      <c r="AY196" s="230" t="s">
        <v>151</v>
      </c>
    </row>
    <row r="197" s="14" customFormat="1">
      <c r="A197" s="14"/>
      <c r="B197" s="241"/>
      <c r="C197" s="242"/>
      <c r="D197" s="221" t="s">
        <v>162</v>
      </c>
      <c r="E197" s="243" t="s">
        <v>19</v>
      </c>
      <c r="F197" s="244" t="s">
        <v>256</v>
      </c>
      <c r="G197" s="242"/>
      <c r="H197" s="245">
        <v>90.352999999999994</v>
      </c>
      <c r="I197" s="246"/>
      <c r="J197" s="242"/>
      <c r="K197" s="242"/>
      <c r="L197" s="247"/>
      <c r="M197" s="248"/>
      <c r="N197" s="249"/>
      <c r="O197" s="249"/>
      <c r="P197" s="249"/>
      <c r="Q197" s="249"/>
      <c r="R197" s="249"/>
      <c r="S197" s="249"/>
      <c r="T197" s="25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1" t="s">
        <v>162</v>
      </c>
      <c r="AU197" s="251" t="s">
        <v>85</v>
      </c>
      <c r="AV197" s="14" t="s">
        <v>158</v>
      </c>
      <c r="AW197" s="14" t="s">
        <v>35</v>
      </c>
      <c r="AX197" s="14" t="s">
        <v>81</v>
      </c>
      <c r="AY197" s="251" t="s">
        <v>151</v>
      </c>
    </row>
    <row r="198" s="2" customFormat="1" ht="24.15" customHeight="1">
      <c r="A198" s="39"/>
      <c r="B198" s="40"/>
      <c r="C198" s="201" t="s">
        <v>294</v>
      </c>
      <c r="D198" s="201" t="s">
        <v>153</v>
      </c>
      <c r="E198" s="202" t="s">
        <v>295</v>
      </c>
      <c r="F198" s="203" t="s">
        <v>296</v>
      </c>
      <c r="G198" s="204" t="s">
        <v>221</v>
      </c>
      <c r="H198" s="205">
        <v>10.395</v>
      </c>
      <c r="I198" s="206"/>
      <c r="J198" s="207">
        <f>ROUND(I198*H198,2)</f>
        <v>0</v>
      </c>
      <c r="K198" s="203" t="s">
        <v>157</v>
      </c>
      <c r="L198" s="45"/>
      <c r="M198" s="208" t="s">
        <v>19</v>
      </c>
      <c r="N198" s="209" t="s">
        <v>47</v>
      </c>
      <c r="O198" s="85"/>
      <c r="P198" s="210">
        <f>O198*H198</f>
        <v>0</v>
      </c>
      <c r="Q198" s="210">
        <v>0.064519999999999994</v>
      </c>
      <c r="R198" s="210">
        <f>Q198*H198</f>
        <v>0.67068539999999988</v>
      </c>
      <c r="S198" s="210">
        <v>0</v>
      </c>
      <c r="T198" s="21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2" t="s">
        <v>158</v>
      </c>
      <c r="AT198" s="212" t="s">
        <v>153</v>
      </c>
      <c r="AU198" s="212" t="s">
        <v>85</v>
      </c>
      <c r="AY198" s="18" t="s">
        <v>151</v>
      </c>
      <c r="BE198" s="213">
        <f>IF(N198="základní",J198,0)</f>
        <v>0</v>
      </c>
      <c r="BF198" s="213">
        <f>IF(N198="snížená",J198,0)</f>
        <v>0</v>
      </c>
      <c r="BG198" s="213">
        <f>IF(N198="zákl. přenesená",J198,0)</f>
        <v>0</v>
      </c>
      <c r="BH198" s="213">
        <f>IF(N198="sníž. přenesená",J198,0)</f>
        <v>0</v>
      </c>
      <c r="BI198" s="213">
        <f>IF(N198="nulová",J198,0)</f>
        <v>0</v>
      </c>
      <c r="BJ198" s="18" t="s">
        <v>81</v>
      </c>
      <c r="BK198" s="213">
        <f>ROUND(I198*H198,2)</f>
        <v>0</v>
      </c>
      <c r="BL198" s="18" t="s">
        <v>158</v>
      </c>
      <c r="BM198" s="212" t="s">
        <v>297</v>
      </c>
    </row>
    <row r="199" s="2" customFormat="1">
      <c r="A199" s="39"/>
      <c r="B199" s="40"/>
      <c r="C199" s="41"/>
      <c r="D199" s="214" t="s">
        <v>160</v>
      </c>
      <c r="E199" s="41"/>
      <c r="F199" s="215" t="s">
        <v>298</v>
      </c>
      <c r="G199" s="41"/>
      <c r="H199" s="41"/>
      <c r="I199" s="216"/>
      <c r="J199" s="41"/>
      <c r="K199" s="41"/>
      <c r="L199" s="45"/>
      <c r="M199" s="217"/>
      <c r="N199" s="21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160</v>
      </c>
      <c r="AU199" s="18" t="s">
        <v>85</v>
      </c>
    </row>
    <row r="200" s="13" customFormat="1">
      <c r="A200" s="13"/>
      <c r="B200" s="219"/>
      <c r="C200" s="220"/>
      <c r="D200" s="221" t="s">
        <v>162</v>
      </c>
      <c r="E200" s="222" t="s">
        <v>19</v>
      </c>
      <c r="F200" s="223" t="s">
        <v>299</v>
      </c>
      <c r="G200" s="220"/>
      <c r="H200" s="224">
        <v>10.395</v>
      </c>
      <c r="I200" s="225"/>
      <c r="J200" s="220"/>
      <c r="K200" s="220"/>
      <c r="L200" s="226"/>
      <c r="M200" s="227"/>
      <c r="N200" s="228"/>
      <c r="O200" s="228"/>
      <c r="P200" s="228"/>
      <c r="Q200" s="228"/>
      <c r="R200" s="228"/>
      <c r="S200" s="228"/>
      <c r="T200" s="22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0" t="s">
        <v>162</v>
      </c>
      <c r="AU200" s="230" t="s">
        <v>85</v>
      </c>
      <c r="AV200" s="13" t="s">
        <v>85</v>
      </c>
      <c r="AW200" s="13" t="s">
        <v>35</v>
      </c>
      <c r="AX200" s="13" t="s">
        <v>81</v>
      </c>
      <c r="AY200" s="230" t="s">
        <v>151</v>
      </c>
    </row>
    <row r="201" s="2" customFormat="1" ht="24.15" customHeight="1">
      <c r="A201" s="39"/>
      <c r="B201" s="40"/>
      <c r="C201" s="201" t="s">
        <v>300</v>
      </c>
      <c r="D201" s="201" t="s">
        <v>153</v>
      </c>
      <c r="E201" s="202" t="s">
        <v>301</v>
      </c>
      <c r="F201" s="203" t="s">
        <v>302</v>
      </c>
      <c r="G201" s="204" t="s">
        <v>221</v>
      </c>
      <c r="H201" s="205">
        <v>15.550000000000001</v>
      </c>
      <c r="I201" s="206"/>
      <c r="J201" s="207">
        <f>ROUND(I201*H201,2)</f>
        <v>0</v>
      </c>
      <c r="K201" s="203" t="s">
        <v>157</v>
      </c>
      <c r="L201" s="45"/>
      <c r="M201" s="208" t="s">
        <v>19</v>
      </c>
      <c r="N201" s="209" t="s">
        <v>47</v>
      </c>
      <c r="O201" s="85"/>
      <c r="P201" s="210">
        <f>O201*H201</f>
        <v>0</v>
      </c>
      <c r="Q201" s="210">
        <v>0.083409999999999998</v>
      </c>
      <c r="R201" s="210">
        <f>Q201*H201</f>
        <v>1.2970254999999999</v>
      </c>
      <c r="S201" s="210">
        <v>0</v>
      </c>
      <c r="T201" s="21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2" t="s">
        <v>158</v>
      </c>
      <c r="AT201" s="212" t="s">
        <v>153</v>
      </c>
      <c r="AU201" s="212" t="s">
        <v>85</v>
      </c>
      <c r="AY201" s="18" t="s">
        <v>151</v>
      </c>
      <c r="BE201" s="213">
        <f>IF(N201="základní",J201,0)</f>
        <v>0</v>
      </c>
      <c r="BF201" s="213">
        <f>IF(N201="snížená",J201,0)</f>
        <v>0</v>
      </c>
      <c r="BG201" s="213">
        <f>IF(N201="zákl. přenesená",J201,0)</f>
        <v>0</v>
      </c>
      <c r="BH201" s="213">
        <f>IF(N201="sníž. přenesená",J201,0)</f>
        <v>0</v>
      </c>
      <c r="BI201" s="213">
        <f>IF(N201="nulová",J201,0)</f>
        <v>0</v>
      </c>
      <c r="BJ201" s="18" t="s">
        <v>81</v>
      </c>
      <c r="BK201" s="213">
        <f>ROUND(I201*H201,2)</f>
        <v>0</v>
      </c>
      <c r="BL201" s="18" t="s">
        <v>158</v>
      </c>
      <c r="BM201" s="212" t="s">
        <v>303</v>
      </c>
    </row>
    <row r="202" s="2" customFormat="1">
      <c r="A202" s="39"/>
      <c r="B202" s="40"/>
      <c r="C202" s="41"/>
      <c r="D202" s="214" t="s">
        <v>160</v>
      </c>
      <c r="E202" s="41"/>
      <c r="F202" s="215" t="s">
        <v>304</v>
      </c>
      <c r="G202" s="41"/>
      <c r="H202" s="41"/>
      <c r="I202" s="216"/>
      <c r="J202" s="41"/>
      <c r="K202" s="41"/>
      <c r="L202" s="45"/>
      <c r="M202" s="217"/>
      <c r="N202" s="21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160</v>
      </c>
      <c r="AU202" s="18" t="s">
        <v>85</v>
      </c>
    </row>
    <row r="203" s="13" customFormat="1">
      <c r="A203" s="13"/>
      <c r="B203" s="219"/>
      <c r="C203" s="220"/>
      <c r="D203" s="221" t="s">
        <v>162</v>
      </c>
      <c r="E203" s="222" t="s">
        <v>19</v>
      </c>
      <c r="F203" s="223" t="s">
        <v>305</v>
      </c>
      <c r="G203" s="220"/>
      <c r="H203" s="224">
        <v>4.6500000000000004</v>
      </c>
      <c r="I203" s="225"/>
      <c r="J203" s="220"/>
      <c r="K203" s="220"/>
      <c r="L203" s="226"/>
      <c r="M203" s="227"/>
      <c r="N203" s="228"/>
      <c r="O203" s="228"/>
      <c r="P203" s="228"/>
      <c r="Q203" s="228"/>
      <c r="R203" s="228"/>
      <c r="S203" s="228"/>
      <c r="T203" s="22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0" t="s">
        <v>162</v>
      </c>
      <c r="AU203" s="230" t="s">
        <v>85</v>
      </c>
      <c r="AV203" s="13" t="s">
        <v>85</v>
      </c>
      <c r="AW203" s="13" t="s">
        <v>35</v>
      </c>
      <c r="AX203" s="13" t="s">
        <v>76</v>
      </c>
      <c r="AY203" s="230" t="s">
        <v>151</v>
      </c>
    </row>
    <row r="204" s="13" customFormat="1">
      <c r="A204" s="13"/>
      <c r="B204" s="219"/>
      <c r="C204" s="220"/>
      <c r="D204" s="221" t="s">
        <v>162</v>
      </c>
      <c r="E204" s="222" t="s">
        <v>19</v>
      </c>
      <c r="F204" s="223" t="s">
        <v>306</v>
      </c>
      <c r="G204" s="220"/>
      <c r="H204" s="224">
        <v>10.9</v>
      </c>
      <c r="I204" s="225"/>
      <c r="J204" s="220"/>
      <c r="K204" s="220"/>
      <c r="L204" s="226"/>
      <c r="M204" s="227"/>
      <c r="N204" s="228"/>
      <c r="O204" s="228"/>
      <c r="P204" s="228"/>
      <c r="Q204" s="228"/>
      <c r="R204" s="228"/>
      <c r="S204" s="228"/>
      <c r="T204" s="22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0" t="s">
        <v>162</v>
      </c>
      <c r="AU204" s="230" t="s">
        <v>85</v>
      </c>
      <c r="AV204" s="13" t="s">
        <v>85</v>
      </c>
      <c r="AW204" s="13" t="s">
        <v>35</v>
      </c>
      <c r="AX204" s="13" t="s">
        <v>76</v>
      </c>
      <c r="AY204" s="230" t="s">
        <v>151</v>
      </c>
    </row>
    <row r="205" s="14" customFormat="1">
      <c r="A205" s="14"/>
      <c r="B205" s="241"/>
      <c r="C205" s="242"/>
      <c r="D205" s="221" t="s">
        <v>162</v>
      </c>
      <c r="E205" s="243" t="s">
        <v>19</v>
      </c>
      <c r="F205" s="244" t="s">
        <v>256</v>
      </c>
      <c r="G205" s="242"/>
      <c r="H205" s="245">
        <v>15.550000000000001</v>
      </c>
      <c r="I205" s="246"/>
      <c r="J205" s="242"/>
      <c r="K205" s="242"/>
      <c r="L205" s="247"/>
      <c r="M205" s="248"/>
      <c r="N205" s="249"/>
      <c r="O205" s="249"/>
      <c r="P205" s="249"/>
      <c r="Q205" s="249"/>
      <c r="R205" s="249"/>
      <c r="S205" s="249"/>
      <c r="T205" s="25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1" t="s">
        <v>162</v>
      </c>
      <c r="AU205" s="251" t="s">
        <v>85</v>
      </c>
      <c r="AV205" s="14" t="s">
        <v>158</v>
      </c>
      <c r="AW205" s="14" t="s">
        <v>35</v>
      </c>
      <c r="AX205" s="14" t="s">
        <v>81</v>
      </c>
      <c r="AY205" s="251" t="s">
        <v>151</v>
      </c>
    </row>
    <row r="206" s="12" customFormat="1" ht="22.8" customHeight="1">
      <c r="A206" s="12"/>
      <c r="B206" s="185"/>
      <c r="C206" s="186"/>
      <c r="D206" s="187" t="s">
        <v>75</v>
      </c>
      <c r="E206" s="199" t="s">
        <v>158</v>
      </c>
      <c r="F206" s="199" t="s">
        <v>307</v>
      </c>
      <c r="G206" s="186"/>
      <c r="H206" s="186"/>
      <c r="I206" s="189"/>
      <c r="J206" s="200">
        <f>BK206</f>
        <v>0</v>
      </c>
      <c r="K206" s="186"/>
      <c r="L206" s="191"/>
      <c r="M206" s="192"/>
      <c r="N206" s="193"/>
      <c r="O206" s="193"/>
      <c r="P206" s="194">
        <f>SUM(P207:P234)</f>
        <v>0</v>
      </c>
      <c r="Q206" s="193"/>
      <c r="R206" s="194">
        <f>SUM(R207:R234)</f>
        <v>6.9277962099999995</v>
      </c>
      <c r="S206" s="193"/>
      <c r="T206" s="195">
        <f>SUM(T207:T234)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96" t="s">
        <v>81</v>
      </c>
      <c r="AT206" s="197" t="s">
        <v>75</v>
      </c>
      <c r="AU206" s="197" t="s">
        <v>81</v>
      </c>
      <c r="AY206" s="196" t="s">
        <v>151</v>
      </c>
      <c r="BK206" s="198">
        <f>SUM(BK207:BK234)</f>
        <v>0</v>
      </c>
    </row>
    <row r="207" s="2" customFormat="1" ht="24.15" customHeight="1">
      <c r="A207" s="39"/>
      <c r="B207" s="40"/>
      <c r="C207" s="201" t="s">
        <v>308</v>
      </c>
      <c r="D207" s="201" t="s">
        <v>153</v>
      </c>
      <c r="E207" s="202" t="s">
        <v>309</v>
      </c>
      <c r="F207" s="203" t="s">
        <v>310</v>
      </c>
      <c r="G207" s="204" t="s">
        <v>311</v>
      </c>
      <c r="H207" s="205">
        <v>9</v>
      </c>
      <c r="I207" s="206"/>
      <c r="J207" s="207">
        <f>ROUND(I207*H207,2)</f>
        <v>0</v>
      </c>
      <c r="K207" s="203" t="s">
        <v>157</v>
      </c>
      <c r="L207" s="45"/>
      <c r="M207" s="208" t="s">
        <v>19</v>
      </c>
      <c r="N207" s="209" t="s">
        <v>47</v>
      </c>
      <c r="O207" s="85"/>
      <c r="P207" s="210">
        <f>O207*H207</f>
        <v>0</v>
      </c>
      <c r="Q207" s="210">
        <v>0.0045900000000000003</v>
      </c>
      <c r="R207" s="210">
        <f>Q207*H207</f>
        <v>0.04131</v>
      </c>
      <c r="S207" s="210">
        <v>0</v>
      </c>
      <c r="T207" s="21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2" t="s">
        <v>158</v>
      </c>
      <c r="AT207" s="212" t="s">
        <v>153</v>
      </c>
      <c r="AU207" s="212" t="s">
        <v>85</v>
      </c>
      <c r="AY207" s="18" t="s">
        <v>151</v>
      </c>
      <c r="BE207" s="213">
        <f>IF(N207="základní",J207,0)</f>
        <v>0</v>
      </c>
      <c r="BF207" s="213">
        <f>IF(N207="snížená",J207,0)</f>
        <v>0</v>
      </c>
      <c r="BG207" s="213">
        <f>IF(N207="zákl. přenesená",J207,0)</f>
        <v>0</v>
      </c>
      <c r="BH207" s="213">
        <f>IF(N207="sníž. přenesená",J207,0)</f>
        <v>0</v>
      </c>
      <c r="BI207" s="213">
        <f>IF(N207="nulová",J207,0)</f>
        <v>0</v>
      </c>
      <c r="BJ207" s="18" t="s">
        <v>81</v>
      </c>
      <c r="BK207" s="213">
        <f>ROUND(I207*H207,2)</f>
        <v>0</v>
      </c>
      <c r="BL207" s="18" t="s">
        <v>158</v>
      </c>
      <c r="BM207" s="212" t="s">
        <v>312</v>
      </c>
    </row>
    <row r="208" s="2" customFormat="1">
      <c r="A208" s="39"/>
      <c r="B208" s="40"/>
      <c r="C208" s="41"/>
      <c r="D208" s="214" t="s">
        <v>160</v>
      </c>
      <c r="E208" s="41"/>
      <c r="F208" s="215" t="s">
        <v>313</v>
      </c>
      <c r="G208" s="41"/>
      <c r="H208" s="41"/>
      <c r="I208" s="216"/>
      <c r="J208" s="41"/>
      <c r="K208" s="41"/>
      <c r="L208" s="45"/>
      <c r="M208" s="217"/>
      <c r="N208" s="21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160</v>
      </c>
      <c r="AU208" s="18" t="s">
        <v>85</v>
      </c>
    </row>
    <row r="209" s="2" customFormat="1" ht="16.5" customHeight="1">
      <c r="A209" s="39"/>
      <c r="B209" s="40"/>
      <c r="C209" s="231" t="s">
        <v>314</v>
      </c>
      <c r="D209" s="231" t="s">
        <v>194</v>
      </c>
      <c r="E209" s="232" t="s">
        <v>315</v>
      </c>
      <c r="F209" s="233" t="s">
        <v>316</v>
      </c>
      <c r="G209" s="234" t="s">
        <v>311</v>
      </c>
      <c r="H209" s="235">
        <v>9</v>
      </c>
      <c r="I209" s="236"/>
      <c r="J209" s="237">
        <f>ROUND(I209*H209,2)</f>
        <v>0</v>
      </c>
      <c r="K209" s="233" t="s">
        <v>157</v>
      </c>
      <c r="L209" s="238"/>
      <c r="M209" s="239" t="s">
        <v>19</v>
      </c>
      <c r="N209" s="240" t="s">
        <v>47</v>
      </c>
      <c r="O209" s="85"/>
      <c r="P209" s="210">
        <f>O209*H209</f>
        <v>0</v>
      </c>
      <c r="Q209" s="210">
        <v>0.106</v>
      </c>
      <c r="R209" s="210">
        <f>Q209*H209</f>
        <v>0.95399999999999996</v>
      </c>
      <c r="S209" s="210">
        <v>0</v>
      </c>
      <c r="T209" s="21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2" t="s">
        <v>197</v>
      </c>
      <c r="AT209" s="212" t="s">
        <v>194</v>
      </c>
      <c r="AU209" s="212" t="s">
        <v>85</v>
      </c>
      <c r="AY209" s="18" t="s">
        <v>151</v>
      </c>
      <c r="BE209" s="213">
        <f>IF(N209="základní",J209,0)</f>
        <v>0</v>
      </c>
      <c r="BF209" s="213">
        <f>IF(N209="snížená",J209,0)</f>
        <v>0</v>
      </c>
      <c r="BG209" s="213">
        <f>IF(N209="zákl. přenesená",J209,0)</f>
        <v>0</v>
      </c>
      <c r="BH209" s="213">
        <f>IF(N209="sníž. přenesená",J209,0)</f>
        <v>0</v>
      </c>
      <c r="BI209" s="213">
        <f>IF(N209="nulová",J209,0)</f>
        <v>0</v>
      </c>
      <c r="BJ209" s="18" t="s">
        <v>81</v>
      </c>
      <c r="BK209" s="213">
        <f>ROUND(I209*H209,2)</f>
        <v>0</v>
      </c>
      <c r="BL209" s="18" t="s">
        <v>158</v>
      </c>
      <c r="BM209" s="212" t="s">
        <v>317</v>
      </c>
    </row>
    <row r="210" s="2" customFormat="1" ht="24.15" customHeight="1">
      <c r="A210" s="39"/>
      <c r="B210" s="40"/>
      <c r="C210" s="201" t="s">
        <v>318</v>
      </c>
      <c r="D210" s="201" t="s">
        <v>153</v>
      </c>
      <c r="E210" s="202" t="s">
        <v>319</v>
      </c>
      <c r="F210" s="203" t="s">
        <v>320</v>
      </c>
      <c r="G210" s="204" t="s">
        <v>156</v>
      </c>
      <c r="H210" s="205">
        <v>0.82899999999999996</v>
      </c>
      <c r="I210" s="206"/>
      <c r="J210" s="207">
        <f>ROUND(I210*H210,2)</f>
        <v>0</v>
      </c>
      <c r="K210" s="203" t="s">
        <v>157</v>
      </c>
      <c r="L210" s="45"/>
      <c r="M210" s="208" t="s">
        <v>19</v>
      </c>
      <c r="N210" s="209" t="s">
        <v>47</v>
      </c>
      <c r="O210" s="85"/>
      <c r="P210" s="210">
        <f>O210*H210</f>
        <v>0</v>
      </c>
      <c r="Q210" s="210">
        <v>2.5020099999999998</v>
      </c>
      <c r="R210" s="210">
        <f>Q210*H210</f>
        <v>2.07416629</v>
      </c>
      <c r="S210" s="210">
        <v>0</v>
      </c>
      <c r="T210" s="21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2" t="s">
        <v>158</v>
      </c>
      <c r="AT210" s="212" t="s">
        <v>153</v>
      </c>
      <c r="AU210" s="212" t="s">
        <v>85</v>
      </c>
      <c r="AY210" s="18" t="s">
        <v>151</v>
      </c>
      <c r="BE210" s="213">
        <f>IF(N210="základní",J210,0)</f>
        <v>0</v>
      </c>
      <c r="BF210" s="213">
        <f>IF(N210="snížená",J210,0)</f>
        <v>0</v>
      </c>
      <c r="BG210" s="213">
        <f>IF(N210="zákl. přenesená",J210,0)</f>
        <v>0</v>
      </c>
      <c r="BH210" s="213">
        <f>IF(N210="sníž. přenesená",J210,0)</f>
        <v>0</v>
      </c>
      <c r="BI210" s="213">
        <f>IF(N210="nulová",J210,0)</f>
        <v>0</v>
      </c>
      <c r="BJ210" s="18" t="s">
        <v>81</v>
      </c>
      <c r="BK210" s="213">
        <f>ROUND(I210*H210,2)</f>
        <v>0</v>
      </c>
      <c r="BL210" s="18" t="s">
        <v>158</v>
      </c>
      <c r="BM210" s="212" t="s">
        <v>321</v>
      </c>
    </row>
    <row r="211" s="2" customFormat="1">
      <c r="A211" s="39"/>
      <c r="B211" s="40"/>
      <c r="C211" s="41"/>
      <c r="D211" s="214" t="s">
        <v>160</v>
      </c>
      <c r="E211" s="41"/>
      <c r="F211" s="215" t="s">
        <v>322</v>
      </c>
      <c r="G211" s="41"/>
      <c r="H211" s="41"/>
      <c r="I211" s="216"/>
      <c r="J211" s="41"/>
      <c r="K211" s="41"/>
      <c r="L211" s="45"/>
      <c r="M211" s="217"/>
      <c r="N211" s="21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160</v>
      </c>
      <c r="AU211" s="18" t="s">
        <v>85</v>
      </c>
    </row>
    <row r="212" s="13" customFormat="1">
      <c r="A212" s="13"/>
      <c r="B212" s="219"/>
      <c r="C212" s="220"/>
      <c r="D212" s="221" t="s">
        <v>162</v>
      </c>
      <c r="E212" s="222" t="s">
        <v>19</v>
      </c>
      <c r="F212" s="223" t="s">
        <v>323</v>
      </c>
      <c r="G212" s="220"/>
      <c r="H212" s="224">
        <v>0.82899999999999996</v>
      </c>
      <c r="I212" s="225"/>
      <c r="J212" s="220"/>
      <c r="K212" s="220"/>
      <c r="L212" s="226"/>
      <c r="M212" s="227"/>
      <c r="N212" s="228"/>
      <c r="O212" s="228"/>
      <c r="P212" s="228"/>
      <c r="Q212" s="228"/>
      <c r="R212" s="228"/>
      <c r="S212" s="228"/>
      <c r="T212" s="22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0" t="s">
        <v>162</v>
      </c>
      <c r="AU212" s="230" t="s">
        <v>85</v>
      </c>
      <c r="AV212" s="13" t="s">
        <v>85</v>
      </c>
      <c r="AW212" s="13" t="s">
        <v>35</v>
      </c>
      <c r="AX212" s="13" t="s">
        <v>81</v>
      </c>
      <c r="AY212" s="230" t="s">
        <v>151</v>
      </c>
    </row>
    <row r="213" s="2" customFormat="1" ht="21.75" customHeight="1">
      <c r="A213" s="39"/>
      <c r="B213" s="40"/>
      <c r="C213" s="201" t="s">
        <v>324</v>
      </c>
      <c r="D213" s="201" t="s">
        <v>153</v>
      </c>
      <c r="E213" s="202" t="s">
        <v>325</v>
      </c>
      <c r="F213" s="203" t="s">
        <v>326</v>
      </c>
      <c r="G213" s="204" t="s">
        <v>221</v>
      </c>
      <c r="H213" s="205">
        <v>4.3300000000000001</v>
      </c>
      <c r="I213" s="206"/>
      <c r="J213" s="207">
        <f>ROUND(I213*H213,2)</f>
        <v>0</v>
      </c>
      <c r="K213" s="203" t="s">
        <v>157</v>
      </c>
      <c r="L213" s="45"/>
      <c r="M213" s="208" t="s">
        <v>19</v>
      </c>
      <c r="N213" s="209" t="s">
        <v>47</v>
      </c>
      <c r="O213" s="85"/>
      <c r="P213" s="210">
        <f>O213*H213</f>
        <v>0</v>
      </c>
      <c r="Q213" s="210">
        <v>0.0053299999999999997</v>
      </c>
      <c r="R213" s="210">
        <f>Q213*H213</f>
        <v>0.023078899999999999</v>
      </c>
      <c r="S213" s="210">
        <v>0</v>
      </c>
      <c r="T213" s="21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2" t="s">
        <v>158</v>
      </c>
      <c r="AT213" s="212" t="s">
        <v>153</v>
      </c>
      <c r="AU213" s="212" t="s">
        <v>85</v>
      </c>
      <c r="AY213" s="18" t="s">
        <v>151</v>
      </c>
      <c r="BE213" s="213">
        <f>IF(N213="základní",J213,0)</f>
        <v>0</v>
      </c>
      <c r="BF213" s="213">
        <f>IF(N213="snížená",J213,0)</f>
        <v>0</v>
      </c>
      <c r="BG213" s="213">
        <f>IF(N213="zákl. přenesená",J213,0)</f>
        <v>0</v>
      </c>
      <c r="BH213" s="213">
        <f>IF(N213="sníž. přenesená",J213,0)</f>
        <v>0</v>
      </c>
      <c r="BI213" s="213">
        <f>IF(N213="nulová",J213,0)</f>
        <v>0</v>
      </c>
      <c r="BJ213" s="18" t="s">
        <v>81</v>
      </c>
      <c r="BK213" s="213">
        <f>ROUND(I213*H213,2)</f>
        <v>0</v>
      </c>
      <c r="BL213" s="18" t="s">
        <v>158</v>
      </c>
      <c r="BM213" s="212" t="s">
        <v>327</v>
      </c>
    </row>
    <row r="214" s="2" customFormat="1">
      <c r="A214" s="39"/>
      <c r="B214" s="40"/>
      <c r="C214" s="41"/>
      <c r="D214" s="214" t="s">
        <v>160</v>
      </c>
      <c r="E214" s="41"/>
      <c r="F214" s="215" t="s">
        <v>328</v>
      </c>
      <c r="G214" s="41"/>
      <c r="H214" s="41"/>
      <c r="I214" s="216"/>
      <c r="J214" s="41"/>
      <c r="K214" s="41"/>
      <c r="L214" s="45"/>
      <c r="M214" s="217"/>
      <c r="N214" s="218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160</v>
      </c>
      <c r="AU214" s="18" t="s">
        <v>85</v>
      </c>
    </row>
    <row r="215" s="2" customFormat="1" ht="24.15" customHeight="1">
      <c r="A215" s="39"/>
      <c r="B215" s="40"/>
      <c r="C215" s="201" t="s">
        <v>329</v>
      </c>
      <c r="D215" s="201" t="s">
        <v>153</v>
      </c>
      <c r="E215" s="202" t="s">
        <v>330</v>
      </c>
      <c r="F215" s="203" t="s">
        <v>331</v>
      </c>
      <c r="G215" s="204" t="s">
        <v>221</v>
      </c>
      <c r="H215" s="205">
        <v>4.3300000000000001</v>
      </c>
      <c r="I215" s="206"/>
      <c r="J215" s="207">
        <f>ROUND(I215*H215,2)</f>
        <v>0</v>
      </c>
      <c r="K215" s="203" t="s">
        <v>157</v>
      </c>
      <c r="L215" s="45"/>
      <c r="M215" s="208" t="s">
        <v>19</v>
      </c>
      <c r="N215" s="209" t="s">
        <v>47</v>
      </c>
      <c r="O215" s="85"/>
      <c r="P215" s="210">
        <f>O215*H215</f>
        <v>0</v>
      </c>
      <c r="Q215" s="210">
        <v>0</v>
      </c>
      <c r="R215" s="210">
        <f>Q215*H215</f>
        <v>0</v>
      </c>
      <c r="S215" s="210">
        <v>0</v>
      </c>
      <c r="T215" s="21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2" t="s">
        <v>158</v>
      </c>
      <c r="AT215" s="212" t="s">
        <v>153</v>
      </c>
      <c r="AU215" s="212" t="s">
        <v>85</v>
      </c>
      <c r="AY215" s="18" t="s">
        <v>151</v>
      </c>
      <c r="BE215" s="213">
        <f>IF(N215="základní",J215,0)</f>
        <v>0</v>
      </c>
      <c r="BF215" s="213">
        <f>IF(N215="snížená",J215,0)</f>
        <v>0</v>
      </c>
      <c r="BG215" s="213">
        <f>IF(N215="zákl. přenesená",J215,0)</f>
        <v>0</v>
      </c>
      <c r="BH215" s="213">
        <f>IF(N215="sníž. přenesená",J215,0)</f>
        <v>0</v>
      </c>
      <c r="BI215" s="213">
        <f>IF(N215="nulová",J215,0)</f>
        <v>0</v>
      </c>
      <c r="BJ215" s="18" t="s">
        <v>81</v>
      </c>
      <c r="BK215" s="213">
        <f>ROUND(I215*H215,2)</f>
        <v>0</v>
      </c>
      <c r="BL215" s="18" t="s">
        <v>158</v>
      </c>
      <c r="BM215" s="212" t="s">
        <v>332</v>
      </c>
    </row>
    <row r="216" s="2" customFormat="1">
      <c r="A216" s="39"/>
      <c r="B216" s="40"/>
      <c r="C216" s="41"/>
      <c r="D216" s="214" t="s">
        <v>160</v>
      </c>
      <c r="E216" s="41"/>
      <c r="F216" s="215" t="s">
        <v>333</v>
      </c>
      <c r="G216" s="41"/>
      <c r="H216" s="41"/>
      <c r="I216" s="216"/>
      <c r="J216" s="41"/>
      <c r="K216" s="41"/>
      <c r="L216" s="45"/>
      <c r="M216" s="217"/>
      <c r="N216" s="21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160</v>
      </c>
      <c r="AU216" s="18" t="s">
        <v>85</v>
      </c>
    </row>
    <row r="217" s="2" customFormat="1" ht="24.15" customHeight="1">
      <c r="A217" s="39"/>
      <c r="B217" s="40"/>
      <c r="C217" s="201" t="s">
        <v>334</v>
      </c>
      <c r="D217" s="201" t="s">
        <v>153</v>
      </c>
      <c r="E217" s="202" t="s">
        <v>335</v>
      </c>
      <c r="F217" s="203" t="s">
        <v>336</v>
      </c>
      <c r="G217" s="204" t="s">
        <v>221</v>
      </c>
      <c r="H217" s="205">
        <v>4.3300000000000001</v>
      </c>
      <c r="I217" s="206"/>
      <c r="J217" s="207">
        <f>ROUND(I217*H217,2)</f>
        <v>0</v>
      </c>
      <c r="K217" s="203" t="s">
        <v>157</v>
      </c>
      <c r="L217" s="45"/>
      <c r="M217" s="208" t="s">
        <v>19</v>
      </c>
      <c r="N217" s="209" t="s">
        <v>47</v>
      </c>
      <c r="O217" s="85"/>
      <c r="P217" s="210">
        <f>O217*H217</f>
        <v>0</v>
      </c>
      <c r="Q217" s="210">
        <v>0.00088000000000000003</v>
      </c>
      <c r="R217" s="210">
        <f>Q217*H217</f>
        <v>0.0038104000000000002</v>
      </c>
      <c r="S217" s="210">
        <v>0</v>
      </c>
      <c r="T217" s="21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2" t="s">
        <v>158</v>
      </c>
      <c r="AT217" s="212" t="s">
        <v>153</v>
      </c>
      <c r="AU217" s="212" t="s">
        <v>85</v>
      </c>
      <c r="AY217" s="18" t="s">
        <v>151</v>
      </c>
      <c r="BE217" s="213">
        <f>IF(N217="základní",J217,0)</f>
        <v>0</v>
      </c>
      <c r="BF217" s="213">
        <f>IF(N217="snížená",J217,0)</f>
        <v>0</v>
      </c>
      <c r="BG217" s="213">
        <f>IF(N217="zákl. přenesená",J217,0)</f>
        <v>0</v>
      </c>
      <c r="BH217" s="213">
        <f>IF(N217="sníž. přenesená",J217,0)</f>
        <v>0</v>
      </c>
      <c r="BI217" s="213">
        <f>IF(N217="nulová",J217,0)</f>
        <v>0</v>
      </c>
      <c r="BJ217" s="18" t="s">
        <v>81</v>
      </c>
      <c r="BK217" s="213">
        <f>ROUND(I217*H217,2)</f>
        <v>0</v>
      </c>
      <c r="BL217" s="18" t="s">
        <v>158</v>
      </c>
      <c r="BM217" s="212" t="s">
        <v>337</v>
      </c>
    </row>
    <row r="218" s="2" customFormat="1">
      <c r="A218" s="39"/>
      <c r="B218" s="40"/>
      <c r="C218" s="41"/>
      <c r="D218" s="214" t="s">
        <v>160</v>
      </c>
      <c r="E218" s="41"/>
      <c r="F218" s="215" t="s">
        <v>338</v>
      </c>
      <c r="G218" s="41"/>
      <c r="H218" s="41"/>
      <c r="I218" s="216"/>
      <c r="J218" s="41"/>
      <c r="K218" s="41"/>
      <c r="L218" s="45"/>
      <c r="M218" s="217"/>
      <c r="N218" s="218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160</v>
      </c>
      <c r="AU218" s="18" t="s">
        <v>85</v>
      </c>
    </row>
    <row r="219" s="2" customFormat="1" ht="24.15" customHeight="1">
      <c r="A219" s="39"/>
      <c r="B219" s="40"/>
      <c r="C219" s="201" t="s">
        <v>339</v>
      </c>
      <c r="D219" s="201" t="s">
        <v>153</v>
      </c>
      <c r="E219" s="202" t="s">
        <v>340</v>
      </c>
      <c r="F219" s="203" t="s">
        <v>341</v>
      </c>
      <c r="G219" s="204" t="s">
        <v>221</v>
      </c>
      <c r="H219" s="205">
        <v>4.3300000000000001</v>
      </c>
      <c r="I219" s="206"/>
      <c r="J219" s="207">
        <f>ROUND(I219*H219,2)</f>
        <v>0</v>
      </c>
      <c r="K219" s="203" t="s">
        <v>157</v>
      </c>
      <c r="L219" s="45"/>
      <c r="M219" s="208" t="s">
        <v>19</v>
      </c>
      <c r="N219" s="209" t="s">
        <v>47</v>
      </c>
      <c r="O219" s="85"/>
      <c r="P219" s="210">
        <f>O219*H219</f>
        <v>0</v>
      </c>
      <c r="Q219" s="210">
        <v>0</v>
      </c>
      <c r="R219" s="210">
        <f>Q219*H219</f>
        <v>0</v>
      </c>
      <c r="S219" s="210">
        <v>0</v>
      </c>
      <c r="T219" s="21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2" t="s">
        <v>158</v>
      </c>
      <c r="AT219" s="212" t="s">
        <v>153</v>
      </c>
      <c r="AU219" s="212" t="s">
        <v>85</v>
      </c>
      <c r="AY219" s="18" t="s">
        <v>151</v>
      </c>
      <c r="BE219" s="213">
        <f>IF(N219="základní",J219,0)</f>
        <v>0</v>
      </c>
      <c r="BF219" s="213">
        <f>IF(N219="snížená",J219,0)</f>
        <v>0</v>
      </c>
      <c r="BG219" s="213">
        <f>IF(N219="zákl. přenesená",J219,0)</f>
        <v>0</v>
      </c>
      <c r="BH219" s="213">
        <f>IF(N219="sníž. přenesená",J219,0)</f>
        <v>0</v>
      </c>
      <c r="BI219" s="213">
        <f>IF(N219="nulová",J219,0)</f>
        <v>0</v>
      </c>
      <c r="BJ219" s="18" t="s">
        <v>81</v>
      </c>
      <c r="BK219" s="213">
        <f>ROUND(I219*H219,2)</f>
        <v>0</v>
      </c>
      <c r="BL219" s="18" t="s">
        <v>158</v>
      </c>
      <c r="BM219" s="212" t="s">
        <v>342</v>
      </c>
    </row>
    <row r="220" s="2" customFormat="1">
      <c r="A220" s="39"/>
      <c r="B220" s="40"/>
      <c r="C220" s="41"/>
      <c r="D220" s="214" t="s">
        <v>160</v>
      </c>
      <c r="E220" s="41"/>
      <c r="F220" s="215" t="s">
        <v>343</v>
      </c>
      <c r="G220" s="41"/>
      <c r="H220" s="41"/>
      <c r="I220" s="216"/>
      <c r="J220" s="41"/>
      <c r="K220" s="41"/>
      <c r="L220" s="45"/>
      <c r="M220" s="217"/>
      <c r="N220" s="21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160</v>
      </c>
      <c r="AU220" s="18" t="s">
        <v>85</v>
      </c>
    </row>
    <row r="221" s="2" customFormat="1" ht="44.25" customHeight="1">
      <c r="A221" s="39"/>
      <c r="B221" s="40"/>
      <c r="C221" s="201" t="s">
        <v>344</v>
      </c>
      <c r="D221" s="201" t="s">
        <v>153</v>
      </c>
      <c r="E221" s="202" t="s">
        <v>345</v>
      </c>
      <c r="F221" s="203" t="s">
        <v>346</v>
      </c>
      <c r="G221" s="204" t="s">
        <v>177</v>
      </c>
      <c r="H221" s="205">
        <v>0.11600000000000001</v>
      </c>
      <c r="I221" s="206"/>
      <c r="J221" s="207">
        <f>ROUND(I221*H221,2)</f>
        <v>0</v>
      </c>
      <c r="K221" s="203" t="s">
        <v>157</v>
      </c>
      <c r="L221" s="45"/>
      <c r="M221" s="208" t="s">
        <v>19</v>
      </c>
      <c r="N221" s="209" t="s">
        <v>47</v>
      </c>
      <c r="O221" s="85"/>
      <c r="P221" s="210">
        <f>O221*H221</f>
        <v>0</v>
      </c>
      <c r="Q221" s="210">
        <v>1.05555</v>
      </c>
      <c r="R221" s="210">
        <f>Q221*H221</f>
        <v>0.12244380000000001</v>
      </c>
      <c r="S221" s="210">
        <v>0</v>
      </c>
      <c r="T221" s="21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2" t="s">
        <v>158</v>
      </c>
      <c r="AT221" s="212" t="s">
        <v>153</v>
      </c>
      <c r="AU221" s="212" t="s">
        <v>85</v>
      </c>
      <c r="AY221" s="18" t="s">
        <v>151</v>
      </c>
      <c r="BE221" s="213">
        <f>IF(N221="základní",J221,0)</f>
        <v>0</v>
      </c>
      <c r="BF221" s="213">
        <f>IF(N221="snížená",J221,0)</f>
        <v>0</v>
      </c>
      <c r="BG221" s="213">
        <f>IF(N221="zákl. přenesená",J221,0)</f>
        <v>0</v>
      </c>
      <c r="BH221" s="213">
        <f>IF(N221="sníž. přenesená",J221,0)</f>
        <v>0</v>
      </c>
      <c r="BI221" s="213">
        <f>IF(N221="nulová",J221,0)</f>
        <v>0</v>
      </c>
      <c r="BJ221" s="18" t="s">
        <v>81</v>
      </c>
      <c r="BK221" s="213">
        <f>ROUND(I221*H221,2)</f>
        <v>0</v>
      </c>
      <c r="BL221" s="18" t="s">
        <v>158</v>
      </c>
      <c r="BM221" s="212" t="s">
        <v>347</v>
      </c>
    </row>
    <row r="222" s="2" customFormat="1">
      <c r="A222" s="39"/>
      <c r="B222" s="40"/>
      <c r="C222" s="41"/>
      <c r="D222" s="214" t="s">
        <v>160</v>
      </c>
      <c r="E222" s="41"/>
      <c r="F222" s="215" t="s">
        <v>348</v>
      </c>
      <c r="G222" s="41"/>
      <c r="H222" s="41"/>
      <c r="I222" s="216"/>
      <c r="J222" s="41"/>
      <c r="K222" s="41"/>
      <c r="L222" s="45"/>
      <c r="M222" s="217"/>
      <c r="N222" s="218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160</v>
      </c>
      <c r="AU222" s="18" t="s">
        <v>85</v>
      </c>
    </row>
    <row r="223" s="13" customFormat="1">
      <c r="A223" s="13"/>
      <c r="B223" s="219"/>
      <c r="C223" s="220"/>
      <c r="D223" s="221" t="s">
        <v>162</v>
      </c>
      <c r="E223" s="222" t="s">
        <v>19</v>
      </c>
      <c r="F223" s="223" t="s">
        <v>349</v>
      </c>
      <c r="G223" s="220"/>
      <c r="H223" s="224">
        <v>0.11600000000000001</v>
      </c>
      <c r="I223" s="225"/>
      <c r="J223" s="220"/>
      <c r="K223" s="220"/>
      <c r="L223" s="226"/>
      <c r="M223" s="227"/>
      <c r="N223" s="228"/>
      <c r="O223" s="228"/>
      <c r="P223" s="228"/>
      <c r="Q223" s="228"/>
      <c r="R223" s="228"/>
      <c r="S223" s="228"/>
      <c r="T223" s="22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0" t="s">
        <v>162</v>
      </c>
      <c r="AU223" s="230" t="s">
        <v>85</v>
      </c>
      <c r="AV223" s="13" t="s">
        <v>85</v>
      </c>
      <c r="AW223" s="13" t="s">
        <v>35</v>
      </c>
      <c r="AX223" s="13" t="s">
        <v>81</v>
      </c>
      <c r="AY223" s="230" t="s">
        <v>151</v>
      </c>
    </row>
    <row r="224" s="2" customFormat="1" ht="16.5" customHeight="1">
      <c r="A224" s="39"/>
      <c r="B224" s="40"/>
      <c r="C224" s="201" t="s">
        <v>350</v>
      </c>
      <c r="D224" s="201" t="s">
        <v>153</v>
      </c>
      <c r="E224" s="202" t="s">
        <v>351</v>
      </c>
      <c r="F224" s="203" t="s">
        <v>352</v>
      </c>
      <c r="G224" s="204" t="s">
        <v>156</v>
      </c>
      <c r="H224" s="205">
        <v>1.4750000000000001</v>
      </c>
      <c r="I224" s="206"/>
      <c r="J224" s="207">
        <f>ROUND(I224*H224,2)</f>
        <v>0</v>
      </c>
      <c r="K224" s="203" t="s">
        <v>157</v>
      </c>
      <c r="L224" s="45"/>
      <c r="M224" s="208" t="s">
        <v>19</v>
      </c>
      <c r="N224" s="209" t="s">
        <v>47</v>
      </c>
      <c r="O224" s="85"/>
      <c r="P224" s="210">
        <f>O224*H224</f>
        <v>0</v>
      </c>
      <c r="Q224" s="210">
        <v>2.3011300000000001</v>
      </c>
      <c r="R224" s="210">
        <f>Q224*H224</f>
        <v>3.3941667500000006</v>
      </c>
      <c r="S224" s="210">
        <v>0</v>
      </c>
      <c r="T224" s="21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2" t="s">
        <v>158</v>
      </c>
      <c r="AT224" s="212" t="s">
        <v>153</v>
      </c>
      <c r="AU224" s="212" t="s">
        <v>85</v>
      </c>
      <c r="AY224" s="18" t="s">
        <v>151</v>
      </c>
      <c r="BE224" s="213">
        <f>IF(N224="základní",J224,0)</f>
        <v>0</v>
      </c>
      <c r="BF224" s="213">
        <f>IF(N224="snížená",J224,0)</f>
        <v>0</v>
      </c>
      <c r="BG224" s="213">
        <f>IF(N224="zákl. přenesená",J224,0)</f>
        <v>0</v>
      </c>
      <c r="BH224" s="213">
        <f>IF(N224="sníž. přenesená",J224,0)</f>
        <v>0</v>
      </c>
      <c r="BI224" s="213">
        <f>IF(N224="nulová",J224,0)</f>
        <v>0</v>
      </c>
      <c r="BJ224" s="18" t="s">
        <v>81</v>
      </c>
      <c r="BK224" s="213">
        <f>ROUND(I224*H224,2)</f>
        <v>0</v>
      </c>
      <c r="BL224" s="18" t="s">
        <v>158</v>
      </c>
      <c r="BM224" s="212" t="s">
        <v>353</v>
      </c>
    </row>
    <row r="225" s="2" customFormat="1">
      <c r="A225" s="39"/>
      <c r="B225" s="40"/>
      <c r="C225" s="41"/>
      <c r="D225" s="214" t="s">
        <v>160</v>
      </c>
      <c r="E225" s="41"/>
      <c r="F225" s="215" t="s">
        <v>354</v>
      </c>
      <c r="G225" s="41"/>
      <c r="H225" s="41"/>
      <c r="I225" s="216"/>
      <c r="J225" s="41"/>
      <c r="K225" s="41"/>
      <c r="L225" s="45"/>
      <c r="M225" s="217"/>
      <c r="N225" s="218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160</v>
      </c>
      <c r="AU225" s="18" t="s">
        <v>85</v>
      </c>
    </row>
    <row r="226" s="13" customFormat="1">
      <c r="A226" s="13"/>
      <c r="B226" s="219"/>
      <c r="C226" s="220"/>
      <c r="D226" s="221" t="s">
        <v>162</v>
      </c>
      <c r="E226" s="222" t="s">
        <v>19</v>
      </c>
      <c r="F226" s="223" t="s">
        <v>355</v>
      </c>
      <c r="G226" s="220"/>
      <c r="H226" s="224">
        <v>1.4750000000000001</v>
      </c>
      <c r="I226" s="225"/>
      <c r="J226" s="220"/>
      <c r="K226" s="220"/>
      <c r="L226" s="226"/>
      <c r="M226" s="227"/>
      <c r="N226" s="228"/>
      <c r="O226" s="228"/>
      <c r="P226" s="228"/>
      <c r="Q226" s="228"/>
      <c r="R226" s="228"/>
      <c r="S226" s="228"/>
      <c r="T226" s="22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0" t="s">
        <v>162</v>
      </c>
      <c r="AU226" s="230" t="s">
        <v>85</v>
      </c>
      <c r="AV226" s="13" t="s">
        <v>85</v>
      </c>
      <c r="AW226" s="13" t="s">
        <v>35</v>
      </c>
      <c r="AX226" s="13" t="s">
        <v>81</v>
      </c>
      <c r="AY226" s="230" t="s">
        <v>151</v>
      </c>
    </row>
    <row r="227" s="2" customFormat="1" ht="16.5" customHeight="1">
      <c r="A227" s="39"/>
      <c r="B227" s="40"/>
      <c r="C227" s="201" t="s">
        <v>356</v>
      </c>
      <c r="D227" s="201" t="s">
        <v>153</v>
      </c>
      <c r="E227" s="202" t="s">
        <v>357</v>
      </c>
      <c r="F227" s="203" t="s">
        <v>358</v>
      </c>
      <c r="G227" s="204" t="s">
        <v>221</v>
      </c>
      <c r="H227" s="205">
        <v>11.5</v>
      </c>
      <c r="I227" s="206"/>
      <c r="J227" s="207">
        <f>ROUND(I227*H227,2)</f>
        <v>0</v>
      </c>
      <c r="K227" s="203" t="s">
        <v>157</v>
      </c>
      <c r="L227" s="45"/>
      <c r="M227" s="208" t="s">
        <v>19</v>
      </c>
      <c r="N227" s="209" t="s">
        <v>47</v>
      </c>
      <c r="O227" s="85"/>
      <c r="P227" s="210">
        <f>O227*H227</f>
        <v>0</v>
      </c>
      <c r="Q227" s="210">
        <v>0.011169999999999999</v>
      </c>
      <c r="R227" s="210">
        <f>Q227*H227</f>
        <v>0.12845499999999999</v>
      </c>
      <c r="S227" s="210">
        <v>0</v>
      </c>
      <c r="T227" s="21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2" t="s">
        <v>158</v>
      </c>
      <c r="AT227" s="212" t="s">
        <v>153</v>
      </c>
      <c r="AU227" s="212" t="s">
        <v>85</v>
      </c>
      <c r="AY227" s="18" t="s">
        <v>151</v>
      </c>
      <c r="BE227" s="213">
        <f>IF(N227="základní",J227,0)</f>
        <v>0</v>
      </c>
      <c r="BF227" s="213">
        <f>IF(N227="snížená",J227,0)</f>
        <v>0</v>
      </c>
      <c r="BG227" s="213">
        <f>IF(N227="zákl. přenesená",J227,0)</f>
        <v>0</v>
      </c>
      <c r="BH227" s="213">
        <f>IF(N227="sníž. přenesená",J227,0)</f>
        <v>0</v>
      </c>
      <c r="BI227" s="213">
        <f>IF(N227="nulová",J227,0)</f>
        <v>0</v>
      </c>
      <c r="BJ227" s="18" t="s">
        <v>81</v>
      </c>
      <c r="BK227" s="213">
        <f>ROUND(I227*H227,2)</f>
        <v>0</v>
      </c>
      <c r="BL227" s="18" t="s">
        <v>158</v>
      </c>
      <c r="BM227" s="212" t="s">
        <v>359</v>
      </c>
    </row>
    <row r="228" s="2" customFormat="1">
      <c r="A228" s="39"/>
      <c r="B228" s="40"/>
      <c r="C228" s="41"/>
      <c r="D228" s="214" t="s">
        <v>160</v>
      </c>
      <c r="E228" s="41"/>
      <c r="F228" s="215" t="s">
        <v>360</v>
      </c>
      <c r="G228" s="41"/>
      <c r="H228" s="41"/>
      <c r="I228" s="216"/>
      <c r="J228" s="41"/>
      <c r="K228" s="41"/>
      <c r="L228" s="45"/>
      <c r="M228" s="217"/>
      <c r="N228" s="21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160</v>
      </c>
      <c r="AU228" s="18" t="s">
        <v>85</v>
      </c>
    </row>
    <row r="229" s="13" customFormat="1">
      <c r="A229" s="13"/>
      <c r="B229" s="219"/>
      <c r="C229" s="220"/>
      <c r="D229" s="221" t="s">
        <v>162</v>
      </c>
      <c r="E229" s="222" t="s">
        <v>19</v>
      </c>
      <c r="F229" s="223" t="s">
        <v>361</v>
      </c>
      <c r="G229" s="220"/>
      <c r="H229" s="224">
        <v>11.5</v>
      </c>
      <c r="I229" s="225"/>
      <c r="J229" s="220"/>
      <c r="K229" s="220"/>
      <c r="L229" s="226"/>
      <c r="M229" s="227"/>
      <c r="N229" s="228"/>
      <c r="O229" s="228"/>
      <c r="P229" s="228"/>
      <c r="Q229" s="228"/>
      <c r="R229" s="228"/>
      <c r="S229" s="228"/>
      <c r="T229" s="22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0" t="s">
        <v>162</v>
      </c>
      <c r="AU229" s="230" t="s">
        <v>85</v>
      </c>
      <c r="AV229" s="13" t="s">
        <v>85</v>
      </c>
      <c r="AW229" s="13" t="s">
        <v>35</v>
      </c>
      <c r="AX229" s="13" t="s">
        <v>81</v>
      </c>
      <c r="AY229" s="230" t="s">
        <v>151</v>
      </c>
    </row>
    <row r="230" s="2" customFormat="1" ht="16.5" customHeight="1">
      <c r="A230" s="39"/>
      <c r="B230" s="40"/>
      <c r="C230" s="201" t="s">
        <v>362</v>
      </c>
      <c r="D230" s="201" t="s">
        <v>153</v>
      </c>
      <c r="E230" s="202" t="s">
        <v>363</v>
      </c>
      <c r="F230" s="203" t="s">
        <v>364</v>
      </c>
      <c r="G230" s="204" t="s">
        <v>221</v>
      </c>
      <c r="H230" s="205">
        <v>11.5</v>
      </c>
      <c r="I230" s="206"/>
      <c r="J230" s="207">
        <f>ROUND(I230*H230,2)</f>
        <v>0</v>
      </c>
      <c r="K230" s="203" t="s">
        <v>157</v>
      </c>
      <c r="L230" s="45"/>
      <c r="M230" s="208" t="s">
        <v>19</v>
      </c>
      <c r="N230" s="209" t="s">
        <v>47</v>
      </c>
      <c r="O230" s="85"/>
      <c r="P230" s="210">
        <f>O230*H230</f>
        <v>0</v>
      </c>
      <c r="Q230" s="210">
        <v>0</v>
      </c>
      <c r="R230" s="210">
        <f>Q230*H230</f>
        <v>0</v>
      </c>
      <c r="S230" s="210">
        <v>0</v>
      </c>
      <c r="T230" s="21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2" t="s">
        <v>158</v>
      </c>
      <c r="AT230" s="212" t="s">
        <v>153</v>
      </c>
      <c r="AU230" s="212" t="s">
        <v>85</v>
      </c>
      <c r="AY230" s="18" t="s">
        <v>151</v>
      </c>
      <c r="BE230" s="213">
        <f>IF(N230="základní",J230,0)</f>
        <v>0</v>
      </c>
      <c r="BF230" s="213">
        <f>IF(N230="snížená",J230,0)</f>
        <v>0</v>
      </c>
      <c r="BG230" s="213">
        <f>IF(N230="zákl. přenesená",J230,0)</f>
        <v>0</v>
      </c>
      <c r="BH230" s="213">
        <f>IF(N230="sníž. přenesená",J230,0)</f>
        <v>0</v>
      </c>
      <c r="BI230" s="213">
        <f>IF(N230="nulová",J230,0)</f>
        <v>0</v>
      </c>
      <c r="BJ230" s="18" t="s">
        <v>81</v>
      </c>
      <c r="BK230" s="213">
        <f>ROUND(I230*H230,2)</f>
        <v>0</v>
      </c>
      <c r="BL230" s="18" t="s">
        <v>158</v>
      </c>
      <c r="BM230" s="212" t="s">
        <v>365</v>
      </c>
    </row>
    <row r="231" s="2" customFormat="1">
      <c r="A231" s="39"/>
      <c r="B231" s="40"/>
      <c r="C231" s="41"/>
      <c r="D231" s="214" t="s">
        <v>160</v>
      </c>
      <c r="E231" s="41"/>
      <c r="F231" s="215" t="s">
        <v>366</v>
      </c>
      <c r="G231" s="41"/>
      <c r="H231" s="41"/>
      <c r="I231" s="216"/>
      <c r="J231" s="41"/>
      <c r="K231" s="41"/>
      <c r="L231" s="45"/>
      <c r="M231" s="217"/>
      <c r="N231" s="218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160</v>
      </c>
      <c r="AU231" s="18" t="s">
        <v>85</v>
      </c>
    </row>
    <row r="232" s="2" customFormat="1" ht="16.5" customHeight="1">
      <c r="A232" s="39"/>
      <c r="B232" s="40"/>
      <c r="C232" s="201" t="s">
        <v>367</v>
      </c>
      <c r="D232" s="201" t="s">
        <v>153</v>
      </c>
      <c r="E232" s="202" t="s">
        <v>368</v>
      </c>
      <c r="F232" s="203" t="s">
        <v>369</v>
      </c>
      <c r="G232" s="204" t="s">
        <v>177</v>
      </c>
      <c r="H232" s="205">
        <v>0.17699999999999999</v>
      </c>
      <c r="I232" s="206"/>
      <c r="J232" s="207">
        <f>ROUND(I232*H232,2)</f>
        <v>0</v>
      </c>
      <c r="K232" s="203" t="s">
        <v>157</v>
      </c>
      <c r="L232" s="45"/>
      <c r="M232" s="208" t="s">
        <v>19</v>
      </c>
      <c r="N232" s="209" t="s">
        <v>47</v>
      </c>
      <c r="O232" s="85"/>
      <c r="P232" s="210">
        <f>O232*H232</f>
        <v>0</v>
      </c>
      <c r="Q232" s="210">
        <v>1.05291</v>
      </c>
      <c r="R232" s="210">
        <f>Q232*H232</f>
        <v>0.18636506999999999</v>
      </c>
      <c r="S232" s="210">
        <v>0</v>
      </c>
      <c r="T232" s="21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2" t="s">
        <v>158</v>
      </c>
      <c r="AT232" s="212" t="s">
        <v>153</v>
      </c>
      <c r="AU232" s="212" t="s">
        <v>85</v>
      </c>
      <c r="AY232" s="18" t="s">
        <v>151</v>
      </c>
      <c r="BE232" s="213">
        <f>IF(N232="základní",J232,0)</f>
        <v>0</v>
      </c>
      <c r="BF232" s="213">
        <f>IF(N232="snížená",J232,0)</f>
        <v>0</v>
      </c>
      <c r="BG232" s="213">
        <f>IF(N232="zákl. přenesená",J232,0)</f>
        <v>0</v>
      </c>
      <c r="BH232" s="213">
        <f>IF(N232="sníž. přenesená",J232,0)</f>
        <v>0</v>
      </c>
      <c r="BI232" s="213">
        <f>IF(N232="nulová",J232,0)</f>
        <v>0</v>
      </c>
      <c r="BJ232" s="18" t="s">
        <v>81</v>
      </c>
      <c r="BK232" s="213">
        <f>ROUND(I232*H232,2)</f>
        <v>0</v>
      </c>
      <c r="BL232" s="18" t="s">
        <v>158</v>
      </c>
      <c r="BM232" s="212" t="s">
        <v>370</v>
      </c>
    </row>
    <row r="233" s="2" customFormat="1">
      <c r="A233" s="39"/>
      <c r="B233" s="40"/>
      <c r="C233" s="41"/>
      <c r="D233" s="214" t="s">
        <v>160</v>
      </c>
      <c r="E233" s="41"/>
      <c r="F233" s="215" t="s">
        <v>371</v>
      </c>
      <c r="G233" s="41"/>
      <c r="H233" s="41"/>
      <c r="I233" s="216"/>
      <c r="J233" s="41"/>
      <c r="K233" s="41"/>
      <c r="L233" s="45"/>
      <c r="M233" s="217"/>
      <c r="N233" s="218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160</v>
      </c>
      <c r="AU233" s="18" t="s">
        <v>85</v>
      </c>
    </row>
    <row r="234" s="13" customFormat="1">
      <c r="A234" s="13"/>
      <c r="B234" s="219"/>
      <c r="C234" s="220"/>
      <c r="D234" s="221" t="s">
        <v>162</v>
      </c>
      <c r="E234" s="220"/>
      <c r="F234" s="223" t="s">
        <v>372</v>
      </c>
      <c r="G234" s="220"/>
      <c r="H234" s="224">
        <v>0.17699999999999999</v>
      </c>
      <c r="I234" s="225"/>
      <c r="J234" s="220"/>
      <c r="K234" s="220"/>
      <c r="L234" s="226"/>
      <c r="M234" s="227"/>
      <c r="N234" s="228"/>
      <c r="O234" s="228"/>
      <c r="P234" s="228"/>
      <c r="Q234" s="228"/>
      <c r="R234" s="228"/>
      <c r="S234" s="228"/>
      <c r="T234" s="22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0" t="s">
        <v>162</v>
      </c>
      <c r="AU234" s="230" t="s">
        <v>85</v>
      </c>
      <c r="AV234" s="13" t="s">
        <v>85</v>
      </c>
      <c r="AW234" s="13" t="s">
        <v>4</v>
      </c>
      <c r="AX234" s="13" t="s">
        <v>81</v>
      </c>
      <c r="AY234" s="230" t="s">
        <v>151</v>
      </c>
    </row>
    <row r="235" s="12" customFormat="1" ht="22.8" customHeight="1">
      <c r="A235" s="12"/>
      <c r="B235" s="185"/>
      <c r="C235" s="186"/>
      <c r="D235" s="187" t="s">
        <v>75</v>
      </c>
      <c r="E235" s="199" t="s">
        <v>187</v>
      </c>
      <c r="F235" s="199" t="s">
        <v>373</v>
      </c>
      <c r="G235" s="186"/>
      <c r="H235" s="186"/>
      <c r="I235" s="189"/>
      <c r="J235" s="200">
        <f>BK235</f>
        <v>0</v>
      </c>
      <c r="K235" s="186"/>
      <c r="L235" s="191"/>
      <c r="M235" s="192"/>
      <c r="N235" s="193"/>
      <c r="O235" s="193"/>
      <c r="P235" s="194">
        <f>SUM(P236:P261)</f>
        <v>0</v>
      </c>
      <c r="Q235" s="193"/>
      <c r="R235" s="194">
        <f>SUM(R236:R261)</f>
        <v>46.161478580000008</v>
      </c>
      <c r="S235" s="193"/>
      <c r="T235" s="195">
        <f>SUM(T236:T261)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96" t="s">
        <v>81</v>
      </c>
      <c r="AT235" s="197" t="s">
        <v>75</v>
      </c>
      <c r="AU235" s="197" t="s">
        <v>81</v>
      </c>
      <c r="AY235" s="196" t="s">
        <v>151</v>
      </c>
      <c r="BK235" s="198">
        <f>SUM(BK236:BK261)</f>
        <v>0</v>
      </c>
    </row>
    <row r="236" s="2" customFormat="1" ht="24.15" customHeight="1">
      <c r="A236" s="39"/>
      <c r="B236" s="40"/>
      <c r="C236" s="201" t="s">
        <v>374</v>
      </c>
      <c r="D236" s="201" t="s">
        <v>153</v>
      </c>
      <c r="E236" s="202" t="s">
        <v>375</v>
      </c>
      <c r="F236" s="203" t="s">
        <v>376</v>
      </c>
      <c r="G236" s="204" t="s">
        <v>221</v>
      </c>
      <c r="H236" s="205">
        <v>392.75599999999997</v>
      </c>
      <c r="I236" s="206"/>
      <c r="J236" s="207">
        <f>ROUND(I236*H236,2)</f>
        <v>0</v>
      </c>
      <c r="K236" s="203" t="s">
        <v>157</v>
      </c>
      <c r="L236" s="45"/>
      <c r="M236" s="208" t="s">
        <v>19</v>
      </c>
      <c r="N236" s="209" t="s">
        <v>47</v>
      </c>
      <c r="O236" s="85"/>
      <c r="P236" s="210">
        <f>O236*H236</f>
        <v>0</v>
      </c>
      <c r="Q236" s="210">
        <v>0.021899999999999999</v>
      </c>
      <c r="R236" s="210">
        <f>Q236*H236</f>
        <v>8.6013563999999985</v>
      </c>
      <c r="S236" s="210">
        <v>0</v>
      </c>
      <c r="T236" s="21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2" t="s">
        <v>158</v>
      </c>
      <c r="AT236" s="212" t="s">
        <v>153</v>
      </c>
      <c r="AU236" s="212" t="s">
        <v>85</v>
      </c>
      <c r="AY236" s="18" t="s">
        <v>151</v>
      </c>
      <c r="BE236" s="213">
        <f>IF(N236="základní",J236,0)</f>
        <v>0</v>
      </c>
      <c r="BF236" s="213">
        <f>IF(N236="snížená",J236,0)</f>
        <v>0</v>
      </c>
      <c r="BG236" s="213">
        <f>IF(N236="zákl. přenesená",J236,0)</f>
        <v>0</v>
      </c>
      <c r="BH236" s="213">
        <f>IF(N236="sníž. přenesená",J236,0)</f>
        <v>0</v>
      </c>
      <c r="BI236" s="213">
        <f>IF(N236="nulová",J236,0)</f>
        <v>0</v>
      </c>
      <c r="BJ236" s="18" t="s">
        <v>81</v>
      </c>
      <c r="BK236" s="213">
        <f>ROUND(I236*H236,2)</f>
        <v>0</v>
      </c>
      <c r="BL236" s="18" t="s">
        <v>158</v>
      </c>
      <c r="BM236" s="212" t="s">
        <v>377</v>
      </c>
    </row>
    <row r="237" s="2" customFormat="1">
      <c r="A237" s="39"/>
      <c r="B237" s="40"/>
      <c r="C237" s="41"/>
      <c r="D237" s="214" t="s">
        <v>160</v>
      </c>
      <c r="E237" s="41"/>
      <c r="F237" s="215" t="s">
        <v>378</v>
      </c>
      <c r="G237" s="41"/>
      <c r="H237" s="41"/>
      <c r="I237" s="216"/>
      <c r="J237" s="41"/>
      <c r="K237" s="41"/>
      <c r="L237" s="45"/>
      <c r="M237" s="217"/>
      <c r="N237" s="218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160</v>
      </c>
      <c r="AU237" s="18" t="s">
        <v>85</v>
      </c>
    </row>
    <row r="238" s="2" customFormat="1" ht="24.15" customHeight="1">
      <c r="A238" s="39"/>
      <c r="B238" s="40"/>
      <c r="C238" s="201" t="s">
        <v>379</v>
      </c>
      <c r="D238" s="201" t="s">
        <v>153</v>
      </c>
      <c r="E238" s="202" t="s">
        <v>380</v>
      </c>
      <c r="F238" s="203" t="s">
        <v>381</v>
      </c>
      <c r="G238" s="204" t="s">
        <v>221</v>
      </c>
      <c r="H238" s="205">
        <v>197.47200000000001</v>
      </c>
      <c r="I238" s="206"/>
      <c r="J238" s="207">
        <f>ROUND(I238*H238,2)</f>
        <v>0</v>
      </c>
      <c r="K238" s="203" t="s">
        <v>157</v>
      </c>
      <c r="L238" s="45"/>
      <c r="M238" s="208" t="s">
        <v>19</v>
      </c>
      <c r="N238" s="209" t="s">
        <v>47</v>
      </c>
      <c r="O238" s="85"/>
      <c r="P238" s="210">
        <f>O238*H238</f>
        <v>0</v>
      </c>
      <c r="Q238" s="210">
        <v>0.015400000000000001</v>
      </c>
      <c r="R238" s="210">
        <f>Q238*H238</f>
        <v>3.0410688000000001</v>
      </c>
      <c r="S238" s="210">
        <v>0</v>
      </c>
      <c r="T238" s="21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2" t="s">
        <v>158</v>
      </c>
      <c r="AT238" s="212" t="s">
        <v>153</v>
      </c>
      <c r="AU238" s="212" t="s">
        <v>85</v>
      </c>
      <c r="AY238" s="18" t="s">
        <v>151</v>
      </c>
      <c r="BE238" s="213">
        <f>IF(N238="základní",J238,0)</f>
        <v>0</v>
      </c>
      <c r="BF238" s="213">
        <f>IF(N238="snížená",J238,0)</f>
        <v>0</v>
      </c>
      <c r="BG238" s="213">
        <f>IF(N238="zákl. přenesená",J238,0)</f>
        <v>0</v>
      </c>
      <c r="BH238" s="213">
        <f>IF(N238="sníž. přenesená",J238,0)</f>
        <v>0</v>
      </c>
      <c r="BI238" s="213">
        <f>IF(N238="nulová",J238,0)</f>
        <v>0</v>
      </c>
      <c r="BJ238" s="18" t="s">
        <v>81</v>
      </c>
      <c r="BK238" s="213">
        <f>ROUND(I238*H238,2)</f>
        <v>0</v>
      </c>
      <c r="BL238" s="18" t="s">
        <v>158</v>
      </c>
      <c r="BM238" s="212" t="s">
        <v>382</v>
      </c>
    </row>
    <row r="239" s="2" customFormat="1">
      <c r="A239" s="39"/>
      <c r="B239" s="40"/>
      <c r="C239" s="41"/>
      <c r="D239" s="214" t="s">
        <v>160</v>
      </c>
      <c r="E239" s="41"/>
      <c r="F239" s="215" t="s">
        <v>383</v>
      </c>
      <c r="G239" s="41"/>
      <c r="H239" s="41"/>
      <c r="I239" s="216"/>
      <c r="J239" s="41"/>
      <c r="K239" s="41"/>
      <c r="L239" s="45"/>
      <c r="M239" s="217"/>
      <c r="N239" s="218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160</v>
      </c>
      <c r="AU239" s="18" t="s">
        <v>85</v>
      </c>
    </row>
    <row r="240" s="2" customFormat="1" ht="24.15" customHeight="1">
      <c r="A240" s="39"/>
      <c r="B240" s="40"/>
      <c r="C240" s="201" t="s">
        <v>384</v>
      </c>
      <c r="D240" s="201" t="s">
        <v>153</v>
      </c>
      <c r="E240" s="202" t="s">
        <v>385</v>
      </c>
      <c r="F240" s="203" t="s">
        <v>386</v>
      </c>
      <c r="G240" s="204" t="s">
        <v>221</v>
      </c>
      <c r="H240" s="205">
        <v>379.51600000000002</v>
      </c>
      <c r="I240" s="206"/>
      <c r="J240" s="207">
        <f>ROUND(I240*H240,2)</f>
        <v>0</v>
      </c>
      <c r="K240" s="203" t="s">
        <v>157</v>
      </c>
      <c r="L240" s="45"/>
      <c r="M240" s="208" t="s">
        <v>19</v>
      </c>
      <c r="N240" s="209" t="s">
        <v>47</v>
      </c>
      <c r="O240" s="85"/>
      <c r="P240" s="210">
        <f>O240*H240</f>
        <v>0</v>
      </c>
      <c r="Q240" s="210">
        <v>0.018380000000000001</v>
      </c>
      <c r="R240" s="210">
        <f>Q240*H240</f>
        <v>6.9755040800000003</v>
      </c>
      <c r="S240" s="210">
        <v>0</v>
      </c>
      <c r="T240" s="21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2" t="s">
        <v>158</v>
      </c>
      <c r="AT240" s="212" t="s">
        <v>153</v>
      </c>
      <c r="AU240" s="212" t="s">
        <v>85</v>
      </c>
      <c r="AY240" s="18" t="s">
        <v>151</v>
      </c>
      <c r="BE240" s="213">
        <f>IF(N240="základní",J240,0)</f>
        <v>0</v>
      </c>
      <c r="BF240" s="213">
        <f>IF(N240="snížená",J240,0)</f>
        <v>0</v>
      </c>
      <c r="BG240" s="213">
        <f>IF(N240="zákl. přenesená",J240,0)</f>
        <v>0</v>
      </c>
      <c r="BH240" s="213">
        <f>IF(N240="sníž. přenesená",J240,0)</f>
        <v>0</v>
      </c>
      <c r="BI240" s="213">
        <f>IF(N240="nulová",J240,0)</f>
        <v>0</v>
      </c>
      <c r="BJ240" s="18" t="s">
        <v>81</v>
      </c>
      <c r="BK240" s="213">
        <f>ROUND(I240*H240,2)</f>
        <v>0</v>
      </c>
      <c r="BL240" s="18" t="s">
        <v>158</v>
      </c>
      <c r="BM240" s="212" t="s">
        <v>387</v>
      </c>
    </row>
    <row r="241" s="2" customFormat="1">
      <c r="A241" s="39"/>
      <c r="B241" s="40"/>
      <c r="C241" s="41"/>
      <c r="D241" s="214" t="s">
        <v>160</v>
      </c>
      <c r="E241" s="41"/>
      <c r="F241" s="215" t="s">
        <v>388</v>
      </c>
      <c r="G241" s="41"/>
      <c r="H241" s="41"/>
      <c r="I241" s="216"/>
      <c r="J241" s="41"/>
      <c r="K241" s="41"/>
      <c r="L241" s="45"/>
      <c r="M241" s="217"/>
      <c r="N241" s="218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160</v>
      </c>
      <c r="AU241" s="18" t="s">
        <v>85</v>
      </c>
    </row>
    <row r="242" s="13" customFormat="1">
      <c r="A242" s="13"/>
      <c r="B242" s="219"/>
      <c r="C242" s="220"/>
      <c r="D242" s="221" t="s">
        <v>162</v>
      </c>
      <c r="E242" s="222" t="s">
        <v>19</v>
      </c>
      <c r="F242" s="223" t="s">
        <v>389</v>
      </c>
      <c r="G242" s="220"/>
      <c r="H242" s="224">
        <v>182.42500000000001</v>
      </c>
      <c r="I242" s="225"/>
      <c r="J242" s="220"/>
      <c r="K242" s="220"/>
      <c r="L242" s="226"/>
      <c r="M242" s="227"/>
      <c r="N242" s="228"/>
      <c r="O242" s="228"/>
      <c r="P242" s="228"/>
      <c r="Q242" s="228"/>
      <c r="R242" s="228"/>
      <c r="S242" s="228"/>
      <c r="T242" s="22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0" t="s">
        <v>162</v>
      </c>
      <c r="AU242" s="230" t="s">
        <v>85</v>
      </c>
      <c r="AV242" s="13" t="s">
        <v>85</v>
      </c>
      <c r="AW242" s="13" t="s">
        <v>35</v>
      </c>
      <c r="AX242" s="13" t="s">
        <v>76</v>
      </c>
      <c r="AY242" s="230" t="s">
        <v>151</v>
      </c>
    </row>
    <row r="243" s="13" customFormat="1">
      <c r="A243" s="13"/>
      <c r="B243" s="219"/>
      <c r="C243" s="220"/>
      <c r="D243" s="221" t="s">
        <v>162</v>
      </c>
      <c r="E243" s="222" t="s">
        <v>19</v>
      </c>
      <c r="F243" s="223" t="s">
        <v>390</v>
      </c>
      <c r="G243" s="220"/>
      <c r="H243" s="224">
        <v>197.09100000000001</v>
      </c>
      <c r="I243" s="225"/>
      <c r="J243" s="220"/>
      <c r="K243" s="220"/>
      <c r="L243" s="226"/>
      <c r="M243" s="227"/>
      <c r="N243" s="228"/>
      <c r="O243" s="228"/>
      <c r="P243" s="228"/>
      <c r="Q243" s="228"/>
      <c r="R243" s="228"/>
      <c r="S243" s="228"/>
      <c r="T243" s="22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0" t="s">
        <v>162</v>
      </c>
      <c r="AU243" s="230" t="s">
        <v>85</v>
      </c>
      <c r="AV243" s="13" t="s">
        <v>85</v>
      </c>
      <c r="AW243" s="13" t="s">
        <v>35</v>
      </c>
      <c r="AX243" s="13" t="s">
        <v>76</v>
      </c>
      <c r="AY243" s="230" t="s">
        <v>151</v>
      </c>
    </row>
    <row r="244" s="14" customFormat="1">
      <c r="A244" s="14"/>
      <c r="B244" s="241"/>
      <c r="C244" s="242"/>
      <c r="D244" s="221" t="s">
        <v>162</v>
      </c>
      <c r="E244" s="243" t="s">
        <v>19</v>
      </c>
      <c r="F244" s="244" t="s">
        <v>256</v>
      </c>
      <c r="G244" s="242"/>
      <c r="H244" s="245">
        <v>379.51600000000002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1" t="s">
        <v>162</v>
      </c>
      <c r="AU244" s="251" t="s">
        <v>85</v>
      </c>
      <c r="AV244" s="14" t="s">
        <v>158</v>
      </c>
      <c r="AW244" s="14" t="s">
        <v>35</v>
      </c>
      <c r="AX244" s="14" t="s">
        <v>81</v>
      </c>
      <c r="AY244" s="251" t="s">
        <v>151</v>
      </c>
    </row>
    <row r="245" s="2" customFormat="1" ht="24.15" customHeight="1">
      <c r="A245" s="39"/>
      <c r="B245" s="40"/>
      <c r="C245" s="201" t="s">
        <v>391</v>
      </c>
      <c r="D245" s="201" t="s">
        <v>153</v>
      </c>
      <c r="E245" s="202" t="s">
        <v>392</v>
      </c>
      <c r="F245" s="203" t="s">
        <v>393</v>
      </c>
      <c r="G245" s="204" t="s">
        <v>221</v>
      </c>
      <c r="H245" s="205">
        <v>573.46699999999998</v>
      </c>
      <c r="I245" s="206"/>
      <c r="J245" s="207">
        <f>ROUND(I245*H245,2)</f>
        <v>0</v>
      </c>
      <c r="K245" s="203" t="s">
        <v>157</v>
      </c>
      <c r="L245" s="45"/>
      <c r="M245" s="208" t="s">
        <v>19</v>
      </c>
      <c r="N245" s="209" t="s">
        <v>47</v>
      </c>
      <c r="O245" s="85"/>
      <c r="P245" s="210">
        <f>O245*H245</f>
        <v>0</v>
      </c>
      <c r="Q245" s="210">
        <v>0.0206</v>
      </c>
      <c r="R245" s="210">
        <f>Q245*H245</f>
        <v>11.8134202</v>
      </c>
      <c r="S245" s="210">
        <v>0</v>
      </c>
      <c r="T245" s="21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2" t="s">
        <v>158</v>
      </c>
      <c r="AT245" s="212" t="s">
        <v>153</v>
      </c>
      <c r="AU245" s="212" t="s">
        <v>85</v>
      </c>
      <c r="AY245" s="18" t="s">
        <v>151</v>
      </c>
      <c r="BE245" s="213">
        <f>IF(N245="základní",J245,0)</f>
        <v>0</v>
      </c>
      <c r="BF245" s="213">
        <f>IF(N245="snížená",J245,0)</f>
        <v>0</v>
      </c>
      <c r="BG245" s="213">
        <f>IF(N245="zákl. přenesená",J245,0)</f>
        <v>0</v>
      </c>
      <c r="BH245" s="213">
        <f>IF(N245="sníž. přenesená",J245,0)</f>
        <v>0</v>
      </c>
      <c r="BI245" s="213">
        <f>IF(N245="nulová",J245,0)</f>
        <v>0</v>
      </c>
      <c r="BJ245" s="18" t="s">
        <v>81</v>
      </c>
      <c r="BK245" s="213">
        <f>ROUND(I245*H245,2)</f>
        <v>0</v>
      </c>
      <c r="BL245" s="18" t="s">
        <v>158</v>
      </c>
      <c r="BM245" s="212" t="s">
        <v>394</v>
      </c>
    </row>
    <row r="246" s="2" customFormat="1">
      <c r="A246" s="39"/>
      <c r="B246" s="40"/>
      <c r="C246" s="41"/>
      <c r="D246" s="214" t="s">
        <v>160</v>
      </c>
      <c r="E246" s="41"/>
      <c r="F246" s="215" t="s">
        <v>395</v>
      </c>
      <c r="G246" s="41"/>
      <c r="H246" s="41"/>
      <c r="I246" s="216"/>
      <c r="J246" s="41"/>
      <c r="K246" s="41"/>
      <c r="L246" s="45"/>
      <c r="M246" s="217"/>
      <c r="N246" s="21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160</v>
      </c>
      <c r="AU246" s="18" t="s">
        <v>85</v>
      </c>
    </row>
    <row r="247" s="2" customFormat="1" ht="24.15" customHeight="1">
      <c r="A247" s="39"/>
      <c r="B247" s="40"/>
      <c r="C247" s="201" t="s">
        <v>396</v>
      </c>
      <c r="D247" s="201" t="s">
        <v>153</v>
      </c>
      <c r="E247" s="202" t="s">
        <v>397</v>
      </c>
      <c r="F247" s="203" t="s">
        <v>398</v>
      </c>
      <c r="G247" s="204" t="s">
        <v>156</v>
      </c>
      <c r="H247" s="205">
        <v>3.7400000000000002</v>
      </c>
      <c r="I247" s="206"/>
      <c r="J247" s="207">
        <f>ROUND(I247*H247,2)</f>
        <v>0</v>
      </c>
      <c r="K247" s="203" t="s">
        <v>157</v>
      </c>
      <c r="L247" s="45"/>
      <c r="M247" s="208" t="s">
        <v>19</v>
      </c>
      <c r="N247" s="209" t="s">
        <v>47</v>
      </c>
      <c r="O247" s="85"/>
      <c r="P247" s="210">
        <f>O247*H247</f>
        <v>0</v>
      </c>
      <c r="Q247" s="210">
        <v>2.5018699999999998</v>
      </c>
      <c r="R247" s="210">
        <f>Q247*H247</f>
        <v>9.3569937999999997</v>
      </c>
      <c r="S247" s="210">
        <v>0</v>
      </c>
      <c r="T247" s="21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2" t="s">
        <v>158</v>
      </c>
      <c r="AT247" s="212" t="s">
        <v>153</v>
      </c>
      <c r="AU247" s="212" t="s">
        <v>85</v>
      </c>
      <c r="AY247" s="18" t="s">
        <v>151</v>
      </c>
      <c r="BE247" s="213">
        <f>IF(N247="základní",J247,0)</f>
        <v>0</v>
      </c>
      <c r="BF247" s="213">
        <f>IF(N247="snížená",J247,0)</f>
        <v>0</v>
      </c>
      <c r="BG247" s="213">
        <f>IF(N247="zákl. přenesená",J247,0)</f>
        <v>0</v>
      </c>
      <c r="BH247" s="213">
        <f>IF(N247="sníž. přenesená",J247,0)</f>
        <v>0</v>
      </c>
      <c r="BI247" s="213">
        <f>IF(N247="nulová",J247,0)</f>
        <v>0</v>
      </c>
      <c r="BJ247" s="18" t="s">
        <v>81</v>
      </c>
      <c r="BK247" s="213">
        <f>ROUND(I247*H247,2)</f>
        <v>0</v>
      </c>
      <c r="BL247" s="18" t="s">
        <v>158</v>
      </c>
      <c r="BM247" s="212" t="s">
        <v>399</v>
      </c>
    </row>
    <row r="248" s="2" customFormat="1">
      <c r="A248" s="39"/>
      <c r="B248" s="40"/>
      <c r="C248" s="41"/>
      <c r="D248" s="214" t="s">
        <v>160</v>
      </c>
      <c r="E248" s="41"/>
      <c r="F248" s="215" t="s">
        <v>400</v>
      </c>
      <c r="G248" s="41"/>
      <c r="H248" s="41"/>
      <c r="I248" s="216"/>
      <c r="J248" s="41"/>
      <c r="K248" s="41"/>
      <c r="L248" s="45"/>
      <c r="M248" s="217"/>
      <c r="N248" s="218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160</v>
      </c>
      <c r="AU248" s="18" t="s">
        <v>85</v>
      </c>
    </row>
    <row r="249" s="13" customFormat="1">
      <c r="A249" s="13"/>
      <c r="B249" s="219"/>
      <c r="C249" s="220"/>
      <c r="D249" s="221" t="s">
        <v>162</v>
      </c>
      <c r="E249" s="222" t="s">
        <v>19</v>
      </c>
      <c r="F249" s="223" t="s">
        <v>401</v>
      </c>
      <c r="G249" s="220"/>
      <c r="H249" s="224">
        <v>3.7400000000000002</v>
      </c>
      <c r="I249" s="225"/>
      <c r="J249" s="220"/>
      <c r="K249" s="220"/>
      <c r="L249" s="226"/>
      <c r="M249" s="227"/>
      <c r="N249" s="228"/>
      <c r="O249" s="228"/>
      <c r="P249" s="228"/>
      <c r="Q249" s="228"/>
      <c r="R249" s="228"/>
      <c r="S249" s="228"/>
      <c r="T249" s="22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0" t="s">
        <v>162</v>
      </c>
      <c r="AU249" s="230" t="s">
        <v>85</v>
      </c>
      <c r="AV249" s="13" t="s">
        <v>85</v>
      </c>
      <c r="AW249" s="13" t="s">
        <v>35</v>
      </c>
      <c r="AX249" s="13" t="s">
        <v>81</v>
      </c>
      <c r="AY249" s="230" t="s">
        <v>151</v>
      </c>
    </row>
    <row r="250" s="2" customFormat="1" ht="24.15" customHeight="1">
      <c r="A250" s="39"/>
      <c r="B250" s="40"/>
      <c r="C250" s="201" t="s">
        <v>402</v>
      </c>
      <c r="D250" s="201" t="s">
        <v>153</v>
      </c>
      <c r="E250" s="202" t="s">
        <v>403</v>
      </c>
      <c r="F250" s="203" t="s">
        <v>404</v>
      </c>
      <c r="G250" s="204" t="s">
        <v>156</v>
      </c>
      <c r="H250" s="205">
        <v>2.1899999999999999</v>
      </c>
      <c r="I250" s="206"/>
      <c r="J250" s="207">
        <f>ROUND(I250*H250,2)</f>
        <v>0</v>
      </c>
      <c r="K250" s="203" t="s">
        <v>157</v>
      </c>
      <c r="L250" s="45"/>
      <c r="M250" s="208" t="s">
        <v>19</v>
      </c>
      <c r="N250" s="209" t="s">
        <v>47</v>
      </c>
      <c r="O250" s="85"/>
      <c r="P250" s="210">
        <f>O250*H250</f>
        <v>0</v>
      </c>
      <c r="Q250" s="210">
        <v>2.5018699999999998</v>
      </c>
      <c r="R250" s="210">
        <f>Q250*H250</f>
        <v>5.4790952999999991</v>
      </c>
      <c r="S250" s="210">
        <v>0</v>
      </c>
      <c r="T250" s="21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2" t="s">
        <v>158</v>
      </c>
      <c r="AT250" s="212" t="s">
        <v>153</v>
      </c>
      <c r="AU250" s="212" t="s">
        <v>85</v>
      </c>
      <c r="AY250" s="18" t="s">
        <v>151</v>
      </c>
      <c r="BE250" s="213">
        <f>IF(N250="základní",J250,0)</f>
        <v>0</v>
      </c>
      <c r="BF250" s="213">
        <f>IF(N250="snížená",J250,0)</f>
        <v>0</v>
      </c>
      <c r="BG250" s="213">
        <f>IF(N250="zákl. přenesená",J250,0)</f>
        <v>0</v>
      </c>
      <c r="BH250" s="213">
        <f>IF(N250="sníž. přenesená",J250,0)</f>
        <v>0</v>
      </c>
      <c r="BI250" s="213">
        <f>IF(N250="nulová",J250,0)</f>
        <v>0</v>
      </c>
      <c r="BJ250" s="18" t="s">
        <v>81</v>
      </c>
      <c r="BK250" s="213">
        <f>ROUND(I250*H250,2)</f>
        <v>0</v>
      </c>
      <c r="BL250" s="18" t="s">
        <v>158</v>
      </c>
      <c r="BM250" s="212" t="s">
        <v>405</v>
      </c>
    </row>
    <row r="251" s="2" customFormat="1">
      <c r="A251" s="39"/>
      <c r="B251" s="40"/>
      <c r="C251" s="41"/>
      <c r="D251" s="214" t="s">
        <v>160</v>
      </c>
      <c r="E251" s="41"/>
      <c r="F251" s="215" t="s">
        <v>406</v>
      </c>
      <c r="G251" s="41"/>
      <c r="H251" s="41"/>
      <c r="I251" s="216"/>
      <c r="J251" s="41"/>
      <c r="K251" s="41"/>
      <c r="L251" s="45"/>
      <c r="M251" s="217"/>
      <c r="N251" s="218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160</v>
      </c>
      <c r="AU251" s="18" t="s">
        <v>85</v>
      </c>
    </row>
    <row r="252" s="13" customFormat="1">
      <c r="A252" s="13"/>
      <c r="B252" s="219"/>
      <c r="C252" s="220"/>
      <c r="D252" s="221" t="s">
        <v>162</v>
      </c>
      <c r="E252" s="222" t="s">
        <v>19</v>
      </c>
      <c r="F252" s="223" t="s">
        <v>407</v>
      </c>
      <c r="G252" s="220"/>
      <c r="H252" s="224">
        <v>2.1899999999999999</v>
      </c>
      <c r="I252" s="225"/>
      <c r="J252" s="220"/>
      <c r="K252" s="220"/>
      <c r="L252" s="226"/>
      <c r="M252" s="227"/>
      <c r="N252" s="228"/>
      <c r="O252" s="228"/>
      <c r="P252" s="228"/>
      <c r="Q252" s="228"/>
      <c r="R252" s="228"/>
      <c r="S252" s="228"/>
      <c r="T252" s="22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0" t="s">
        <v>162</v>
      </c>
      <c r="AU252" s="230" t="s">
        <v>85</v>
      </c>
      <c r="AV252" s="13" t="s">
        <v>85</v>
      </c>
      <c r="AW252" s="13" t="s">
        <v>35</v>
      </c>
      <c r="AX252" s="13" t="s">
        <v>81</v>
      </c>
      <c r="AY252" s="230" t="s">
        <v>151</v>
      </c>
    </row>
    <row r="253" s="2" customFormat="1" ht="24.15" customHeight="1">
      <c r="A253" s="39"/>
      <c r="B253" s="40"/>
      <c r="C253" s="201" t="s">
        <v>408</v>
      </c>
      <c r="D253" s="201" t="s">
        <v>153</v>
      </c>
      <c r="E253" s="202" t="s">
        <v>409</v>
      </c>
      <c r="F253" s="203" t="s">
        <v>410</v>
      </c>
      <c r="G253" s="204" t="s">
        <v>311</v>
      </c>
      <c r="H253" s="205">
        <v>29</v>
      </c>
      <c r="I253" s="206"/>
      <c r="J253" s="207">
        <f>ROUND(I253*H253,2)</f>
        <v>0</v>
      </c>
      <c r="K253" s="203" t="s">
        <v>157</v>
      </c>
      <c r="L253" s="45"/>
      <c r="M253" s="208" t="s">
        <v>19</v>
      </c>
      <c r="N253" s="209" t="s">
        <v>47</v>
      </c>
      <c r="O253" s="85"/>
      <c r="P253" s="210">
        <f>O253*H253</f>
        <v>0</v>
      </c>
      <c r="Q253" s="210">
        <v>0.017770000000000001</v>
      </c>
      <c r="R253" s="210">
        <f>Q253*H253</f>
        <v>0.51533000000000007</v>
      </c>
      <c r="S253" s="210">
        <v>0</v>
      </c>
      <c r="T253" s="21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2" t="s">
        <v>158</v>
      </c>
      <c r="AT253" s="212" t="s">
        <v>153</v>
      </c>
      <c r="AU253" s="212" t="s">
        <v>85</v>
      </c>
      <c r="AY253" s="18" t="s">
        <v>151</v>
      </c>
      <c r="BE253" s="213">
        <f>IF(N253="základní",J253,0)</f>
        <v>0</v>
      </c>
      <c r="BF253" s="213">
        <f>IF(N253="snížená",J253,0)</f>
        <v>0</v>
      </c>
      <c r="BG253" s="213">
        <f>IF(N253="zákl. přenesená",J253,0)</f>
        <v>0</v>
      </c>
      <c r="BH253" s="213">
        <f>IF(N253="sníž. přenesená",J253,0)</f>
        <v>0</v>
      </c>
      <c r="BI253" s="213">
        <f>IF(N253="nulová",J253,0)</f>
        <v>0</v>
      </c>
      <c r="BJ253" s="18" t="s">
        <v>81</v>
      </c>
      <c r="BK253" s="213">
        <f>ROUND(I253*H253,2)</f>
        <v>0</v>
      </c>
      <c r="BL253" s="18" t="s">
        <v>158</v>
      </c>
      <c r="BM253" s="212" t="s">
        <v>411</v>
      </c>
    </row>
    <row r="254" s="2" customFormat="1">
      <c r="A254" s="39"/>
      <c r="B254" s="40"/>
      <c r="C254" s="41"/>
      <c r="D254" s="214" t="s">
        <v>160</v>
      </c>
      <c r="E254" s="41"/>
      <c r="F254" s="215" t="s">
        <v>412</v>
      </c>
      <c r="G254" s="41"/>
      <c r="H254" s="41"/>
      <c r="I254" s="216"/>
      <c r="J254" s="41"/>
      <c r="K254" s="41"/>
      <c r="L254" s="45"/>
      <c r="M254" s="217"/>
      <c r="N254" s="218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160</v>
      </c>
      <c r="AU254" s="18" t="s">
        <v>85</v>
      </c>
    </row>
    <row r="255" s="13" customFormat="1">
      <c r="A255" s="13"/>
      <c r="B255" s="219"/>
      <c r="C255" s="220"/>
      <c r="D255" s="221" t="s">
        <v>162</v>
      </c>
      <c r="E255" s="222" t="s">
        <v>19</v>
      </c>
      <c r="F255" s="223" t="s">
        <v>413</v>
      </c>
      <c r="G255" s="220"/>
      <c r="H255" s="224">
        <v>29</v>
      </c>
      <c r="I255" s="225"/>
      <c r="J255" s="220"/>
      <c r="K255" s="220"/>
      <c r="L255" s="226"/>
      <c r="M255" s="227"/>
      <c r="N255" s="228"/>
      <c r="O255" s="228"/>
      <c r="P255" s="228"/>
      <c r="Q255" s="228"/>
      <c r="R255" s="228"/>
      <c r="S255" s="228"/>
      <c r="T255" s="22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0" t="s">
        <v>162</v>
      </c>
      <c r="AU255" s="230" t="s">
        <v>85</v>
      </c>
      <c r="AV255" s="13" t="s">
        <v>85</v>
      </c>
      <c r="AW255" s="13" t="s">
        <v>35</v>
      </c>
      <c r="AX255" s="13" t="s">
        <v>81</v>
      </c>
      <c r="AY255" s="230" t="s">
        <v>151</v>
      </c>
    </row>
    <row r="256" s="2" customFormat="1" ht="16.5" customHeight="1">
      <c r="A256" s="39"/>
      <c r="B256" s="40"/>
      <c r="C256" s="231" t="s">
        <v>414</v>
      </c>
      <c r="D256" s="231" t="s">
        <v>194</v>
      </c>
      <c r="E256" s="232" t="s">
        <v>415</v>
      </c>
      <c r="F256" s="233" t="s">
        <v>416</v>
      </c>
      <c r="G256" s="234" t="s">
        <v>311</v>
      </c>
      <c r="H256" s="235">
        <v>5</v>
      </c>
      <c r="I256" s="236"/>
      <c r="J256" s="237">
        <f>ROUND(I256*H256,2)</f>
        <v>0</v>
      </c>
      <c r="K256" s="233" t="s">
        <v>157</v>
      </c>
      <c r="L256" s="238"/>
      <c r="M256" s="239" t="s">
        <v>19</v>
      </c>
      <c r="N256" s="240" t="s">
        <v>47</v>
      </c>
      <c r="O256" s="85"/>
      <c r="P256" s="210">
        <f>O256*H256</f>
        <v>0</v>
      </c>
      <c r="Q256" s="210">
        <v>0.014579999999999999</v>
      </c>
      <c r="R256" s="210">
        <f>Q256*H256</f>
        <v>0.072899999999999993</v>
      </c>
      <c r="S256" s="210">
        <v>0</v>
      </c>
      <c r="T256" s="21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2" t="s">
        <v>197</v>
      </c>
      <c r="AT256" s="212" t="s">
        <v>194</v>
      </c>
      <c r="AU256" s="212" t="s">
        <v>85</v>
      </c>
      <c r="AY256" s="18" t="s">
        <v>151</v>
      </c>
      <c r="BE256" s="213">
        <f>IF(N256="základní",J256,0)</f>
        <v>0</v>
      </c>
      <c r="BF256" s="213">
        <f>IF(N256="snížená",J256,0)</f>
        <v>0</v>
      </c>
      <c r="BG256" s="213">
        <f>IF(N256="zákl. přenesená",J256,0)</f>
        <v>0</v>
      </c>
      <c r="BH256" s="213">
        <f>IF(N256="sníž. přenesená",J256,0)</f>
        <v>0</v>
      </c>
      <c r="BI256" s="213">
        <f>IF(N256="nulová",J256,0)</f>
        <v>0</v>
      </c>
      <c r="BJ256" s="18" t="s">
        <v>81</v>
      </c>
      <c r="BK256" s="213">
        <f>ROUND(I256*H256,2)</f>
        <v>0</v>
      </c>
      <c r="BL256" s="18" t="s">
        <v>158</v>
      </c>
      <c r="BM256" s="212" t="s">
        <v>417</v>
      </c>
    </row>
    <row r="257" s="2" customFormat="1" ht="16.5" customHeight="1">
      <c r="A257" s="39"/>
      <c r="B257" s="40"/>
      <c r="C257" s="231" t="s">
        <v>418</v>
      </c>
      <c r="D257" s="231" t="s">
        <v>194</v>
      </c>
      <c r="E257" s="232" t="s">
        <v>419</v>
      </c>
      <c r="F257" s="233" t="s">
        <v>420</v>
      </c>
      <c r="G257" s="234" t="s">
        <v>311</v>
      </c>
      <c r="H257" s="235">
        <v>1</v>
      </c>
      <c r="I257" s="236"/>
      <c r="J257" s="237">
        <f>ROUND(I257*H257,2)</f>
        <v>0</v>
      </c>
      <c r="K257" s="233" t="s">
        <v>157</v>
      </c>
      <c r="L257" s="238"/>
      <c r="M257" s="239" t="s">
        <v>19</v>
      </c>
      <c r="N257" s="240" t="s">
        <v>47</v>
      </c>
      <c r="O257" s="85"/>
      <c r="P257" s="210">
        <f>O257*H257</f>
        <v>0</v>
      </c>
      <c r="Q257" s="210">
        <v>0.014890000000000001</v>
      </c>
      <c r="R257" s="210">
        <f>Q257*H257</f>
        <v>0.014890000000000001</v>
      </c>
      <c r="S257" s="210">
        <v>0</v>
      </c>
      <c r="T257" s="21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2" t="s">
        <v>197</v>
      </c>
      <c r="AT257" s="212" t="s">
        <v>194</v>
      </c>
      <c r="AU257" s="212" t="s">
        <v>85</v>
      </c>
      <c r="AY257" s="18" t="s">
        <v>151</v>
      </c>
      <c r="BE257" s="213">
        <f>IF(N257="základní",J257,0)</f>
        <v>0</v>
      </c>
      <c r="BF257" s="213">
        <f>IF(N257="snížená",J257,0)</f>
        <v>0</v>
      </c>
      <c r="BG257" s="213">
        <f>IF(N257="zákl. přenesená",J257,0)</f>
        <v>0</v>
      </c>
      <c r="BH257" s="213">
        <f>IF(N257="sníž. přenesená",J257,0)</f>
        <v>0</v>
      </c>
      <c r="BI257" s="213">
        <f>IF(N257="nulová",J257,0)</f>
        <v>0</v>
      </c>
      <c r="BJ257" s="18" t="s">
        <v>81</v>
      </c>
      <c r="BK257" s="213">
        <f>ROUND(I257*H257,2)</f>
        <v>0</v>
      </c>
      <c r="BL257" s="18" t="s">
        <v>158</v>
      </c>
      <c r="BM257" s="212" t="s">
        <v>421</v>
      </c>
    </row>
    <row r="258" s="2" customFormat="1" ht="16.5" customHeight="1">
      <c r="A258" s="39"/>
      <c r="B258" s="40"/>
      <c r="C258" s="231" t="s">
        <v>422</v>
      </c>
      <c r="D258" s="231" t="s">
        <v>194</v>
      </c>
      <c r="E258" s="232" t="s">
        <v>423</v>
      </c>
      <c r="F258" s="233" t="s">
        <v>424</v>
      </c>
      <c r="G258" s="234" t="s">
        <v>311</v>
      </c>
      <c r="H258" s="235">
        <v>7</v>
      </c>
      <c r="I258" s="236"/>
      <c r="J258" s="237">
        <f>ROUND(I258*H258,2)</f>
        <v>0</v>
      </c>
      <c r="K258" s="233" t="s">
        <v>157</v>
      </c>
      <c r="L258" s="238"/>
      <c r="M258" s="239" t="s">
        <v>19</v>
      </c>
      <c r="N258" s="240" t="s">
        <v>47</v>
      </c>
      <c r="O258" s="85"/>
      <c r="P258" s="210">
        <f>O258*H258</f>
        <v>0</v>
      </c>
      <c r="Q258" s="210">
        <v>0.01521</v>
      </c>
      <c r="R258" s="210">
        <f>Q258*H258</f>
        <v>0.10647</v>
      </c>
      <c r="S258" s="210">
        <v>0</v>
      </c>
      <c r="T258" s="21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2" t="s">
        <v>197</v>
      </c>
      <c r="AT258" s="212" t="s">
        <v>194</v>
      </c>
      <c r="AU258" s="212" t="s">
        <v>85</v>
      </c>
      <c r="AY258" s="18" t="s">
        <v>151</v>
      </c>
      <c r="BE258" s="213">
        <f>IF(N258="základní",J258,0)</f>
        <v>0</v>
      </c>
      <c r="BF258" s="213">
        <f>IF(N258="snížená",J258,0)</f>
        <v>0</v>
      </c>
      <c r="BG258" s="213">
        <f>IF(N258="zákl. přenesená",J258,0)</f>
        <v>0</v>
      </c>
      <c r="BH258" s="213">
        <f>IF(N258="sníž. přenesená",J258,0)</f>
        <v>0</v>
      </c>
      <c r="BI258" s="213">
        <f>IF(N258="nulová",J258,0)</f>
        <v>0</v>
      </c>
      <c r="BJ258" s="18" t="s">
        <v>81</v>
      </c>
      <c r="BK258" s="213">
        <f>ROUND(I258*H258,2)</f>
        <v>0</v>
      </c>
      <c r="BL258" s="18" t="s">
        <v>158</v>
      </c>
      <c r="BM258" s="212" t="s">
        <v>425</v>
      </c>
    </row>
    <row r="259" s="2" customFormat="1" ht="21.75" customHeight="1">
      <c r="A259" s="39"/>
      <c r="B259" s="40"/>
      <c r="C259" s="231" t="s">
        <v>426</v>
      </c>
      <c r="D259" s="231" t="s">
        <v>194</v>
      </c>
      <c r="E259" s="232" t="s">
        <v>427</v>
      </c>
      <c r="F259" s="233" t="s">
        <v>428</v>
      </c>
      <c r="G259" s="234" t="s">
        <v>311</v>
      </c>
      <c r="H259" s="235">
        <v>1</v>
      </c>
      <c r="I259" s="236"/>
      <c r="J259" s="237">
        <f>ROUND(I259*H259,2)</f>
        <v>0</v>
      </c>
      <c r="K259" s="233" t="s">
        <v>157</v>
      </c>
      <c r="L259" s="238"/>
      <c r="M259" s="239" t="s">
        <v>19</v>
      </c>
      <c r="N259" s="240" t="s">
        <v>47</v>
      </c>
      <c r="O259" s="85"/>
      <c r="P259" s="210">
        <f>O259*H259</f>
        <v>0</v>
      </c>
      <c r="Q259" s="210">
        <v>0.014579999999999999</v>
      </c>
      <c r="R259" s="210">
        <f>Q259*H259</f>
        <v>0.014579999999999999</v>
      </c>
      <c r="S259" s="210">
        <v>0</v>
      </c>
      <c r="T259" s="21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2" t="s">
        <v>197</v>
      </c>
      <c r="AT259" s="212" t="s">
        <v>194</v>
      </c>
      <c r="AU259" s="212" t="s">
        <v>85</v>
      </c>
      <c r="AY259" s="18" t="s">
        <v>151</v>
      </c>
      <c r="BE259" s="213">
        <f>IF(N259="základní",J259,0)</f>
        <v>0</v>
      </c>
      <c r="BF259" s="213">
        <f>IF(N259="snížená",J259,0)</f>
        <v>0</v>
      </c>
      <c r="BG259" s="213">
        <f>IF(N259="zákl. přenesená",J259,0)</f>
        <v>0</v>
      </c>
      <c r="BH259" s="213">
        <f>IF(N259="sníž. přenesená",J259,0)</f>
        <v>0</v>
      </c>
      <c r="BI259" s="213">
        <f>IF(N259="nulová",J259,0)</f>
        <v>0</v>
      </c>
      <c r="BJ259" s="18" t="s">
        <v>81</v>
      </c>
      <c r="BK259" s="213">
        <f>ROUND(I259*H259,2)</f>
        <v>0</v>
      </c>
      <c r="BL259" s="18" t="s">
        <v>158</v>
      </c>
      <c r="BM259" s="212" t="s">
        <v>429</v>
      </c>
    </row>
    <row r="260" s="2" customFormat="1" ht="21.75" customHeight="1">
      <c r="A260" s="39"/>
      <c r="B260" s="40"/>
      <c r="C260" s="231" t="s">
        <v>430</v>
      </c>
      <c r="D260" s="231" t="s">
        <v>194</v>
      </c>
      <c r="E260" s="232" t="s">
        <v>431</v>
      </c>
      <c r="F260" s="233" t="s">
        <v>432</v>
      </c>
      <c r="G260" s="234" t="s">
        <v>311</v>
      </c>
      <c r="H260" s="235">
        <v>3</v>
      </c>
      <c r="I260" s="236"/>
      <c r="J260" s="237">
        <f>ROUND(I260*H260,2)</f>
        <v>0</v>
      </c>
      <c r="K260" s="233" t="s">
        <v>157</v>
      </c>
      <c r="L260" s="238"/>
      <c r="M260" s="239" t="s">
        <v>19</v>
      </c>
      <c r="N260" s="240" t="s">
        <v>47</v>
      </c>
      <c r="O260" s="85"/>
      <c r="P260" s="210">
        <f>O260*H260</f>
        <v>0</v>
      </c>
      <c r="Q260" s="210">
        <v>0.01521</v>
      </c>
      <c r="R260" s="210">
        <f>Q260*H260</f>
        <v>0.045629999999999997</v>
      </c>
      <c r="S260" s="210">
        <v>0</v>
      </c>
      <c r="T260" s="21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2" t="s">
        <v>197</v>
      </c>
      <c r="AT260" s="212" t="s">
        <v>194</v>
      </c>
      <c r="AU260" s="212" t="s">
        <v>85</v>
      </c>
      <c r="AY260" s="18" t="s">
        <v>151</v>
      </c>
      <c r="BE260" s="213">
        <f>IF(N260="základní",J260,0)</f>
        <v>0</v>
      </c>
      <c r="BF260" s="213">
        <f>IF(N260="snížená",J260,0)</f>
        <v>0</v>
      </c>
      <c r="BG260" s="213">
        <f>IF(N260="zákl. přenesená",J260,0)</f>
        <v>0</v>
      </c>
      <c r="BH260" s="213">
        <f>IF(N260="sníž. přenesená",J260,0)</f>
        <v>0</v>
      </c>
      <c r="BI260" s="213">
        <f>IF(N260="nulová",J260,0)</f>
        <v>0</v>
      </c>
      <c r="BJ260" s="18" t="s">
        <v>81</v>
      </c>
      <c r="BK260" s="213">
        <f>ROUND(I260*H260,2)</f>
        <v>0</v>
      </c>
      <c r="BL260" s="18" t="s">
        <v>158</v>
      </c>
      <c r="BM260" s="212" t="s">
        <v>433</v>
      </c>
    </row>
    <row r="261" s="2" customFormat="1" ht="21.75" customHeight="1">
      <c r="A261" s="39"/>
      <c r="B261" s="40"/>
      <c r="C261" s="231" t="s">
        <v>434</v>
      </c>
      <c r="D261" s="231" t="s">
        <v>194</v>
      </c>
      <c r="E261" s="232" t="s">
        <v>435</v>
      </c>
      <c r="F261" s="233" t="s">
        <v>436</v>
      </c>
      <c r="G261" s="234" t="s">
        <v>311</v>
      </c>
      <c r="H261" s="235">
        <v>8</v>
      </c>
      <c r="I261" s="236"/>
      <c r="J261" s="237">
        <f>ROUND(I261*H261,2)</f>
        <v>0</v>
      </c>
      <c r="K261" s="233" t="s">
        <v>157</v>
      </c>
      <c r="L261" s="238"/>
      <c r="M261" s="239" t="s">
        <v>19</v>
      </c>
      <c r="N261" s="240" t="s">
        <v>47</v>
      </c>
      <c r="O261" s="85"/>
      <c r="P261" s="210">
        <f>O261*H261</f>
        <v>0</v>
      </c>
      <c r="Q261" s="210">
        <v>0.01553</v>
      </c>
      <c r="R261" s="210">
        <f>Q261*H261</f>
        <v>0.12424</v>
      </c>
      <c r="S261" s="210">
        <v>0</v>
      </c>
      <c r="T261" s="21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2" t="s">
        <v>197</v>
      </c>
      <c r="AT261" s="212" t="s">
        <v>194</v>
      </c>
      <c r="AU261" s="212" t="s">
        <v>85</v>
      </c>
      <c r="AY261" s="18" t="s">
        <v>151</v>
      </c>
      <c r="BE261" s="213">
        <f>IF(N261="základní",J261,0)</f>
        <v>0</v>
      </c>
      <c r="BF261" s="213">
        <f>IF(N261="snížená",J261,0)</f>
        <v>0</v>
      </c>
      <c r="BG261" s="213">
        <f>IF(N261="zákl. přenesená",J261,0)</f>
        <v>0</v>
      </c>
      <c r="BH261" s="213">
        <f>IF(N261="sníž. přenesená",J261,0)</f>
        <v>0</v>
      </c>
      <c r="BI261" s="213">
        <f>IF(N261="nulová",J261,0)</f>
        <v>0</v>
      </c>
      <c r="BJ261" s="18" t="s">
        <v>81</v>
      </c>
      <c r="BK261" s="213">
        <f>ROUND(I261*H261,2)</f>
        <v>0</v>
      </c>
      <c r="BL261" s="18" t="s">
        <v>158</v>
      </c>
      <c r="BM261" s="212" t="s">
        <v>437</v>
      </c>
    </row>
    <row r="262" s="12" customFormat="1" ht="22.8" customHeight="1">
      <c r="A262" s="12"/>
      <c r="B262" s="185"/>
      <c r="C262" s="186"/>
      <c r="D262" s="187" t="s">
        <v>75</v>
      </c>
      <c r="E262" s="199" t="s">
        <v>206</v>
      </c>
      <c r="F262" s="199" t="s">
        <v>438</v>
      </c>
      <c r="G262" s="186"/>
      <c r="H262" s="186"/>
      <c r="I262" s="189"/>
      <c r="J262" s="200">
        <f>BK262</f>
        <v>0</v>
      </c>
      <c r="K262" s="186"/>
      <c r="L262" s="191"/>
      <c r="M262" s="192"/>
      <c r="N262" s="193"/>
      <c r="O262" s="193"/>
      <c r="P262" s="194">
        <f>SUM(P263:P331)</f>
        <v>0</v>
      </c>
      <c r="Q262" s="193"/>
      <c r="R262" s="194">
        <f>SUM(R263:R331)</f>
        <v>0.098780000000000007</v>
      </c>
      <c r="S262" s="193"/>
      <c r="T262" s="195">
        <f>SUM(T263:T331)</f>
        <v>128.60987399999999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96" t="s">
        <v>81</v>
      </c>
      <c r="AT262" s="197" t="s">
        <v>75</v>
      </c>
      <c r="AU262" s="197" t="s">
        <v>81</v>
      </c>
      <c r="AY262" s="196" t="s">
        <v>151</v>
      </c>
      <c r="BK262" s="198">
        <f>SUM(BK263:BK331)</f>
        <v>0</v>
      </c>
    </row>
    <row r="263" s="2" customFormat="1" ht="33" customHeight="1">
      <c r="A263" s="39"/>
      <c r="B263" s="40"/>
      <c r="C263" s="201" t="s">
        <v>439</v>
      </c>
      <c r="D263" s="201" t="s">
        <v>153</v>
      </c>
      <c r="E263" s="202" t="s">
        <v>440</v>
      </c>
      <c r="F263" s="203" t="s">
        <v>441</v>
      </c>
      <c r="G263" s="204" t="s">
        <v>311</v>
      </c>
      <c r="H263" s="205">
        <v>1</v>
      </c>
      <c r="I263" s="206"/>
      <c r="J263" s="207">
        <f>ROUND(I263*H263,2)</f>
        <v>0</v>
      </c>
      <c r="K263" s="203" t="s">
        <v>157</v>
      </c>
      <c r="L263" s="45"/>
      <c r="M263" s="208" t="s">
        <v>19</v>
      </c>
      <c r="N263" s="209" t="s">
        <v>47</v>
      </c>
      <c r="O263" s="85"/>
      <c r="P263" s="210">
        <f>O263*H263</f>
        <v>0</v>
      </c>
      <c r="Q263" s="210">
        <v>0</v>
      </c>
      <c r="R263" s="210">
        <f>Q263*H263</f>
        <v>0</v>
      </c>
      <c r="S263" s="210">
        <v>0</v>
      </c>
      <c r="T263" s="21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2" t="s">
        <v>158</v>
      </c>
      <c r="AT263" s="212" t="s">
        <v>153</v>
      </c>
      <c r="AU263" s="212" t="s">
        <v>85</v>
      </c>
      <c r="AY263" s="18" t="s">
        <v>151</v>
      </c>
      <c r="BE263" s="213">
        <f>IF(N263="základní",J263,0)</f>
        <v>0</v>
      </c>
      <c r="BF263" s="213">
        <f>IF(N263="snížená",J263,0)</f>
        <v>0</v>
      </c>
      <c r="BG263" s="213">
        <f>IF(N263="zákl. přenesená",J263,0)</f>
        <v>0</v>
      </c>
      <c r="BH263" s="213">
        <f>IF(N263="sníž. přenesená",J263,0)</f>
        <v>0</v>
      </c>
      <c r="BI263" s="213">
        <f>IF(N263="nulová",J263,0)</f>
        <v>0</v>
      </c>
      <c r="BJ263" s="18" t="s">
        <v>81</v>
      </c>
      <c r="BK263" s="213">
        <f>ROUND(I263*H263,2)</f>
        <v>0</v>
      </c>
      <c r="BL263" s="18" t="s">
        <v>158</v>
      </c>
      <c r="BM263" s="212" t="s">
        <v>442</v>
      </c>
    </row>
    <row r="264" s="2" customFormat="1">
      <c r="A264" s="39"/>
      <c r="B264" s="40"/>
      <c r="C264" s="41"/>
      <c r="D264" s="214" t="s">
        <v>160</v>
      </c>
      <c r="E264" s="41"/>
      <c r="F264" s="215" t="s">
        <v>443</v>
      </c>
      <c r="G264" s="41"/>
      <c r="H264" s="41"/>
      <c r="I264" s="216"/>
      <c r="J264" s="41"/>
      <c r="K264" s="41"/>
      <c r="L264" s="45"/>
      <c r="M264" s="217"/>
      <c r="N264" s="218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160</v>
      </c>
      <c r="AU264" s="18" t="s">
        <v>85</v>
      </c>
    </row>
    <row r="265" s="2" customFormat="1" ht="24.15" customHeight="1">
      <c r="A265" s="39"/>
      <c r="B265" s="40"/>
      <c r="C265" s="201" t="s">
        <v>444</v>
      </c>
      <c r="D265" s="201" t="s">
        <v>153</v>
      </c>
      <c r="E265" s="202" t="s">
        <v>445</v>
      </c>
      <c r="F265" s="203" t="s">
        <v>446</v>
      </c>
      <c r="G265" s="204" t="s">
        <v>221</v>
      </c>
      <c r="H265" s="205">
        <v>127.09999999999999</v>
      </c>
      <c r="I265" s="206"/>
      <c r="J265" s="207">
        <f>ROUND(I265*H265,2)</f>
        <v>0</v>
      </c>
      <c r="K265" s="203" t="s">
        <v>157</v>
      </c>
      <c r="L265" s="45"/>
      <c r="M265" s="208" t="s">
        <v>19</v>
      </c>
      <c r="N265" s="209" t="s">
        <v>47</v>
      </c>
      <c r="O265" s="85"/>
      <c r="P265" s="210">
        <f>O265*H265</f>
        <v>0</v>
      </c>
      <c r="Q265" s="210">
        <v>0</v>
      </c>
      <c r="R265" s="210">
        <f>Q265*H265</f>
        <v>0</v>
      </c>
      <c r="S265" s="210">
        <v>0</v>
      </c>
      <c r="T265" s="21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2" t="s">
        <v>158</v>
      </c>
      <c r="AT265" s="212" t="s">
        <v>153</v>
      </c>
      <c r="AU265" s="212" t="s">
        <v>85</v>
      </c>
      <c r="AY265" s="18" t="s">
        <v>151</v>
      </c>
      <c r="BE265" s="213">
        <f>IF(N265="základní",J265,0)</f>
        <v>0</v>
      </c>
      <c r="BF265" s="213">
        <f>IF(N265="snížená",J265,0)</f>
        <v>0</v>
      </c>
      <c r="BG265" s="213">
        <f>IF(N265="zákl. přenesená",J265,0)</f>
        <v>0</v>
      </c>
      <c r="BH265" s="213">
        <f>IF(N265="sníž. přenesená",J265,0)</f>
        <v>0</v>
      </c>
      <c r="BI265" s="213">
        <f>IF(N265="nulová",J265,0)</f>
        <v>0</v>
      </c>
      <c r="BJ265" s="18" t="s">
        <v>81</v>
      </c>
      <c r="BK265" s="213">
        <f>ROUND(I265*H265,2)</f>
        <v>0</v>
      </c>
      <c r="BL265" s="18" t="s">
        <v>158</v>
      </c>
      <c r="BM265" s="212" t="s">
        <v>447</v>
      </c>
    </row>
    <row r="266" s="2" customFormat="1">
      <c r="A266" s="39"/>
      <c r="B266" s="40"/>
      <c r="C266" s="41"/>
      <c r="D266" s="214" t="s">
        <v>160</v>
      </c>
      <c r="E266" s="41"/>
      <c r="F266" s="215" t="s">
        <v>448</v>
      </c>
      <c r="G266" s="41"/>
      <c r="H266" s="41"/>
      <c r="I266" s="216"/>
      <c r="J266" s="41"/>
      <c r="K266" s="41"/>
      <c r="L266" s="45"/>
      <c r="M266" s="217"/>
      <c r="N266" s="218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160</v>
      </c>
      <c r="AU266" s="18" t="s">
        <v>85</v>
      </c>
    </row>
    <row r="267" s="13" customFormat="1">
      <c r="A267" s="13"/>
      <c r="B267" s="219"/>
      <c r="C267" s="220"/>
      <c r="D267" s="221" t="s">
        <v>162</v>
      </c>
      <c r="E267" s="222" t="s">
        <v>19</v>
      </c>
      <c r="F267" s="223" t="s">
        <v>449</v>
      </c>
      <c r="G267" s="220"/>
      <c r="H267" s="224">
        <v>127.09999999999999</v>
      </c>
      <c r="I267" s="225"/>
      <c r="J267" s="220"/>
      <c r="K267" s="220"/>
      <c r="L267" s="226"/>
      <c r="M267" s="227"/>
      <c r="N267" s="228"/>
      <c r="O267" s="228"/>
      <c r="P267" s="228"/>
      <c r="Q267" s="228"/>
      <c r="R267" s="228"/>
      <c r="S267" s="228"/>
      <c r="T267" s="22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0" t="s">
        <v>162</v>
      </c>
      <c r="AU267" s="230" t="s">
        <v>85</v>
      </c>
      <c r="AV267" s="13" t="s">
        <v>85</v>
      </c>
      <c r="AW267" s="13" t="s">
        <v>35</v>
      </c>
      <c r="AX267" s="13" t="s">
        <v>81</v>
      </c>
      <c r="AY267" s="230" t="s">
        <v>151</v>
      </c>
    </row>
    <row r="268" s="2" customFormat="1" ht="24.15" customHeight="1">
      <c r="A268" s="39"/>
      <c r="B268" s="40"/>
      <c r="C268" s="201" t="s">
        <v>450</v>
      </c>
      <c r="D268" s="201" t="s">
        <v>153</v>
      </c>
      <c r="E268" s="202" t="s">
        <v>451</v>
      </c>
      <c r="F268" s="203" t="s">
        <v>452</v>
      </c>
      <c r="G268" s="204" t="s">
        <v>221</v>
      </c>
      <c r="H268" s="205">
        <v>3813</v>
      </c>
      <c r="I268" s="206"/>
      <c r="J268" s="207">
        <f>ROUND(I268*H268,2)</f>
        <v>0</v>
      </c>
      <c r="K268" s="203" t="s">
        <v>157</v>
      </c>
      <c r="L268" s="45"/>
      <c r="M268" s="208" t="s">
        <v>19</v>
      </c>
      <c r="N268" s="209" t="s">
        <v>47</v>
      </c>
      <c r="O268" s="85"/>
      <c r="P268" s="210">
        <f>O268*H268</f>
        <v>0</v>
      </c>
      <c r="Q268" s="210">
        <v>0</v>
      </c>
      <c r="R268" s="210">
        <f>Q268*H268</f>
        <v>0</v>
      </c>
      <c r="S268" s="210">
        <v>0</v>
      </c>
      <c r="T268" s="21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2" t="s">
        <v>158</v>
      </c>
      <c r="AT268" s="212" t="s">
        <v>153</v>
      </c>
      <c r="AU268" s="212" t="s">
        <v>85</v>
      </c>
      <c r="AY268" s="18" t="s">
        <v>151</v>
      </c>
      <c r="BE268" s="213">
        <f>IF(N268="základní",J268,0)</f>
        <v>0</v>
      </c>
      <c r="BF268" s="213">
        <f>IF(N268="snížená",J268,0)</f>
        <v>0</v>
      </c>
      <c r="BG268" s="213">
        <f>IF(N268="zákl. přenesená",J268,0)</f>
        <v>0</v>
      </c>
      <c r="BH268" s="213">
        <f>IF(N268="sníž. přenesená",J268,0)</f>
        <v>0</v>
      </c>
      <c r="BI268" s="213">
        <f>IF(N268="nulová",J268,0)</f>
        <v>0</v>
      </c>
      <c r="BJ268" s="18" t="s">
        <v>81</v>
      </c>
      <c r="BK268" s="213">
        <f>ROUND(I268*H268,2)</f>
        <v>0</v>
      </c>
      <c r="BL268" s="18" t="s">
        <v>158</v>
      </c>
      <c r="BM268" s="212" t="s">
        <v>453</v>
      </c>
    </row>
    <row r="269" s="2" customFormat="1">
      <c r="A269" s="39"/>
      <c r="B269" s="40"/>
      <c r="C269" s="41"/>
      <c r="D269" s="214" t="s">
        <v>160</v>
      </c>
      <c r="E269" s="41"/>
      <c r="F269" s="215" t="s">
        <v>454</v>
      </c>
      <c r="G269" s="41"/>
      <c r="H269" s="41"/>
      <c r="I269" s="216"/>
      <c r="J269" s="41"/>
      <c r="K269" s="41"/>
      <c r="L269" s="45"/>
      <c r="M269" s="217"/>
      <c r="N269" s="218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160</v>
      </c>
      <c r="AU269" s="18" t="s">
        <v>85</v>
      </c>
    </row>
    <row r="270" s="13" customFormat="1">
      <c r="A270" s="13"/>
      <c r="B270" s="219"/>
      <c r="C270" s="220"/>
      <c r="D270" s="221" t="s">
        <v>162</v>
      </c>
      <c r="E270" s="220"/>
      <c r="F270" s="223" t="s">
        <v>455</v>
      </c>
      <c r="G270" s="220"/>
      <c r="H270" s="224">
        <v>3813</v>
      </c>
      <c r="I270" s="225"/>
      <c r="J270" s="220"/>
      <c r="K270" s="220"/>
      <c r="L270" s="226"/>
      <c r="M270" s="227"/>
      <c r="N270" s="228"/>
      <c r="O270" s="228"/>
      <c r="P270" s="228"/>
      <c r="Q270" s="228"/>
      <c r="R270" s="228"/>
      <c r="S270" s="228"/>
      <c r="T270" s="22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0" t="s">
        <v>162</v>
      </c>
      <c r="AU270" s="230" t="s">
        <v>85</v>
      </c>
      <c r="AV270" s="13" t="s">
        <v>85</v>
      </c>
      <c r="AW270" s="13" t="s">
        <v>4</v>
      </c>
      <c r="AX270" s="13" t="s">
        <v>81</v>
      </c>
      <c r="AY270" s="230" t="s">
        <v>151</v>
      </c>
    </row>
    <row r="271" s="2" customFormat="1" ht="24.15" customHeight="1">
      <c r="A271" s="39"/>
      <c r="B271" s="40"/>
      <c r="C271" s="201" t="s">
        <v>456</v>
      </c>
      <c r="D271" s="201" t="s">
        <v>153</v>
      </c>
      <c r="E271" s="202" t="s">
        <v>457</v>
      </c>
      <c r="F271" s="203" t="s">
        <v>458</v>
      </c>
      <c r="G271" s="204" t="s">
        <v>221</v>
      </c>
      <c r="H271" s="205">
        <v>127.09999999999999</v>
      </c>
      <c r="I271" s="206"/>
      <c r="J271" s="207">
        <f>ROUND(I271*H271,2)</f>
        <v>0</v>
      </c>
      <c r="K271" s="203" t="s">
        <v>157</v>
      </c>
      <c r="L271" s="45"/>
      <c r="M271" s="208" t="s">
        <v>19</v>
      </c>
      <c r="N271" s="209" t="s">
        <v>47</v>
      </c>
      <c r="O271" s="85"/>
      <c r="P271" s="210">
        <f>O271*H271</f>
        <v>0</v>
      </c>
      <c r="Q271" s="210">
        <v>0</v>
      </c>
      <c r="R271" s="210">
        <f>Q271*H271</f>
        <v>0</v>
      </c>
      <c r="S271" s="210">
        <v>0</v>
      </c>
      <c r="T271" s="21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2" t="s">
        <v>158</v>
      </c>
      <c r="AT271" s="212" t="s">
        <v>153</v>
      </c>
      <c r="AU271" s="212" t="s">
        <v>85</v>
      </c>
      <c r="AY271" s="18" t="s">
        <v>151</v>
      </c>
      <c r="BE271" s="213">
        <f>IF(N271="základní",J271,0)</f>
        <v>0</v>
      </c>
      <c r="BF271" s="213">
        <f>IF(N271="snížená",J271,0)</f>
        <v>0</v>
      </c>
      <c r="BG271" s="213">
        <f>IF(N271="zákl. přenesená",J271,0)</f>
        <v>0</v>
      </c>
      <c r="BH271" s="213">
        <f>IF(N271="sníž. přenesená",J271,0)</f>
        <v>0</v>
      </c>
      <c r="BI271" s="213">
        <f>IF(N271="nulová",J271,0)</f>
        <v>0</v>
      </c>
      <c r="BJ271" s="18" t="s">
        <v>81</v>
      </c>
      <c r="BK271" s="213">
        <f>ROUND(I271*H271,2)</f>
        <v>0</v>
      </c>
      <c r="BL271" s="18" t="s">
        <v>158</v>
      </c>
      <c r="BM271" s="212" t="s">
        <v>459</v>
      </c>
    </row>
    <row r="272" s="2" customFormat="1">
      <c r="A272" s="39"/>
      <c r="B272" s="40"/>
      <c r="C272" s="41"/>
      <c r="D272" s="214" t="s">
        <v>160</v>
      </c>
      <c r="E272" s="41"/>
      <c r="F272" s="215" t="s">
        <v>460</v>
      </c>
      <c r="G272" s="41"/>
      <c r="H272" s="41"/>
      <c r="I272" s="216"/>
      <c r="J272" s="41"/>
      <c r="K272" s="41"/>
      <c r="L272" s="45"/>
      <c r="M272" s="217"/>
      <c r="N272" s="218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160</v>
      </c>
      <c r="AU272" s="18" t="s">
        <v>85</v>
      </c>
    </row>
    <row r="273" s="2" customFormat="1" ht="24.15" customHeight="1">
      <c r="A273" s="39"/>
      <c r="B273" s="40"/>
      <c r="C273" s="201" t="s">
        <v>461</v>
      </c>
      <c r="D273" s="201" t="s">
        <v>153</v>
      </c>
      <c r="E273" s="202" t="s">
        <v>462</v>
      </c>
      <c r="F273" s="203" t="s">
        <v>463</v>
      </c>
      <c r="G273" s="204" t="s">
        <v>221</v>
      </c>
      <c r="H273" s="205">
        <v>538</v>
      </c>
      <c r="I273" s="206"/>
      <c r="J273" s="207">
        <f>ROUND(I273*H273,2)</f>
        <v>0</v>
      </c>
      <c r="K273" s="203" t="s">
        <v>157</v>
      </c>
      <c r="L273" s="45"/>
      <c r="M273" s="208" t="s">
        <v>19</v>
      </c>
      <c r="N273" s="209" t="s">
        <v>47</v>
      </c>
      <c r="O273" s="85"/>
      <c r="P273" s="210">
        <f>O273*H273</f>
        <v>0</v>
      </c>
      <c r="Q273" s="210">
        <v>0</v>
      </c>
      <c r="R273" s="210">
        <f>Q273*H273</f>
        <v>0</v>
      </c>
      <c r="S273" s="210">
        <v>0</v>
      </c>
      <c r="T273" s="21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2" t="s">
        <v>158</v>
      </c>
      <c r="AT273" s="212" t="s">
        <v>153</v>
      </c>
      <c r="AU273" s="212" t="s">
        <v>85</v>
      </c>
      <c r="AY273" s="18" t="s">
        <v>151</v>
      </c>
      <c r="BE273" s="213">
        <f>IF(N273="základní",J273,0)</f>
        <v>0</v>
      </c>
      <c r="BF273" s="213">
        <f>IF(N273="snížená",J273,0)</f>
        <v>0</v>
      </c>
      <c r="BG273" s="213">
        <f>IF(N273="zákl. přenesená",J273,0)</f>
        <v>0</v>
      </c>
      <c r="BH273" s="213">
        <f>IF(N273="sníž. přenesená",J273,0)</f>
        <v>0</v>
      </c>
      <c r="BI273" s="213">
        <f>IF(N273="nulová",J273,0)</f>
        <v>0</v>
      </c>
      <c r="BJ273" s="18" t="s">
        <v>81</v>
      </c>
      <c r="BK273" s="213">
        <f>ROUND(I273*H273,2)</f>
        <v>0</v>
      </c>
      <c r="BL273" s="18" t="s">
        <v>158</v>
      </c>
      <c r="BM273" s="212" t="s">
        <v>464</v>
      </c>
    </row>
    <row r="274" s="2" customFormat="1">
      <c r="A274" s="39"/>
      <c r="B274" s="40"/>
      <c r="C274" s="41"/>
      <c r="D274" s="214" t="s">
        <v>160</v>
      </c>
      <c r="E274" s="41"/>
      <c r="F274" s="215" t="s">
        <v>465</v>
      </c>
      <c r="G274" s="41"/>
      <c r="H274" s="41"/>
      <c r="I274" s="216"/>
      <c r="J274" s="41"/>
      <c r="K274" s="41"/>
      <c r="L274" s="45"/>
      <c r="M274" s="217"/>
      <c r="N274" s="218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160</v>
      </c>
      <c r="AU274" s="18" t="s">
        <v>85</v>
      </c>
    </row>
    <row r="275" s="2" customFormat="1" ht="24.15" customHeight="1">
      <c r="A275" s="39"/>
      <c r="B275" s="40"/>
      <c r="C275" s="201" t="s">
        <v>466</v>
      </c>
      <c r="D275" s="201" t="s">
        <v>153</v>
      </c>
      <c r="E275" s="202" t="s">
        <v>467</v>
      </c>
      <c r="F275" s="203" t="s">
        <v>468</v>
      </c>
      <c r="G275" s="204" t="s">
        <v>221</v>
      </c>
      <c r="H275" s="205">
        <v>580</v>
      </c>
      <c r="I275" s="206"/>
      <c r="J275" s="207">
        <f>ROUND(I275*H275,2)</f>
        <v>0</v>
      </c>
      <c r="K275" s="203" t="s">
        <v>157</v>
      </c>
      <c r="L275" s="45"/>
      <c r="M275" s="208" t="s">
        <v>19</v>
      </c>
      <c r="N275" s="209" t="s">
        <v>47</v>
      </c>
      <c r="O275" s="85"/>
      <c r="P275" s="210">
        <f>O275*H275</f>
        <v>0</v>
      </c>
      <c r="Q275" s="210">
        <v>4.0000000000000003E-05</v>
      </c>
      <c r="R275" s="210">
        <f>Q275*H275</f>
        <v>0.023200000000000002</v>
      </c>
      <c r="S275" s="210">
        <v>0</v>
      </c>
      <c r="T275" s="21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12" t="s">
        <v>158</v>
      </c>
      <c r="AT275" s="212" t="s">
        <v>153</v>
      </c>
      <c r="AU275" s="212" t="s">
        <v>85</v>
      </c>
      <c r="AY275" s="18" t="s">
        <v>151</v>
      </c>
      <c r="BE275" s="213">
        <f>IF(N275="základní",J275,0)</f>
        <v>0</v>
      </c>
      <c r="BF275" s="213">
        <f>IF(N275="snížená",J275,0)</f>
        <v>0</v>
      </c>
      <c r="BG275" s="213">
        <f>IF(N275="zákl. přenesená",J275,0)</f>
        <v>0</v>
      </c>
      <c r="BH275" s="213">
        <f>IF(N275="sníž. přenesená",J275,0)</f>
        <v>0</v>
      </c>
      <c r="BI275" s="213">
        <f>IF(N275="nulová",J275,0)</f>
        <v>0</v>
      </c>
      <c r="BJ275" s="18" t="s">
        <v>81</v>
      </c>
      <c r="BK275" s="213">
        <f>ROUND(I275*H275,2)</f>
        <v>0</v>
      </c>
      <c r="BL275" s="18" t="s">
        <v>158</v>
      </c>
      <c r="BM275" s="212" t="s">
        <v>469</v>
      </c>
    </row>
    <row r="276" s="2" customFormat="1">
      <c r="A276" s="39"/>
      <c r="B276" s="40"/>
      <c r="C276" s="41"/>
      <c r="D276" s="214" t="s">
        <v>160</v>
      </c>
      <c r="E276" s="41"/>
      <c r="F276" s="215" t="s">
        <v>470</v>
      </c>
      <c r="G276" s="41"/>
      <c r="H276" s="41"/>
      <c r="I276" s="216"/>
      <c r="J276" s="41"/>
      <c r="K276" s="41"/>
      <c r="L276" s="45"/>
      <c r="M276" s="217"/>
      <c r="N276" s="218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160</v>
      </c>
      <c r="AU276" s="18" t="s">
        <v>85</v>
      </c>
    </row>
    <row r="277" s="2" customFormat="1" ht="21.75" customHeight="1">
      <c r="A277" s="39"/>
      <c r="B277" s="40"/>
      <c r="C277" s="201" t="s">
        <v>471</v>
      </c>
      <c r="D277" s="201" t="s">
        <v>153</v>
      </c>
      <c r="E277" s="202" t="s">
        <v>472</v>
      </c>
      <c r="F277" s="203" t="s">
        <v>473</v>
      </c>
      <c r="G277" s="204" t="s">
        <v>311</v>
      </c>
      <c r="H277" s="205">
        <v>2</v>
      </c>
      <c r="I277" s="206"/>
      <c r="J277" s="207">
        <f>ROUND(I277*H277,2)</f>
        <v>0</v>
      </c>
      <c r="K277" s="203" t="s">
        <v>19</v>
      </c>
      <c r="L277" s="45"/>
      <c r="M277" s="208" t="s">
        <v>19</v>
      </c>
      <c r="N277" s="209" t="s">
        <v>47</v>
      </c>
      <c r="O277" s="85"/>
      <c r="P277" s="210">
        <f>O277*H277</f>
        <v>0</v>
      </c>
      <c r="Q277" s="210">
        <v>0.0045900000000000003</v>
      </c>
      <c r="R277" s="210">
        <f>Q277*H277</f>
        <v>0.0091800000000000007</v>
      </c>
      <c r="S277" s="210">
        <v>0</v>
      </c>
      <c r="T277" s="21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2" t="s">
        <v>158</v>
      </c>
      <c r="AT277" s="212" t="s">
        <v>153</v>
      </c>
      <c r="AU277" s="212" t="s">
        <v>85</v>
      </c>
      <c r="AY277" s="18" t="s">
        <v>151</v>
      </c>
      <c r="BE277" s="213">
        <f>IF(N277="základní",J277,0)</f>
        <v>0</v>
      </c>
      <c r="BF277" s="213">
        <f>IF(N277="snížená",J277,0)</f>
        <v>0</v>
      </c>
      <c r="BG277" s="213">
        <f>IF(N277="zákl. přenesená",J277,0)</f>
        <v>0</v>
      </c>
      <c r="BH277" s="213">
        <f>IF(N277="sníž. přenesená",J277,0)</f>
        <v>0</v>
      </c>
      <c r="BI277" s="213">
        <f>IF(N277="nulová",J277,0)</f>
        <v>0</v>
      </c>
      <c r="BJ277" s="18" t="s">
        <v>81</v>
      </c>
      <c r="BK277" s="213">
        <f>ROUND(I277*H277,2)</f>
        <v>0</v>
      </c>
      <c r="BL277" s="18" t="s">
        <v>158</v>
      </c>
      <c r="BM277" s="212" t="s">
        <v>474</v>
      </c>
    </row>
    <row r="278" s="2" customFormat="1" ht="16.5" customHeight="1">
      <c r="A278" s="39"/>
      <c r="B278" s="40"/>
      <c r="C278" s="231" t="s">
        <v>475</v>
      </c>
      <c r="D278" s="231" t="s">
        <v>194</v>
      </c>
      <c r="E278" s="232" t="s">
        <v>476</v>
      </c>
      <c r="F278" s="233" t="s">
        <v>477</v>
      </c>
      <c r="G278" s="234" t="s">
        <v>311</v>
      </c>
      <c r="H278" s="235">
        <v>2</v>
      </c>
      <c r="I278" s="236"/>
      <c r="J278" s="237">
        <f>ROUND(I278*H278,2)</f>
        <v>0</v>
      </c>
      <c r="K278" s="233" t="s">
        <v>478</v>
      </c>
      <c r="L278" s="238"/>
      <c r="M278" s="239" t="s">
        <v>19</v>
      </c>
      <c r="N278" s="240" t="s">
        <v>47</v>
      </c>
      <c r="O278" s="85"/>
      <c r="P278" s="210">
        <f>O278*H278</f>
        <v>0</v>
      </c>
      <c r="Q278" s="210">
        <v>0.032399999999999998</v>
      </c>
      <c r="R278" s="210">
        <f>Q278*H278</f>
        <v>0.064799999999999996</v>
      </c>
      <c r="S278" s="210">
        <v>0</v>
      </c>
      <c r="T278" s="21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2" t="s">
        <v>197</v>
      </c>
      <c r="AT278" s="212" t="s">
        <v>194</v>
      </c>
      <c r="AU278" s="212" t="s">
        <v>85</v>
      </c>
      <c r="AY278" s="18" t="s">
        <v>151</v>
      </c>
      <c r="BE278" s="213">
        <f>IF(N278="základní",J278,0)</f>
        <v>0</v>
      </c>
      <c r="BF278" s="213">
        <f>IF(N278="snížená",J278,0)</f>
        <v>0</v>
      </c>
      <c r="BG278" s="213">
        <f>IF(N278="zákl. přenesená",J278,0)</f>
        <v>0</v>
      </c>
      <c r="BH278" s="213">
        <f>IF(N278="sníž. přenesená",J278,0)</f>
        <v>0</v>
      </c>
      <c r="BI278" s="213">
        <f>IF(N278="nulová",J278,0)</f>
        <v>0</v>
      </c>
      <c r="BJ278" s="18" t="s">
        <v>81</v>
      </c>
      <c r="BK278" s="213">
        <f>ROUND(I278*H278,2)</f>
        <v>0</v>
      </c>
      <c r="BL278" s="18" t="s">
        <v>158</v>
      </c>
      <c r="BM278" s="212" t="s">
        <v>479</v>
      </c>
    </row>
    <row r="279" s="2" customFormat="1" ht="16.5" customHeight="1">
      <c r="A279" s="39"/>
      <c r="B279" s="40"/>
      <c r="C279" s="201" t="s">
        <v>480</v>
      </c>
      <c r="D279" s="201" t="s">
        <v>153</v>
      </c>
      <c r="E279" s="202" t="s">
        <v>481</v>
      </c>
      <c r="F279" s="203" t="s">
        <v>482</v>
      </c>
      <c r="G279" s="204" t="s">
        <v>311</v>
      </c>
      <c r="H279" s="205">
        <v>32</v>
      </c>
      <c r="I279" s="206"/>
      <c r="J279" s="207">
        <f>ROUND(I279*H279,2)</f>
        <v>0</v>
      </c>
      <c r="K279" s="203" t="s">
        <v>157</v>
      </c>
      <c r="L279" s="45"/>
      <c r="M279" s="208" t="s">
        <v>19</v>
      </c>
      <c r="N279" s="209" t="s">
        <v>47</v>
      </c>
      <c r="O279" s="85"/>
      <c r="P279" s="210">
        <f>O279*H279</f>
        <v>0</v>
      </c>
      <c r="Q279" s="210">
        <v>0</v>
      </c>
      <c r="R279" s="210">
        <f>Q279*H279</f>
        <v>0</v>
      </c>
      <c r="S279" s="210">
        <v>0</v>
      </c>
      <c r="T279" s="21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2" t="s">
        <v>158</v>
      </c>
      <c r="AT279" s="212" t="s">
        <v>153</v>
      </c>
      <c r="AU279" s="212" t="s">
        <v>85</v>
      </c>
      <c r="AY279" s="18" t="s">
        <v>151</v>
      </c>
      <c r="BE279" s="213">
        <f>IF(N279="základní",J279,0)</f>
        <v>0</v>
      </c>
      <c r="BF279" s="213">
        <f>IF(N279="snížená",J279,0)</f>
        <v>0</v>
      </c>
      <c r="BG279" s="213">
        <f>IF(N279="zákl. přenesená",J279,0)</f>
        <v>0</v>
      </c>
      <c r="BH279" s="213">
        <f>IF(N279="sníž. přenesená",J279,0)</f>
        <v>0</v>
      </c>
      <c r="BI279" s="213">
        <f>IF(N279="nulová",J279,0)</f>
        <v>0</v>
      </c>
      <c r="BJ279" s="18" t="s">
        <v>81</v>
      </c>
      <c r="BK279" s="213">
        <f>ROUND(I279*H279,2)</f>
        <v>0</v>
      </c>
      <c r="BL279" s="18" t="s">
        <v>158</v>
      </c>
      <c r="BM279" s="212" t="s">
        <v>483</v>
      </c>
    </row>
    <row r="280" s="2" customFormat="1">
      <c r="A280" s="39"/>
      <c r="B280" s="40"/>
      <c r="C280" s="41"/>
      <c r="D280" s="214" t="s">
        <v>160</v>
      </c>
      <c r="E280" s="41"/>
      <c r="F280" s="215" t="s">
        <v>484</v>
      </c>
      <c r="G280" s="41"/>
      <c r="H280" s="41"/>
      <c r="I280" s="216"/>
      <c r="J280" s="41"/>
      <c r="K280" s="41"/>
      <c r="L280" s="45"/>
      <c r="M280" s="217"/>
      <c r="N280" s="218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160</v>
      </c>
      <c r="AU280" s="18" t="s">
        <v>85</v>
      </c>
    </row>
    <row r="281" s="2" customFormat="1" ht="16.5" customHeight="1">
      <c r="A281" s="39"/>
      <c r="B281" s="40"/>
      <c r="C281" s="231" t="s">
        <v>485</v>
      </c>
      <c r="D281" s="231" t="s">
        <v>194</v>
      </c>
      <c r="E281" s="232" t="s">
        <v>486</v>
      </c>
      <c r="F281" s="233" t="s">
        <v>487</v>
      </c>
      <c r="G281" s="234" t="s">
        <v>311</v>
      </c>
      <c r="H281" s="235">
        <v>10</v>
      </c>
      <c r="I281" s="236"/>
      <c r="J281" s="237">
        <f>ROUND(I281*H281,2)</f>
        <v>0</v>
      </c>
      <c r="K281" s="233" t="s">
        <v>157</v>
      </c>
      <c r="L281" s="238"/>
      <c r="M281" s="239" t="s">
        <v>19</v>
      </c>
      <c r="N281" s="240" t="s">
        <v>47</v>
      </c>
      <c r="O281" s="85"/>
      <c r="P281" s="210">
        <f>O281*H281</f>
        <v>0</v>
      </c>
      <c r="Q281" s="210">
        <v>4.0000000000000003E-05</v>
      </c>
      <c r="R281" s="210">
        <f>Q281*H281</f>
        <v>0.00040000000000000002</v>
      </c>
      <c r="S281" s="210">
        <v>0</v>
      </c>
      <c r="T281" s="21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2" t="s">
        <v>197</v>
      </c>
      <c r="AT281" s="212" t="s">
        <v>194</v>
      </c>
      <c r="AU281" s="212" t="s">
        <v>85</v>
      </c>
      <c r="AY281" s="18" t="s">
        <v>151</v>
      </c>
      <c r="BE281" s="213">
        <f>IF(N281="základní",J281,0)</f>
        <v>0</v>
      </c>
      <c r="BF281" s="213">
        <f>IF(N281="snížená",J281,0)</f>
        <v>0</v>
      </c>
      <c r="BG281" s="213">
        <f>IF(N281="zákl. přenesená",J281,0)</f>
        <v>0</v>
      </c>
      <c r="BH281" s="213">
        <f>IF(N281="sníž. přenesená",J281,0)</f>
        <v>0</v>
      </c>
      <c r="BI281" s="213">
        <f>IF(N281="nulová",J281,0)</f>
        <v>0</v>
      </c>
      <c r="BJ281" s="18" t="s">
        <v>81</v>
      </c>
      <c r="BK281" s="213">
        <f>ROUND(I281*H281,2)</f>
        <v>0</v>
      </c>
      <c r="BL281" s="18" t="s">
        <v>158</v>
      </c>
      <c r="BM281" s="212" t="s">
        <v>488</v>
      </c>
    </row>
    <row r="282" s="2" customFormat="1" ht="16.5" customHeight="1">
      <c r="A282" s="39"/>
      <c r="B282" s="40"/>
      <c r="C282" s="231" t="s">
        <v>489</v>
      </c>
      <c r="D282" s="231" t="s">
        <v>194</v>
      </c>
      <c r="E282" s="232" t="s">
        <v>490</v>
      </c>
      <c r="F282" s="233" t="s">
        <v>491</v>
      </c>
      <c r="G282" s="234" t="s">
        <v>311</v>
      </c>
      <c r="H282" s="235">
        <v>16</v>
      </c>
      <c r="I282" s="236"/>
      <c r="J282" s="237">
        <f>ROUND(I282*H282,2)</f>
        <v>0</v>
      </c>
      <c r="K282" s="233" t="s">
        <v>157</v>
      </c>
      <c r="L282" s="238"/>
      <c r="M282" s="239" t="s">
        <v>19</v>
      </c>
      <c r="N282" s="240" t="s">
        <v>47</v>
      </c>
      <c r="O282" s="85"/>
      <c r="P282" s="210">
        <f>O282*H282</f>
        <v>0</v>
      </c>
      <c r="Q282" s="210">
        <v>6.0000000000000002E-05</v>
      </c>
      <c r="R282" s="210">
        <f>Q282*H282</f>
        <v>0.00096000000000000002</v>
      </c>
      <c r="S282" s="210">
        <v>0</v>
      </c>
      <c r="T282" s="21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2" t="s">
        <v>197</v>
      </c>
      <c r="AT282" s="212" t="s">
        <v>194</v>
      </c>
      <c r="AU282" s="212" t="s">
        <v>85</v>
      </c>
      <c r="AY282" s="18" t="s">
        <v>151</v>
      </c>
      <c r="BE282" s="213">
        <f>IF(N282="základní",J282,0)</f>
        <v>0</v>
      </c>
      <c r="BF282" s="213">
        <f>IF(N282="snížená",J282,0)</f>
        <v>0</v>
      </c>
      <c r="BG282" s="213">
        <f>IF(N282="zákl. přenesená",J282,0)</f>
        <v>0</v>
      </c>
      <c r="BH282" s="213">
        <f>IF(N282="sníž. přenesená",J282,0)</f>
        <v>0</v>
      </c>
      <c r="BI282" s="213">
        <f>IF(N282="nulová",J282,0)</f>
        <v>0</v>
      </c>
      <c r="BJ282" s="18" t="s">
        <v>81</v>
      </c>
      <c r="BK282" s="213">
        <f>ROUND(I282*H282,2)</f>
        <v>0</v>
      </c>
      <c r="BL282" s="18" t="s">
        <v>158</v>
      </c>
      <c r="BM282" s="212" t="s">
        <v>492</v>
      </c>
    </row>
    <row r="283" s="2" customFormat="1" ht="16.5" customHeight="1">
      <c r="A283" s="39"/>
      <c r="B283" s="40"/>
      <c r="C283" s="231" t="s">
        <v>493</v>
      </c>
      <c r="D283" s="231" t="s">
        <v>194</v>
      </c>
      <c r="E283" s="232" t="s">
        <v>494</v>
      </c>
      <c r="F283" s="233" t="s">
        <v>495</v>
      </c>
      <c r="G283" s="234" t="s">
        <v>311</v>
      </c>
      <c r="H283" s="235">
        <v>6</v>
      </c>
      <c r="I283" s="236"/>
      <c r="J283" s="237">
        <f>ROUND(I283*H283,2)</f>
        <v>0</v>
      </c>
      <c r="K283" s="233" t="s">
        <v>157</v>
      </c>
      <c r="L283" s="238"/>
      <c r="M283" s="239" t="s">
        <v>19</v>
      </c>
      <c r="N283" s="240" t="s">
        <v>47</v>
      </c>
      <c r="O283" s="85"/>
      <c r="P283" s="210">
        <f>O283*H283</f>
        <v>0</v>
      </c>
      <c r="Q283" s="210">
        <v>4.0000000000000003E-05</v>
      </c>
      <c r="R283" s="210">
        <f>Q283*H283</f>
        <v>0.00024000000000000003</v>
      </c>
      <c r="S283" s="210">
        <v>0</v>
      </c>
      <c r="T283" s="21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2" t="s">
        <v>197</v>
      </c>
      <c r="AT283" s="212" t="s">
        <v>194</v>
      </c>
      <c r="AU283" s="212" t="s">
        <v>85</v>
      </c>
      <c r="AY283" s="18" t="s">
        <v>151</v>
      </c>
      <c r="BE283" s="213">
        <f>IF(N283="základní",J283,0)</f>
        <v>0</v>
      </c>
      <c r="BF283" s="213">
        <f>IF(N283="snížená",J283,0)</f>
        <v>0</v>
      </c>
      <c r="BG283" s="213">
        <f>IF(N283="zákl. přenesená",J283,0)</f>
        <v>0</v>
      </c>
      <c r="BH283" s="213">
        <f>IF(N283="sníž. přenesená",J283,0)</f>
        <v>0</v>
      </c>
      <c r="BI283" s="213">
        <f>IF(N283="nulová",J283,0)</f>
        <v>0</v>
      </c>
      <c r="BJ283" s="18" t="s">
        <v>81</v>
      </c>
      <c r="BK283" s="213">
        <f>ROUND(I283*H283,2)</f>
        <v>0</v>
      </c>
      <c r="BL283" s="18" t="s">
        <v>158</v>
      </c>
      <c r="BM283" s="212" t="s">
        <v>496</v>
      </c>
    </row>
    <row r="284" s="2" customFormat="1" ht="16.5" customHeight="1">
      <c r="A284" s="39"/>
      <c r="B284" s="40"/>
      <c r="C284" s="201" t="s">
        <v>497</v>
      </c>
      <c r="D284" s="201" t="s">
        <v>153</v>
      </c>
      <c r="E284" s="202" t="s">
        <v>498</v>
      </c>
      <c r="F284" s="203" t="s">
        <v>499</v>
      </c>
      <c r="G284" s="204" t="s">
        <v>221</v>
      </c>
      <c r="H284" s="205">
        <v>316.87700000000001</v>
      </c>
      <c r="I284" s="206"/>
      <c r="J284" s="207">
        <f>ROUND(I284*H284,2)</f>
        <v>0</v>
      </c>
      <c r="K284" s="203" t="s">
        <v>157</v>
      </c>
      <c r="L284" s="45"/>
      <c r="M284" s="208" t="s">
        <v>19</v>
      </c>
      <c r="N284" s="209" t="s">
        <v>47</v>
      </c>
      <c r="O284" s="85"/>
      <c r="P284" s="210">
        <f>O284*H284</f>
        <v>0</v>
      </c>
      <c r="Q284" s="210">
        <v>0</v>
      </c>
      <c r="R284" s="210">
        <f>Q284*H284</f>
        <v>0</v>
      </c>
      <c r="S284" s="210">
        <v>0.188</v>
      </c>
      <c r="T284" s="211">
        <f>S284*H284</f>
        <v>59.572876000000001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2" t="s">
        <v>158</v>
      </c>
      <c r="AT284" s="212" t="s">
        <v>153</v>
      </c>
      <c r="AU284" s="212" t="s">
        <v>85</v>
      </c>
      <c r="AY284" s="18" t="s">
        <v>151</v>
      </c>
      <c r="BE284" s="213">
        <f>IF(N284="základní",J284,0)</f>
        <v>0</v>
      </c>
      <c r="BF284" s="213">
        <f>IF(N284="snížená",J284,0)</f>
        <v>0</v>
      </c>
      <c r="BG284" s="213">
        <f>IF(N284="zákl. přenesená",J284,0)</f>
        <v>0</v>
      </c>
      <c r="BH284" s="213">
        <f>IF(N284="sníž. přenesená",J284,0)</f>
        <v>0</v>
      </c>
      <c r="BI284" s="213">
        <f>IF(N284="nulová",J284,0)</f>
        <v>0</v>
      </c>
      <c r="BJ284" s="18" t="s">
        <v>81</v>
      </c>
      <c r="BK284" s="213">
        <f>ROUND(I284*H284,2)</f>
        <v>0</v>
      </c>
      <c r="BL284" s="18" t="s">
        <v>158</v>
      </c>
      <c r="BM284" s="212" t="s">
        <v>500</v>
      </c>
    </row>
    <row r="285" s="2" customFormat="1">
      <c r="A285" s="39"/>
      <c r="B285" s="40"/>
      <c r="C285" s="41"/>
      <c r="D285" s="214" t="s">
        <v>160</v>
      </c>
      <c r="E285" s="41"/>
      <c r="F285" s="215" t="s">
        <v>501</v>
      </c>
      <c r="G285" s="41"/>
      <c r="H285" s="41"/>
      <c r="I285" s="216"/>
      <c r="J285" s="41"/>
      <c r="K285" s="41"/>
      <c r="L285" s="45"/>
      <c r="M285" s="217"/>
      <c r="N285" s="218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160</v>
      </c>
      <c r="AU285" s="18" t="s">
        <v>85</v>
      </c>
    </row>
    <row r="286" s="13" customFormat="1">
      <c r="A286" s="13"/>
      <c r="B286" s="219"/>
      <c r="C286" s="220"/>
      <c r="D286" s="221" t="s">
        <v>162</v>
      </c>
      <c r="E286" s="222" t="s">
        <v>19</v>
      </c>
      <c r="F286" s="223" t="s">
        <v>502</v>
      </c>
      <c r="G286" s="220"/>
      <c r="H286" s="224">
        <v>52.139000000000003</v>
      </c>
      <c r="I286" s="225"/>
      <c r="J286" s="220"/>
      <c r="K286" s="220"/>
      <c r="L286" s="226"/>
      <c r="M286" s="227"/>
      <c r="N286" s="228"/>
      <c r="O286" s="228"/>
      <c r="P286" s="228"/>
      <c r="Q286" s="228"/>
      <c r="R286" s="228"/>
      <c r="S286" s="228"/>
      <c r="T286" s="22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0" t="s">
        <v>162</v>
      </c>
      <c r="AU286" s="230" t="s">
        <v>85</v>
      </c>
      <c r="AV286" s="13" t="s">
        <v>85</v>
      </c>
      <c r="AW286" s="13" t="s">
        <v>35</v>
      </c>
      <c r="AX286" s="13" t="s">
        <v>76</v>
      </c>
      <c r="AY286" s="230" t="s">
        <v>151</v>
      </c>
    </row>
    <row r="287" s="13" customFormat="1">
      <c r="A287" s="13"/>
      <c r="B287" s="219"/>
      <c r="C287" s="220"/>
      <c r="D287" s="221" t="s">
        <v>162</v>
      </c>
      <c r="E287" s="222" t="s">
        <v>19</v>
      </c>
      <c r="F287" s="223" t="s">
        <v>503</v>
      </c>
      <c r="G287" s="220"/>
      <c r="H287" s="224">
        <v>264.738</v>
      </c>
      <c r="I287" s="225"/>
      <c r="J287" s="220"/>
      <c r="K287" s="220"/>
      <c r="L287" s="226"/>
      <c r="M287" s="227"/>
      <c r="N287" s="228"/>
      <c r="O287" s="228"/>
      <c r="P287" s="228"/>
      <c r="Q287" s="228"/>
      <c r="R287" s="228"/>
      <c r="S287" s="228"/>
      <c r="T287" s="22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0" t="s">
        <v>162</v>
      </c>
      <c r="AU287" s="230" t="s">
        <v>85</v>
      </c>
      <c r="AV287" s="13" t="s">
        <v>85</v>
      </c>
      <c r="AW287" s="13" t="s">
        <v>35</v>
      </c>
      <c r="AX287" s="13" t="s">
        <v>76</v>
      </c>
      <c r="AY287" s="230" t="s">
        <v>151</v>
      </c>
    </row>
    <row r="288" s="14" customFormat="1">
      <c r="A288" s="14"/>
      <c r="B288" s="241"/>
      <c r="C288" s="242"/>
      <c r="D288" s="221" t="s">
        <v>162</v>
      </c>
      <c r="E288" s="243" t="s">
        <v>19</v>
      </c>
      <c r="F288" s="244" t="s">
        <v>256</v>
      </c>
      <c r="G288" s="242"/>
      <c r="H288" s="245">
        <v>316.87700000000001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1" t="s">
        <v>162</v>
      </c>
      <c r="AU288" s="251" t="s">
        <v>85</v>
      </c>
      <c r="AV288" s="14" t="s">
        <v>158</v>
      </c>
      <c r="AW288" s="14" t="s">
        <v>35</v>
      </c>
      <c r="AX288" s="14" t="s">
        <v>81</v>
      </c>
      <c r="AY288" s="251" t="s">
        <v>151</v>
      </c>
    </row>
    <row r="289" s="2" customFormat="1" ht="24.15" customHeight="1">
      <c r="A289" s="39"/>
      <c r="B289" s="40"/>
      <c r="C289" s="201" t="s">
        <v>504</v>
      </c>
      <c r="D289" s="201" t="s">
        <v>153</v>
      </c>
      <c r="E289" s="202" t="s">
        <v>505</v>
      </c>
      <c r="F289" s="203" t="s">
        <v>506</v>
      </c>
      <c r="G289" s="204" t="s">
        <v>156</v>
      </c>
      <c r="H289" s="205">
        <v>22.009</v>
      </c>
      <c r="I289" s="206"/>
      <c r="J289" s="207">
        <f>ROUND(I289*H289,2)</f>
        <v>0</v>
      </c>
      <c r="K289" s="203" t="s">
        <v>157</v>
      </c>
      <c r="L289" s="45"/>
      <c r="M289" s="208" t="s">
        <v>19</v>
      </c>
      <c r="N289" s="209" t="s">
        <v>47</v>
      </c>
      <c r="O289" s="85"/>
      <c r="P289" s="210">
        <f>O289*H289</f>
        <v>0</v>
      </c>
      <c r="Q289" s="210">
        <v>0</v>
      </c>
      <c r="R289" s="210">
        <f>Q289*H289</f>
        <v>0</v>
      </c>
      <c r="S289" s="210">
        <v>1</v>
      </c>
      <c r="T289" s="211">
        <f>S289*H289</f>
        <v>22.009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2" t="s">
        <v>158</v>
      </c>
      <c r="AT289" s="212" t="s">
        <v>153</v>
      </c>
      <c r="AU289" s="212" t="s">
        <v>85</v>
      </c>
      <c r="AY289" s="18" t="s">
        <v>151</v>
      </c>
      <c r="BE289" s="213">
        <f>IF(N289="základní",J289,0)</f>
        <v>0</v>
      </c>
      <c r="BF289" s="213">
        <f>IF(N289="snížená",J289,0)</f>
        <v>0</v>
      </c>
      <c r="BG289" s="213">
        <f>IF(N289="zákl. přenesená",J289,0)</f>
        <v>0</v>
      </c>
      <c r="BH289" s="213">
        <f>IF(N289="sníž. přenesená",J289,0)</f>
        <v>0</v>
      </c>
      <c r="BI289" s="213">
        <f>IF(N289="nulová",J289,0)</f>
        <v>0</v>
      </c>
      <c r="BJ289" s="18" t="s">
        <v>81</v>
      </c>
      <c r="BK289" s="213">
        <f>ROUND(I289*H289,2)</f>
        <v>0</v>
      </c>
      <c r="BL289" s="18" t="s">
        <v>158</v>
      </c>
      <c r="BM289" s="212" t="s">
        <v>507</v>
      </c>
    </row>
    <row r="290" s="2" customFormat="1">
      <c r="A290" s="39"/>
      <c r="B290" s="40"/>
      <c r="C290" s="41"/>
      <c r="D290" s="214" t="s">
        <v>160</v>
      </c>
      <c r="E290" s="41"/>
      <c r="F290" s="215" t="s">
        <v>508</v>
      </c>
      <c r="G290" s="41"/>
      <c r="H290" s="41"/>
      <c r="I290" s="216"/>
      <c r="J290" s="41"/>
      <c r="K290" s="41"/>
      <c r="L290" s="45"/>
      <c r="M290" s="217"/>
      <c r="N290" s="218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160</v>
      </c>
      <c r="AU290" s="18" t="s">
        <v>85</v>
      </c>
    </row>
    <row r="291" s="13" customFormat="1">
      <c r="A291" s="13"/>
      <c r="B291" s="219"/>
      <c r="C291" s="220"/>
      <c r="D291" s="221" t="s">
        <v>162</v>
      </c>
      <c r="E291" s="222" t="s">
        <v>19</v>
      </c>
      <c r="F291" s="223" t="s">
        <v>509</v>
      </c>
      <c r="G291" s="220"/>
      <c r="H291" s="224">
        <v>22.009</v>
      </c>
      <c r="I291" s="225"/>
      <c r="J291" s="220"/>
      <c r="K291" s="220"/>
      <c r="L291" s="226"/>
      <c r="M291" s="227"/>
      <c r="N291" s="228"/>
      <c r="O291" s="228"/>
      <c r="P291" s="228"/>
      <c r="Q291" s="228"/>
      <c r="R291" s="228"/>
      <c r="S291" s="228"/>
      <c r="T291" s="22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0" t="s">
        <v>162</v>
      </c>
      <c r="AU291" s="230" t="s">
        <v>85</v>
      </c>
      <c r="AV291" s="13" t="s">
        <v>85</v>
      </c>
      <c r="AW291" s="13" t="s">
        <v>35</v>
      </c>
      <c r="AX291" s="13" t="s">
        <v>81</v>
      </c>
      <c r="AY291" s="230" t="s">
        <v>151</v>
      </c>
    </row>
    <row r="292" s="2" customFormat="1" ht="24.15" customHeight="1">
      <c r="A292" s="39"/>
      <c r="B292" s="40"/>
      <c r="C292" s="201" t="s">
        <v>510</v>
      </c>
      <c r="D292" s="201" t="s">
        <v>153</v>
      </c>
      <c r="E292" s="202" t="s">
        <v>511</v>
      </c>
      <c r="F292" s="203" t="s">
        <v>512</v>
      </c>
      <c r="G292" s="204" t="s">
        <v>156</v>
      </c>
      <c r="H292" s="205">
        <v>0.376</v>
      </c>
      <c r="I292" s="206"/>
      <c r="J292" s="207">
        <f>ROUND(I292*H292,2)</f>
        <v>0</v>
      </c>
      <c r="K292" s="203" t="s">
        <v>157</v>
      </c>
      <c r="L292" s="45"/>
      <c r="M292" s="208" t="s">
        <v>19</v>
      </c>
      <c r="N292" s="209" t="s">
        <v>47</v>
      </c>
      <c r="O292" s="85"/>
      <c r="P292" s="210">
        <f>O292*H292</f>
        <v>0</v>
      </c>
      <c r="Q292" s="210">
        <v>0</v>
      </c>
      <c r="R292" s="210">
        <f>Q292*H292</f>
        <v>0</v>
      </c>
      <c r="S292" s="210">
        <v>2.1000000000000001</v>
      </c>
      <c r="T292" s="211">
        <f>S292*H292</f>
        <v>0.78960000000000008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2" t="s">
        <v>158</v>
      </c>
      <c r="AT292" s="212" t="s">
        <v>153</v>
      </c>
      <c r="AU292" s="212" t="s">
        <v>85</v>
      </c>
      <c r="AY292" s="18" t="s">
        <v>151</v>
      </c>
      <c r="BE292" s="213">
        <f>IF(N292="základní",J292,0)</f>
        <v>0</v>
      </c>
      <c r="BF292" s="213">
        <f>IF(N292="snížená",J292,0)</f>
        <v>0</v>
      </c>
      <c r="BG292" s="213">
        <f>IF(N292="zákl. přenesená",J292,0)</f>
        <v>0</v>
      </c>
      <c r="BH292" s="213">
        <f>IF(N292="sníž. přenesená",J292,0)</f>
        <v>0</v>
      </c>
      <c r="BI292" s="213">
        <f>IF(N292="nulová",J292,0)</f>
        <v>0</v>
      </c>
      <c r="BJ292" s="18" t="s">
        <v>81</v>
      </c>
      <c r="BK292" s="213">
        <f>ROUND(I292*H292,2)</f>
        <v>0</v>
      </c>
      <c r="BL292" s="18" t="s">
        <v>158</v>
      </c>
      <c r="BM292" s="212" t="s">
        <v>513</v>
      </c>
    </row>
    <row r="293" s="2" customFormat="1">
      <c r="A293" s="39"/>
      <c r="B293" s="40"/>
      <c r="C293" s="41"/>
      <c r="D293" s="214" t="s">
        <v>160</v>
      </c>
      <c r="E293" s="41"/>
      <c r="F293" s="215" t="s">
        <v>514</v>
      </c>
      <c r="G293" s="41"/>
      <c r="H293" s="41"/>
      <c r="I293" s="216"/>
      <c r="J293" s="41"/>
      <c r="K293" s="41"/>
      <c r="L293" s="45"/>
      <c r="M293" s="217"/>
      <c r="N293" s="218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160</v>
      </c>
      <c r="AU293" s="18" t="s">
        <v>85</v>
      </c>
    </row>
    <row r="294" s="13" customFormat="1">
      <c r="A294" s="13"/>
      <c r="B294" s="219"/>
      <c r="C294" s="220"/>
      <c r="D294" s="221" t="s">
        <v>162</v>
      </c>
      <c r="E294" s="222" t="s">
        <v>19</v>
      </c>
      <c r="F294" s="223" t="s">
        <v>515</v>
      </c>
      <c r="G294" s="220"/>
      <c r="H294" s="224">
        <v>0.376</v>
      </c>
      <c r="I294" s="225"/>
      <c r="J294" s="220"/>
      <c r="K294" s="220"/>
      <c r="L294" s="226"/>
      <c r="M294" s="227"/>
      <c r="N294" s="228"/>
      <c r="O294" s="228"/>
      <c r="P294" s="228"/>
      <c r="Q294" s="228"/>
      <c r="R294" s="228"/>
      <c r="S294" s="228"/>
      <c r="T294" s="22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0" t="s">
        <v>162</v>
      </c>
      <c r="AU294" s="230" t="s">
        <v>85</v>
      </c>
      <c r="AV294" s="13" t="s">
        <v>85</v>
      </c>
      <c r="AW294" s="13" t="s">
        <v>35</v>
      </c>
      <c r="AX294" s="13" t="s">
        <v>81</v>
      </c>
      <c r="AY294" s="230" t="s">
        <v>151</v>
      </c>
    </row>
    <row r="295" s="2" customFormat="1" ht="24.15" customHeight="1">
      <c r="A295" s="39"/>
      <c r="B295" s="40"/>
      <c r="C295" s="201" t="s">
        <v>516</v>
      </c>
      <c r="D295" s="201" t="s">
        <v>153</v>
      </c>
      <c r="E295" s="202" t="s">
        <v>517</v>
      </c>
      <c r="F295" s="203" t="s">
        <v>518</v>
      </c>
      <c r="G295" s="204" t="s">
        <v>156</v>
      </c>
      <c r="H295" s="205">
        <v>2.5390000000000001</v>
      </c>
      <c r="I295" s="206"/>
      <c r="J295" s="207">
        <f>ROUND(I295*H295,2)</f>
        <v>0</v>
      </c>
      <c r="K295" s="203" t="s">
        <v>157</v>
      </c>
      <c r="L295" s="45"/>
      <c r="M295" s="208" t="s">
        <v>19</v>
      </c>
      <c r="N295" s="209" t="s">
        <v>47</v>
      </c>
      <c r="O295" s="85"/>
      <c r="P295" s="210">
        <f>O295*H295</f>
        <v>0</v>
      </c>
      <c r="Q295" s="210">
        <v>0</v>
      </c>
      <c r="R295" s="210">
        <f>Q295*H295</f>
        <v>0</v>
      </c>
      <c r="S295" s="210">
        <v>1.6000000000000001</v>
      </c>
      <c r="T295" s="211">
        <f>S295*H295</f>
        <v>4.0624000000000002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2" t="s">
        <v>158</v>
      </c>
      <c r="AT295" s="212" t="s">
        <v>153</v>
      </c>
      <c r="AU295" s="212" t="s">
        <v>85</v>
      </c>
      <c r="AY295" s="18" t="s">
        <v>151</v>
      </c>
      <c r="BE295" s="213">
        <f>IF(N295="základní",J295,0)</f>
        <v>0</v>
      </c>
      <c r="BF295" s="213">
        <f>IF(N295="snížená",J295,0)</f>
        <v>0</v>
      </c>
      <c r="BG295" s="213">
        <f>IF(N295="zákl. přenesená",J295,0)</f>
        <v>0</v>
      </c>
      <c r="BH295" s="213">
        <f>IF(N295="sníž. přenesená",J295,0)</f>
        <v>0</v>
      </c>
      <c r="BI295" s="213">
        <f>IF(N295="nulová",J295,0)</f>
        <v>0</v>
      </c>
      <c r="BJ295" s="18" t="s">
        <v>81</v>
      </c>
      <c r="BK295" s="213">
        <f>ROUND(I295*H295,2)</f>
        <v>0</v>
      </c>
      <c r="BL295" s="18" t="s">
        <v>158</v>
      </c>
      <c r="BM295" s="212" t="s">
        <v>519</v>
      </c>
    </row>
    <row r="296" s="2" customFormat="1">
      <c r="A296" s="39"/>
      <c r="B296" s="40"/>
      <c r="C296" s="41"/>
      <c r="D296" s="214" t="s">
        <v>160</v>
      </c>
      <c r="E296" s="41"/>
      <c r="F296" s="215" t="s">
        <v>520</v>
      </c>
      <c r="G296" s="41"/>
      <c r="H296" s="41"/>
      <c r="I296" s="216"/>
      <c r="J296" s="41"/>
      <c r="K296" s="41"/>
      <c r="L296" s="45"/>
      <c r="M296" s="217"/>
      <c r="N296" s="218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160</v>
      </c>
      <c r="AU296" s="18" t="s">
        <v>85</v>
      </c>
    </row>
    <row r="297" s="13" customFormat="1">
      <c r="A297" s="13"/>
      <c r="B297" s="219"/>
      <c r="C297" s="220"/>
      <c r="D297" s="221" t="s">
        <v>162</v>
      </c>
      <c r="E297" s="222" t="s">
        <v>19</v>
      </c>
      <c r="F297" s="223" t="s">
        <v>521</v>
      </c>
      <c r="G297" s="220"/>
      <c r="H297" s="224">
        <v>2.5390000000000001</v>
      </c>
      <c r="I297" s="225"/>
      <c r="J297" s="220"/>
      <c r="K297" s="220"/>
      <c r="L297" s="226"/>
      <c r="M297" s="227"/>
      <c r="N297" s="228"/>
      <c r="O297" s="228"/>
      <c r="P297" s="228"/>
      <c r="Q297" s="228"/>
      <c r="R297" s="228"/>
      <c r="S297" s="228"/>
      <c r="T297" s="22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0" t="s">
        <v>162</v>
      </c>
      <c r="AU297" s="230" t="s">
        <v>85</v>
      </c>
      <c r="AV297" s="13" t="s">
        <v>85</v>
      </c>
      <c r="AW297" s="13" t="s">
        <v>35</v>
      </c>
      <c r="AX297" s="13" t="s">
        <v>81</v>
      </c>
      <c r="AY297" s="230" t="s">
        <v>151</v>
      </c>
    </row>
    <row r="298" s="2" customFormat="1" ht="16.5" customHeight="1">
      <c r="A298" s="39"/>
      <c r="B298" s="40"/>
      <c r="C298" s="201" t="s">
        <v>522</v>
      </c>
      <c r="D298" s="201" t="s">
        <v>153</v>
      </c>
      <c r="E298" s="202" t="s">
        <v>523</v>
      </c>
      <c r="F298" s="203" t="s">
        <v>524</v>
      </c>
      <c r="G298" s="204" t="s">
        <v>221</v>
      </c>
      <c r="H298" s="205">
        <v>7.1299999999999999</v>
      </c>
      <c r="I298" s="206"/>
      <c r="J298" s="207">
        <f>ROUND(I298*H298,2)</f>
        <v>0</v>
      </c>
      <c r="K298" s="203" t="s">
        <v>157</v>
      </c>
      <c r="L298" s="45"/>
      <c r="M298" s="208" t="s">
        <v>19</v>
      </c>
      <c r="N298" s="209" t="s">
        <v>47</v>
      </c>
      <c r="O298" s="85"/>
      <c r="P298" s="210">
        <f>O298*H298</f>
        <v>0</v>
      </c>
      <c r="Q298" s="210">
        <v>0</v>
      </c>
      <c r="R298" s="210">
        <f>Q298*H298</f>
        <v>0</v>
      </c>
      <c r="S298" s="210">
        <v>0.35999999999999999</v>
      </c>
      <c r="T298" s="211">
        <f>S298*H298</f>
        <v>2.5667999999999997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2" t="s">
        <v>158</v>
      </c>
      <c r="AT298" s="212" t="s">
        <v>153</v>
      </c>
      <c r="AU298" s="212" t="s">
        <v>85</v>
      </c>
      <c r="AY298" s="18" t="s">
        <v>151</v>
      </c>
      <c r="BE298" s="213">
        <f>IF(N298="základní",J298,0)</f>
        <v>0</v>
      </c>
      <c r="BF298" s="213">
        <f>IF(N298="snížená",J298,0)</f>
        <v>0</v>
      </c>
      <c r="BG298" s="213">
        <f>IF(N298="zákl. přenesená",J298,0)</f>
        <v>0</v>
      </c>
      <c r="BH298" s="213">
        <f>IF(N298="sníž. přenesená",J298,0)</f>
        <v>0</v>
      </c>
      <c r="BI298" s="213">
        <f>IF(N298="nulová",J298,0)</f>
        <v>0</v>
      </c>
      <c r="BJ298" s="18" t="s">
        <v>81</v>
      </c>
      <c r="BK298" s="213">
        <f>ROUND(I298*H298,2)</f>
        <v>0</v>
      </c>
      <c r="BL298" s="18" t="s">
        <v>158</v>
      </c>
      <c r="BM298" s="212" t="s">
        <v>525</v>
      </c>
    </row>
    <row r="299" s="2" customFormat="1">
      <c r="A299" s="39"/>
      <c r="B299" s="40"/>
      <c r="C299" s="41"/>
      <c r="D299" s="214" t="s">
        <v>160</v>
      </c>
      <c r="E299" s="41"/>
      <c r="F299" s="215" t="s">
        <v>526</v>
      </c>
      <c r="G299" s="41"/>
      <c r="H299" s="41"/>
      <c r="I299" s="216"/>
      <c r="J299" s="41"/>
      <c r="K299" s="41"/>
      <c r="L299" s="45"/>
      <c r="M299" s="217"/>
      <c r="N299" s="218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160</v>
      </c>
      <c r="AU299" s="18" t="s">
        <v>85</v>
      </c>
    </row>
    <row r="300" s="13" customFormat="1">
      <c r="A300" s="13"/>
      <c r="B300" s="219"/>
      <c r="C300" s="220"/>
      <c r="D300" s="221" t="s">
        <v>162</v>
      </c>
      <c r="E300" s="222" t="s">
        <v>19</v>
      </c>
      <c r="F300" s="223" t="s">
        <v>527</v>
      </c>
      <c r="G300" s="220"/>
      <c r="H300" s="224">
        <v>7.1299999999999999</v>
      </c>
      <c r="I300" s="225"/>
      <c r="J300" s="220"/>
      <c r="K300" s="220"/>
      <c r="L300" s="226"/>
      <c r="M300" s="227"/>
      <c r="N300" s="228"/>
      <c r="O300" s="228"/>
      <c r="P300" s="228"/>
      <c r="Q300" s="228"/>
      <c r="R300" s="228"/>
      <c r="S300" s="228"/>
      <c r="T300" s="22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0" t="s">
        <v>162</v>
      </c>
      <c r="AU300" s="230" t="s">
        <v>85</v>
      </c>
      <c r="AV300" s="13" t="s">
        <v>85</v>
      </c>
      <c r="AW300" s="13" t="s">
        <v>35</v>
      </c>
      <c r="AX300" s="13" t="s">
        <v>81</v>
      </c>
      <c r="AY300" s="230" t="s">
        <v>151</v>
      </c>
    </row>
    <row r="301" s="2" customFormat="1" ht="16.5" customHeight="1">
      <c r="A301" s="39"/>
      <c r="B301" s="40"/>
      <c r="C301" s="201" t="s">
        <v>528</v>
      </c>
      <c r="D301" s="201" t="s">
        <v>153</v>
      </c>
      <c r="E301" s="202" t="s">
        <v>529</v>
      </c>
      <c r="F301" s="203" t="s">
        <v>530</v>
      </c>
      <c r="G301" s="204" t="s">
        <v>156</v>
      </c>
      <c r="H301" s="205">
        <v>11.365</v>
      </c>
      <c r="I301" s="206"/>
      <c r="J301" s="207">
        <f>ROUND(I301*H301,2)</f>
        <v>0</v>
      </c>
      <c r="K301" s="203" t="s">
        <v>157</v>
      </c>
      <c r="L301" s="45"/>
      <c r="M301" s="208" t="s">
        <v>19</v>
      </c>
      <c r="N301" s="209" t="s">
        <v>47</v>
      </c>
      <c r="O301" s="85"/>
      <c r="P301" s="210">
        <f>O301*H301</f>
        <v>0</v>
      </c>
      <c r="Q301" s="210">
        <v>0</v>
      </c>
      <c r="R301" s="210">
        <f>Q301*H301</f>
        <v>0</v>
      </c>
      <c r="S301" s="210">
        <v>2.2000000000000002</v>
      </c>
      <c r="T301" s="211">
        <f>S301*H301</f>
        <v>25.003000000000004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2" t="s">
        <v>158</v>
      </c>
      <c r="AT301" s="212" t="s">
        <v>153</v>
      </c>
      <c r="AU301" s="212" t="s">
        <v>85</v>
      </c>
      <c r="AY301" s="18" t="s">
        <v>151</v>
      </c>
      <c r="BE301" s="213">
        <f>IF(N301="základní",J301,0)</f>
        <v>0</v>
      </c>
      <c r="BF301" s="213">
        <f>IF(N301="snížená",J301,0)</f>
        <v>0</v>
      </c>
      <c r="BG301" s="213">
        <f>IF(N301="zákl. přenesená",J301,0)</f>
        <v>0</v>
      </c>
      <c r="BH301" s="213">
        <f>IF(N301="sníž. přenesená",J301,0)</f>
        <v>0</v>
      </c>
      <c r="BI301" s="213">
        <f>IF(N301="nulová",J301,0)</f>
        <v>0</v>
      </c>
      <c r="BJ301" s="18" t="s">
        <v>81</v>
      </c>
      <c r="BK301" s="213">
        <f>ROUND(I301*H301,2)</f>
        <v>0</v>
      </c>
      <c r="BL301" s="18" t="s">
        <v>158</v>
      </c>
      <c r="BM301" s="212" t="s">
        <v>531</v>
      </c>
    </row>
    <row r="302" s="2" customFormat="1">
      <c r="A302" s="39"/>
      <c r="B302" s="40"/>
      <c r="C302" s="41"/>
      <c r="D302" s="214" t="s">
        <v>160</v>
      </c>
      <c r="E302" s="41"/>
      <c r="F302" s="215" t="s">
        <v>532</v>
      </c>
      <c r="G302" s="41"/>
      <c r="H302" s="41"/>
      <c r="I302" s="216"/>
      <c r="J302" s="41"/>
      <c r="K302" s="41"/>
      <c r="L302" s="45"/>
      <c r="M302" s="217"/>
      <c r="N302" s="218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160</v>
      </c>
      <c r="AU302" s="18" t="s">
        <v>85</v>
      </c>
    </row>
    <row r="303" s="13" customFormat="1">
      <c r="A303" s="13"/>
      <c r="B303" s="219"/>
      <c r="C303" s="220"/>
      <c r="D303" s="221" t="s">
        <v>162</v>
      </c>
      <c r="E303" s="222" t="s">
        <v>19</v>
      </c>
      <c r="F303" s="223" t="s">
        <v>533</v>
      </c>
      <c r="G303" s="220"/>
      <c r="H303" s="224">
        <v>11.365</v>
      </c>
      <c r="I303" s="225"/>
      <c r="J303" s="220"/>
      <c r="K303" s="220"/>
      <c r="L303" s="226"/>
      <c r="M303" s="227"/>
      <c r="N303" s="228"/>
      <c r="O303" s="228"/>
      <c r="P303" s="228"/>
      <c r="Q303" s="228"/>
      <c r="R303" s="228"/>
      <c r="S303" s="228"/>
      <c r="T303" s="22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0" t="s">
        <v>162</v>
      </c>
      <c r="AU303" s="230" t="s">
        <v>85</v>
      </c>
      <c r="AV303" s="13" t="s">
        <v>85</v>
      </c>
      <c r="AW303" s="13" t="s">
        <v>35</v>
      </c>
      <c r="AX303" s="13" t="s">
        <v>81</v>
      </c>
      <c r="AY303" s="230" t="s">
        <v>151</v>
      </c>
    </row>
    <row r="304" s="2" customFormat="1" ht="16.5" customHeight="1">
      <c r="A304" s="39"/>
      <c r="B304" s="40"/>
      <c r="C304" s="201" t="s">
        <v>534</v>
      </c>
      <c r="D304" s="201" t="s">
        <v>153</v>
      </c>
      <c r="E304" s="202" t="s">
        <v>535</v>
      </c>
      <c r="F304" s="203" t="s">
        <v>536</v>
      </c>
      <c r="G304" s="204" t="s">
        <v>221</v>
      </c>
      <c r="H304" s="205">
        <v>531.96000000000004</v>
      </c>
      <c r="I304" s="206"/>
      <c r="J304" s="207">
        <f>ROUND(I304*H304,2)</f>
        <v>0</v>
      </c>
      <c r="K304" s="203" t="s">
        <v>157</v>
      </c>
      <c r="L304" s="45"/>
      <c r="M304" s="208" t="s">
        <v>19</v>
      </c>
      <c r="N304" s="209" t="s">
        <v>47</v>
      </c>
      <c r="O304" s="85"/>
      <c r="P304" s="210">
        <f>O304*H304</f>
        <v>0</v>
      </c>
      <c r="Q304" s="210">
        <v>0</v>
      </c>
      <c r="R304" s="210">
        <f>Q304*H304</f>
        <v>0</v>
      </c>
      <c r="S304" s="210">
        <v>0</v>
      </c>
      <c r="T304" s="21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2" t="s">
        <v>158</v>
      </c>
      <c r="AT304" s="212" t="s">
        <v>153</v>
      </c>
      <c r="AU304" s="212" t="s">
        <v>85</v>
      </c>
      <c r="AY304" s="18" t="s">
        <v>151</v>
      </c>
      <c r="BE304" s="213">
        <f>IF(N304="základní",J304,0)</f>
        <v>0</v>
      </c>
      <c r="BF304" s="213">
        <f>IF(N304="snížená",J304,0)</f>
        <v>0</v>
      </c>
      <c r="BG304" s="213">
        <f>IF(N304="zákl. přenesená",J304,0)</f>
        <v>0</v>
      </c>
      <c r="BH304" s="213">
        <f>IF(N304="sníž. přenesená",J304,0)</f>
        <v>0</v>
      </c>
      <c r="BI304" s="213">
        <f>IF(N304="nulová",J304,0)</f>
        <v>0</v>
      </c>
      <c r="BJ304" s="18" t="s">
        <v>81</v>
      </c>
      <c r="BK304" s="213">
        <f>ROUND(I304*H304,2)</f>
        <v>0</v>
      </c>
      <c r="BL304" s="18" t="s">
        <v>158</v>
      </c>
      <c r="BM304" s="212" t="s">
        <v>537</v>
      </c>
    </row>
    <row r="305" s="2" customFormat="1">
      <c r="A305" s="39"/>
      <c r="B305" s="40"/>
      <c r="C305" s="41"/>
      <c r="D305" s="214" t="s">
        <v>160</v>
      </c>
      <c r="E305" s="41"/>
      <c r="F305" s="215" t="s">
        <v>538</v>
      </c>
      <c r="G305" s="41"/>
      <c r="H305" s="41"/>
      <c r="I305" s="216"/>
      <c r="J305" s="41"/>
      <c r="K305" s="41"/>
      <c r="L305" s="45"/>
      <c r="M305" s="217"/>
      <c r="N305" s="218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160</v>
      </c>
      <c r="AU305" s="18" t="s">
        <v>85</v>
      </c>
    </row>
    <row r="306" s="13" customFormat="1">
      <c r="A306" s="13"/>
      <c r="B306" s="219"/>
      <c r="C306" s="220"/>
      <c r="D306" s="221" t="s">
        <v>162</v>
      </c>
      <c r="E306" s="222" t="s">
        <v>19</v>
      </c>
      <c r="F306" s="223" t="s">
        <v>539</v>
      </c>
      <c r="G306" s="220"/>
      <c r="H306" s="224">
        <v>531.96000000000004</v>
      </c>
      <c r="I306" s="225"/>
      <c r="J306" s="220"/>
      <c r="K306" s="220"/>
      <c r="L306" s="226"/>
      <c r="M306" s="227"/>
      <c r="N306" s="228"/>
      <c r="O306" s="228"/>
      <c r="P306" s="228"/>
      <c r="Q306" s="228"/>
      <c r="R306" s="228"/>
      <c r="S306" s="228"/>
      <c r="T306" s="22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0" t="s">
        <v>162</v>
      </c>
      <c r="AU306" s="230" t="s">
        <v>85</v>
      </c>
      <c r="AV306" s="13" t="s">
        <v>85</v>
      </c>
      <c r="AW306" s="13" t="s">
        <v>35</v>
      </c>
      <c r="AX306" s="13" t="s">
        <v>81</v>
      </c>
      <c r="AY306" s="230" t="s">
        <v>151</v>
      </c>
    </row>
    <row r="307" s="2" customFormat="1" ht="16.5" customHeight="1">
      <c r="A307" s="39"/>
      <c r="B307" s="40"/>
      <c r="C307" s="201" t="s">
        <v>540</v>
      </c>
      <c r="D307" s="201" t="s">
        <v>153</v>
      </c>
      <c r="E307" s="202" t="s">
        <v>541</v>
      </c>
      <c r="F307" s="203" t="s">
        <v>542</v>
      </c>
      <c r="G307" s="204" t="s">
        <v>221</v>
      </c>
      <c r="H307" s="205">
        <v>1063.9200000000001</v>
      </c>
      <c r="I307" s="206"/>
      <c r="J307" s="207">
        <f>ROUND(I307*H307,2)</f>
        <v>0</v>
      </c>
      <c r="K307" s="203" t="s">
        <v>157</v>
      </c>
      <c r="L307" s="45"/>
      <c r="M307" s="208" t="s">
        <v>19</v>
      </c>
      <c r="N307" s="209" t="s">
        <v>47</v>
      </c>
      <c r="O307" s="85"/>
      <c r="P307" s="210">
        <f>O307*H307</f>
        <v>0</v>
      </c>
      <c r="Q307" s="210">
        <v>0</v>
      </c>
      <c r="R307" s="210">
        <f>Q307*H307</f>
        <v>0</v>
      </c>
      <c r="S307" s="210">
        <v>0</v>
      </c>
      <c r="T307" s="21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2" t="s">
        <v>158</v>
      </c>
      <c r="AT307" s="212" t="s">
        <v>153</v>
      </c>
      <c r="AU307" s="212" t="s">
        <v>85</v>
      </c>
      <c r="AY307" s="18" t="s">
        <v>151</v>
      </c>
      <c r="BE307" s="213">
        <f>IF(N307="základní",J307,0)</f>
        <v>0</v>
      </c>
      <c r="BF307" s="213">
        <f>IF(N307="snížená",J307,0)</f>
        <v>0</v>
      </c>
      <c r="BG307" s="213">
        <f>IF(N307="zákl. přenesená",J307,0)</f>
        <v>0</v>
      </c>
      <c r="BH307" s="213">
        <f>IF(N307="sníž. přenesená",J307,0)</f>
        <v>0</v>
      </c>
      <c r="BI307" s="213">
        <f>IF(N307="nulová",J307,0)</f>
        <v>0</v>
      </c>
      <c r="BJ307" s="18" t="s">
        <v>81</v>
      </c>
      <c r="BK307" s="213">
        <f>ROUND(I307*H307,2)</f>
        <v>0</v>
      </c>
      <c r="BL307" s="18" t="s">
        <v>158</v>
      </c>
      <c r="BM307" s="212" t="s">
        <v>543</v>
      </c>
    </row>
    <row r="308" s="2" customFormat="1">
      <c r="A308" s="39"/>
      <c r="B308" s="40"/>
      <c r="C308" s="41"/>
      <c r="D308" s="214" t="s">
        <v>160</v>
      </c>
      <c r="E308" s="41"/>
      <c r="F308" s="215" t="s">
        <v>544</v>
      </c>
      <c r="G308" s="41"/>
      <c r="H308" s="41"/>
      <c r="I308" s="216"/>
      <c r="J308" s="41"/>
      <c r="K308" s="41"/>
      <c r="L308" s="45"/>
      <c r="M308" s="217"/>
      <c r="N308" s="218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160</v>
      </c>
      <c r="AU308" s="18" t="s">
        <v>85</v>
      </c>
    </row>
    <row r="309" s="13" customFormat="1">
      <c r="A309" s="13"/>
      <c r="B309" s="219"/>
      <c r="C309" s="220"/>
      <c r="D309" s="221" t="s">
        <v>162</v>
      </c>
      <c r="E309" s="220"/>
      <c r="F309" s="223" t="s">
        <v>545</v>
      </c>
      <c r="G309" s="220"/>
      <c r="H309" s="224">
        <v>1063.9200000000001</v>
      </c>
      <c r="I309" s="225"/>
      <c r="J309" s="220"/>
      <c r="K309" s="220"/>
      <c r="L309" s="226"/>
      <c r="M309" s="227"/>
      <c r="N309" s="228"/>
      <c r="O309" s="228"/>
      <c r="P309" s="228"/>
      <c r="Q309" s="228"/>
      <c r="R309" s="228"/>
      <c r="S309" s="228"/>
      <c r="T309" s="22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0" t="s">
        <v>162</v>
      </c>
      <c r="AU309" s="230" t="s">
        <v>85</v>
      </c>
      <c r="AV309" s="13" t="s">
        <v>85</v>
      </c>
      <c r="AW309" s="13" t="s">
        <v>4</v>
      </c>
      <c r="AX309" s="13" t="s">
        <v>81</v>
      </c>
      <c r="AY309" s="230" t="s">
        <v>151</v>
      </c>
    </row>
    <row r="310" s="2" customFormat="1" ht="24.15" customHeight="1">
      <c r="A310" s="39"/>
      <c r="B310" s="40"/>
      <c r="C310" s="201" t="s">
        <v>546</v>
      </c>
      <c r="D310" s="201" t="s">
        <v>153</v>
      </c>
      <c r="E310" s="202" t="s">
        <v>547</v>
      </c>
      <c r="F310" s="203" t="s">
        <v>548</v>
      </c>
      <c r="G310" s="204" t="s">
        <v>221</v>
      </c>
      <c r="H310" s="205">
        <v>70</v>
      </c>
      <c r="I310" s="206"/>
      <c r="J310" s="207">
        <f>ROUND(I310*H310,2)</f>
        <v>0</v>
      </c>
      <c r="K310" s="203" t="s">
        <v>157</v>
      </c>
      <c r="L310" s="45"/>
      <c r="M310" s="208" t="s">
        <v>19</v>
      </c>
      <c r="N310" s="209" t="s">
        <v>47</v>
      </c>
      <c r="O310" s="85"/>
      <c r="P310" s="210">
        <f>O310*H310</f>
        <v>0</v>
      </c>
      <c r="Q310" s="210">
        <v>0</v>
      </c>
      <c r="R310" s="210">
        <f>Q310*H310</f>
        <v>0</v>
      </c>
      <c r="S310" s="210">
        <v>0.041000000000000002</v>
      </c>
      <c r="T310" s="211">
        <f>S310*H310</f>
        <v>2.8700000000000001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2" t="s">
        <v>158</v>
      </c>
      <c r="AT310" s="212" t="s">
        <v>153</v>
      </c>
      <c r="AU310" s="212" t="s">
        <v>85</v>
      </c>
      <c r="AY310" s="18" t="s">
        <v>151</v>
      </c>
      <c r="BE310" s="213">
        <f>IF(N310="základní",J310,0)</f>
        <v>0</v>
      </c>
      <c r="BF310" s="213">
        <f>IF(N310="snížená",J310,0)</f>
        <v>0</v>
      </c>
      <c r="BG310" s="213">
        <f>IF(N310="zákl. přenesená",J310,0)</f>
        <v>0</v>
      </c>
      <c r="BH310" s="213">
        <f>IF(N310="sníž. přenesená",J310,0)</f>
        <v>0</v>
      </c>
      <c r="BI310" s="213">
        <f>IF(N310="nulová",J310,0)</f>
        <v>0</v>
      </c>
      <c r="BJ310" s="18" t="s">
        <v>81</v>
      </c>
      <c r="BK310" s="213">
        <f>ROUND(I310*H310,2)</f>
        <v>0</v>
      </c>
      <c r="BL310" s="18" t="s">
        <v>158</v>
      </c>
      <c r="BM310" s="212" t="s">
        <v>549</v>
      </c>
    </row>
    <row r="311" s="2" customFormat="1">
      <c r="A311" s="39"/>
      <c r="B311" s="40"/>
      <c r="C311" s="41"/>
      <c r="D311" s="214" t="s">
        <v>160</v>
      </c>
      <c r="E311" s="41"/>
      <c r="F311" s="215" t="s">
        <v>550</v>
      </c>
      <c r="G311" s="41"/>
      <c r="H311" s="41"/>
      <c r="I311" s="216"/>
      <c r="J311" s="41"/>
      <c r="K311" s="41"/>
      <c r="L311" s="45"/>
      <c r="M311" s="217"/>
      <c r="N311" s="218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160</v>
      </c>
      <c r="AU311" s="18" t="s">
        <v>85</v>
      </c>
    </row>
    <row r="312" s="13" customFormat="1">
      <c r="A312" s="13"/>
      <c r="B312" s="219"/>
      <c r="C312" s="220"/>
      <c r="D312" s="221" t="s">
        <v>162</v>
      </c>
      <c r="E312" s="222" t="s">
        <v>19</v>
      </c>
      <c r="F312" s="223" t="s">
        <v>551</v>
      </c>
      <c r="G312" s="220"/>
      <c r="H312" s="224">
        <v>70</v>
      </c>
      <c r="I312" s="225"/>
      <c r="J312" s="220"/>
      <c r="K312" s="220"/>
      <c r="L312" s="226"/>
      <c r="M312" s="227"/>
      <c r="N312" s="228"/>
      <c r="O312" s="228"/>
      <c r="P312" s="228"/>
      <c r="Q312" s="228"/>
      <c r="R312" s="228"/>
      <c r="S312" s="228"/>
      <c r="T312" s="22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0" t="s">
        <v>162</v>
      </c>
      <c r="AU312" s="230" t="s">
        <v>85</v>
      </c>
      <c r="AV312" s="13" t="s">
        <v>85</v>
      </c>
      <c r="AW312" s="13" t="s">
        <v>35</v>
      </c>
      <c r="AX312" s="13" t="s">
        <v>81</v>
      </c>
      <c r="AY312" s="230" t="s">
        <v>151</v>
      </c>
    </row>
    <row r="313" s="2" customFormat="1" ht="24.15" customHeight="1">
      <c r="A313" s="39"/>
      <c r="B313" s="40"/>
      <c r="C313" s="201" t="s">
        <v>552</v>
      </c>
      <c r="D313" s="201" t="s">
        <v>153</v>
      </c>
      <c r="E313" s="202" t="s">
        <v>553</v>
      </c>
      <c r="F313" s="203" t="s">
        <v>554</v>
      </c>
      <c r="G313" s="204" t="s">
        <v>221</v>
      </c>
      <c r="H313" s="205">
        <v>3.7799999999999998</v>
      </c>
      <c r="I313" s="206"/>
      <c r="J313" s="207">
        <f>ROUND(I313*H313,2)</f>
        <v>0</v>
      </c>
      <c r="K313" s="203" t="s">
        <v>157</v>
      </c>
      <c r="L313" s="45"/>
      <c r="M313" s="208" t="s">
        <v>19</v>
      </c>
      <c r="N313" s="209" t="s">
        <v>47</v>
      </c>
      <c r="O313" s="85"/>
      <c r="P313" s="210">
        <f>O313*H313</f>
        <v>0</v>
      </c>
      <c r="Q313" s="210">
        <v>0</v>
      </c>
      <c r="R313" s="210">
        <f>Q313*H313</f>
        <v>0</v>
      </c>
      <c r="S313" s="210">
        <v>0.034000000000000002</v>
      </c>
      <c r="T313" s="211">
        <f>S313*H313</f>
        <v>0.12852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2" t="s">
        <v>158</v>
      </c>
      <c r="AT313" s="212" t="s">
        <v>153</v>
      </c>
      <c r="AU313" s="212" t="s">
        <v>85</v>
      </c>
      <c r="AY313" s="18" t="s">
        <v>151</v>
      </c>
      <c r="BE313" s="213">
        <f>IF(N313="základní",J313,0)</f>
        <v>0</v>
      </c>
      <c r="BF313" s="213">
        <f>IF(N313="snížená",J313,0)</f>
        <v>0</v>
      </c>
      <c r="BG313" s="213">
        <f>IF(N313="zákl. přenesená",J313,0)</f>
        <v>0</v>
      </c>
      <c r="BH313" s="213">
        <f>IF(N313="sníž. přenesená",J313,0)</f>
        <v>0</v>
      </c>
      <c r="BI313" s="213">
        <f>IF(N313="nulová",J313,0)</f>
        <v>0</v>
      </c>
      <c r="BJ313" s="18" t="s">
        <v>81</v>
      </c>
      <c r="BK313" s="213">
        <f>ROUND(I313*H313,2)</f>
        <v>0</v>
      </c>
      <c r="BL313" s="18" t="s">
        <v>158</v>
      </c>
      <c r="BM313" s="212" t="s">
        <v>555</v>
      </c>
    </row>
    <row r="314" s="2" customFormat="1">
      <c r="A314" s="39"/>
      <c r="B314" s="40"/>
      <c r="C314" s="41"/>
      <c r="D314" s="214" t="s">
        <v>160</v>
      </c>
      <c r="E314" s="41"/>
      <c r="F314" s="215" t="s">
        <v>556</v>
      </c>
      <c r="G314" s="41"/>
      <c r="H314" s="41"/>
      <c r="I314" s="216"/>
      <c r="J314" s="41"/>
      <c r="K314" s="41"/>
      <c r="L314" s="45"/>
      <c r="M314" s="217"/>
      <c r="N314" s="218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160</v>
      </c>
      <c r="AU314" s="18" t="s">
        <v>85</v>
      </c>
    </row>
    <row r="315" s="13" customFormat="1">
      <c r="A315" s="13"/>
      <c r="B315" s="219"/>
      <c r="C315" s="220"/>
      <c r="D315" s="221" t="s">
        <v>162</v>
      </c>
      <c r="E315" s="222" t="s">
        <v>19</v>
      </c>
      <c r="F315" s="223" t="s">
        <v>557</v>
      </c>
      <c r="G315" s="220"/>
      <c r="H315" s="224">
        <v>3.7799999999999998</v>
      </c>
      <c r="I315" s="225"/>
      <c r="J315" s="220"/>
      <c r="K315" s="220"/>
      <c r="L315" s="226"/>
      <c r="M315" s="227"/>
      <c r="N315" s="228"/>
      <c r="O315" s="228"/>
      <c r="P315" s="228"/>
      <c r="Q315" s="228"/>
      <c r="R315" s="228"/>
      <c r="S315" s="228"/>
      <c r="T315" s="22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0" t="s">
        <v>162</v>
      </c>
      <c r="AU315" s="230" t="s">
        <v>85</v>
      </c>
      <c r="AV315" s="13" t="s">
        <v>85</v>
      </c>
      <c r="AW315" s="13" t="s">
        <v>35</v>
      </c>
      <c r="AX315" s="13" t="s">
        <v>81</v>
      </c>
      <c r="AY315" s="230" t="s">
        <v>151</v>
      </c>
    </row>
    <row r="316" s="2" customFormat="1" ht="24.15" customHeight="1">
      <c r="A316" s="39"/>
      <c r="B316" s="40"/>
      <c r="C316" s="201" t="s">
        <v>558</v>
      </c>
      <c r="D316" s="201" t="s">
        <v>153</v>
      </c>
      <c r="E316" s="202" t="s">
        <v>559</v>
      </c>
      <c r="F316" s="203" t="s">
        <v>560</v>
      </c>
      <c r="G316" s="204" t="s">
        <v>221</v>
      </c>
      <c r="H316" s="205">
        <v>17.280000000000001</v>
      </c>
      <c r="I316" s="206"/>
      <c r="J316" s="207">
        <f>ROUND(I316*H316,2)</f>
        <v>0</v>
      </c>
      <c r="K316" s="203" t="s">
        <v>157</v>
      </c>
      <c r="L316" s="45"/>
      <c r="M316" s="208" t="s">
        <v>19</v>
      </c>
      <c r="N316" s="209" t="s">
        <v>47</v>
      </c>
      <c r="O316" s="85"/>
      <c r="P316" s="210">
        <f>O316*H316</f>
        <v>0</v>
      </c>
      <c r="Q316" s="210">
        <v>0</v>
      </c>
      <c r="R316" s="210">
        <f>Q316*H316</f>
        <v>0</v>
      </c>
      <c r="S316" s="210">
        <v>0.034000000000000002</v>
      </c>
      <c r="T316" s="211">
        <f>S316*H316</f>
        <v>0.58752000000000004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2" t="s">
        <v>158</v>
      </c>
      <c r="AT316" s="212" t="s">
        <v>153</v>
      </c>
      <c r="AU316" s="212" t="s">
        <v>85</v>
      </c>
      <c r="AY316" s="18" t="s">
        <v>151</v>
      </c>
      <c r="BE316" s="213">
        <f>IF(N316="základní",J316,0)</f>
        <v>0</v>
      </c>
      <c r="BF316" s="213">
        <f>IF(N316="snížená",J316,0)</f>
        <v>0</v>
      </c>
      <c r="BG316" s="213">
        <f>IF(N316="zákl. přenesená",J316,0)</f>
        <v>0</v>
      </c>
      <c r="BH316" s="213">
        <f>IF(N316="sníž. přenesená",J316,0)</f>
        <v>0</v>
      </c>
      <c r="BI316" s="213">
        <f>IF(N316="nulová",J316,0)</f>
        <v>0</v>
      </c>
      <c r="BJ316" s="18" t="s">
        <v>81</v>
      </c>
      <c r="BK316" s="213">
        <f>ROUND(I316*H316,2)</f>
        <v>0</v>
      </c>
      <c r="BL316" s="18" t="s">
        <v>158</v>
      </c>
      <c r="BM316" s="212" t="s">
        <v>561</v>
      </c>
    </row>
    <row r="317" s="2" customFormat="1">
      <c r="A317" s="39"/>
      <c r="B317" s="40"/>
      <c r="C317" s="41"/>
      <c r="D317" s="214" t="s">
        <v>160</v>
      </c>
      <c r="E317" s="41"/>
      <c r="F317" s="215" t="s">
        <v>562</v>
      </c>
      <c r="G317" s="41"/>
      <c r="H317" s="41"/>
      <c r="I317" s="216"/>
      <c r="J317" s="41"/>
      <c r="K317" s="41"/>
      <c r="L317" s="45"/>
      <c r="M317" s="217"/>
      <c r="N317" s="218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160</v>
      </c>
      <c r="AU317" s="18" t="s">
        <v>85</v>
      </c>
    </row>
    <row r="318" s="13" customFormat="1">
      <c r="A318" s="13"/>
      <c r="B318" s="219"/>
      <c r="C318" s="220"/>
      <c r="D318" s="221" t="s">
        <v>162</v>
      </c>
      <c r="E318" s="222" t="s">
        <v>19</v>
      </c>
      <c r="F318" s="223" t="s">
        <v>563</v>
      </c>
      <c r="G318" s="220"/>
      <c r="H318" s="224">
        <v>17.280000000000001</v>
      </c>
      <c r="I318" s="225"/>
      <c r="J318" s="220"/>
      <c r="K318" s="220"/>
      <c r="L318" s="226"/>
      <c r="M318" s="227"/>
      <c r="N318" s="228"/>
      <c r="O318" s="228"/>
      <c r="P318" s="228"/>
      <c r="Q318" s="228"/>
      <c r="R318" s="228"/>
      <c r="S318" s="228"/>
      <c r="T318" s="22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0" t="s">
        <v>162</v>
      </c>
      <c r="AU318" s="230" t="s">
        <v>85</v>
      </c>
      <c r="AV318" s="13" t="s">
        <v>85</v>
      </c>
      <c r="AW318" s="13" t="s">
        <v>35</v>
      </c>
      <c r="AX318" s="13" t="s">
        <v>81</v>
      </c>
      <c r="AY318" s="230" t="s">
        <v>151</v>
      </c>
    </row>
    <row r="319" s="2" customFormat="1" ht="21.75" customHeight="1">
      <c r="A319" s="39"/>
      <c r="B319" s="40"/>
      <c r="C319" s="201" t="s">
        <v>564</v>
      </c>
      <c r="D319" s="201" t="s">
        <v>153</v>
      </c>
      <c r="E319" s="202" t="s">
        <v>565</v>
      </c>
      <c r="F319" s="203" t="s">
        <v>566</v>
      </c>
      <c r="G319" s="204" t="s">
        <v>221</v>
      </c>
      <c r="H319" s="205">
        <v>18.527999999999999</v>
      </c>
      <c r="I319" s="206"/>
      <c r="J319" s="207">
        <f>ROUND(I319*H319,2)</f>
        <v>0</v>
      </c>
      <c r="K319" s="203" t="s">
        <v>157</v>
      </c>
      <c r="L319" s="45"/>
      <c r="M319" s="208" t="s">
        <v>19</v>
      </c>
      <c r="N319" s="209" t="s">
        <v>47</v>
      </c>
      <c r="O319" s="85"/>
      <c r="P319" s="210">
        <f>O319*H319</f>
        <v>0</v>
      </c>
      <c r="Q319" s="210">
        <v>0</v>
      </c>
      <c r="R319" s="210">
        <f>Q319*H319</f>
        <v>0</v>
      </c>
      <c r="S319" s="210">
        <v>0.050999999999999997</v>
      </c>
      <c r="T319" s="211">
        <f>S319*H319</f>
        <v>0.94492799999999988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2" t="s">
        <v>158</v>
      </c>
      <c r="AT319" s="212" t="s">
        <v>153</v>
      </c>
      <c r="AU319" s="212" t="s">
        <v>85</v>
      </c>
      <c r="AY319" s="18" t="s">
        <v>151</v>
      </c>
      <c r="BE319" s="213">
        <f>IF(N319="základní",J319,0)</f>
        <v>0</v>
      </c>
      <c r="BF319" s="213">
        <f>IF(N319="snížená",J319,0)</f>
        <v>0</v>
      </c>
      <c r="BG319" s="213">
        <f>IF(N319="zákl. přenesená",J319,0)</f>
        <v>0</v>
      </c>
      <c r="BH319" s="213">
        <f>IF(N319="sníž. přenesená",J319,0)</f>
        <v>0</v>
      </c>
      <c r="BI319" s="213">
        <f>IF(N319="nulová",J319,0)</f>
        <v>0</v>
      </c>
      <c r="BJ319" s="18" t="s">
        <v>81</v>
      </c>
      <c r="BK319" s="213">
        <f>ROUND(I319*H319,2)</f>
        <v>0</v>
      </c>
      <c r="BL319" s="18" t="s">
        <v>158</v>
      </c>
      <c r="BM319" s="212" t="s">
        <v>567</v>
      </c>
    </row>
    <row r="320" s="2" customFormat="1">
      <c r="A320" s="39"/>
      <c r="B320" s="40"/>
      <c r="C320" s="41"/>
      <c r="D320" s="214" t="s">
        <v>160</v>
      </c>
      <c r="E320" s="41"/>
      <c r="F320" s="215" t="s">
        <v>568</v>
      </c>
      <c r="G320" s="41"/>
      <c r="H320" s="41"/>
      <c r="I320" s="216"/>
      <c r="J320" s="41"/>
      <c r="K320" s="41"/>
      <c r="L320" s="45"/>
      <c r="M320" s="217"/>
      <c r="N320" s="218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160</v>
      </c>
      <c r="AU320" s="18" t="s">
        <v>85</v>
      </c>
    </row>
    <row r="321" s="13" customFormat="1">
      <c r="A321" s="13"/>
      <c r="B321" s="219"/>
      <c r="C321" s="220"/>
      <c r="D321" s="221" t="s">
        <v>162</v>
      </c>
      <c r="E321" s="222" t="s">
        <v>19</v>
      </c>
      <c r="F321" s="223" t="s">
        <v>569</v>
      </c>
      <c r="G321" s="220"/>
      <c r="H321" s="224">
        <v>18.527999999999999</v>
      </c>
      <c r="I321" s="225"/>
      <c r="J321" s="220"/>
      <c r="K321" s="220"/>
      <c r="L321" s="226"/>
      <c r="M321" s="227"/>
      <c r="N321" s="228"/>
      <c r="O321" s="228"/>
      <c r="P321" s="228"/>
      <c r="Q321" s="228"/>
      <c r="R321" s="228"/>
      <c r="S321" s="228"/>
      <c r="T321" s="22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0" t="s">
        <v>162</v>
      </c>
      <c r="AU321" s="230" t="s">
        <v>85</v>
      </c>
      <c r="AV321" s="13" t="s">
        <v>85</v>
      </c>
      <c r="AW321" s="13" t="s">
        <v>35</v>
      </c>
      <c r="AX321" s="13" t="s">
        <v>81</v>
      </c>
      <c r="AY321" s="230" t="s">
        <v>151</v>
      </c>
    </row>
    <row r="322" s="2" customFormat="1" ht="24.15" customHeight="1">
      <c r="A322" s="39"/>
      <c r="B322" s="40"/>
      <c r="C322" s="201" t="s">
        <v>570</v>
      </c>
      <c r="D322" s="201" t="s">
        <v>153</v>
      </c>
      <c r="E322" s="202" t="s">
        <v>571</v>
      </c>
      <c r="F322" s="203" t="s">
        <v>572</v>
      </c>
      <c r="G322" s="204" t="s">
        <v>311</v>
      </c>
      <c r="H322" s="205">
        <v>7</v>
      </c>
      <c r="I322" s="206"/>
      <c r="J322" s="207">
        <f>ROUND(I322*H322,2)</f>
        <v>0</v>
      </c>
      <c r="K322" s="203" t="s">
        <v>157</v>
      </c>
      <c r="L322" s="45"/>
      <c r="M322" s="208" t="s">
        <v>19</v>
      </c>
      <c r="N322" s="209" t="s">
        <v>47</v>
      </c>
      <c r="O322" s="85"/>
      <c r="P322" s="210">
        <f>O322*H322</f>
        <v>0</v>
      </c>
      <c r="Q322" s="210">
        <v>0</v>
      </c>
      <c r="R322" s="210">
        <f>Q322*H322</f>
        <v>0</v>
      </c>
      <c r="S322" s="210">
        <v>0.058999999999999997</v>
      </c>
      <c r="T322" s="211">
        <f>S322*H322</f>
        <v>0.41299999999999998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2" t="s">
        <v>158</v>
      </c>
      <c r="AT322" s="212" t="s">
        <v>153</v>
      </c>
      <c r="AU322" s="212" t="s">
        <v>85</v>
      </c>
      <c r="AY322" s="18" t="s">
        <v>151</v>
      </c>
      <c r="BE322" s="213">
        <f>IF(N322="základní",J322,0)</f>
        <v>0</v>
      </c>
      <c r="BF322" s="213">
        <f>IF(N322="snížená",J322,0)</f>
        <v>0</v>
      </c>
      <c r="BG322" s="213">
        <f>IF(N322="zákl. přenesená",J322,0)</f>
        <v>0</v>
      </c>
      <c r="BH322" s="213">
        <f>IF(N322="sníž. přenesená",J322,0)</f>
        <v>0</v>
      </c>
      <c r="BI322" s="213">
        <f>IF(N322="nulová",J322,0)</f>
        <v>0</v>
      </c>
      <c r="BJ322" s="18" t="s">
        <v>81</v>
      </c>
      <c r="BK322" s="213">
        <f>ROUND(I322*H322,2)</f>
        <v>0</v>
      </c>
      <c r="BL322" s="18" t="s">
        <v>158</v>
      </c>
      <c r="BM322" s="212" t="s">
        <v>573</v>
      </c>
    </row>
    <row r="323" s="2" customFormat="1">
      <c r="A323" s="39"/>
      <c r="B323" s="40"/>
      <c r="C323" s="41"/>
      <c r="D323" s="214" t="s">
        <v>160</v>
      </c>
      <c r="E323" s="41"/>
      <c r="F323" s="215" t="s">
        <v>574</v>
      </c>
      <c r="G323" s="41"/>
      <c r="H323" s="41"/>
      <c r="I323" s="216"/>
      <c r="J323" s="41"/>
      <c r="K323" s="41"/>
      <c r="L323" s="45"/>
      <c r="M323" s="217"/>
      <c r="N323" s="218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160</v>
      </c>
      <c r="AU323" s="18" t="s">
        <v>85</v>
      </c>
    </row>
    <row r="324" s="2" customFormat="1" ht="21.75" customHeight="1">
      <c r="A324" s="39"/>
      <c r="B324" s="40"/>
      <c r="C324" s="201" t="s">
        <v>575</v>
      </c>
      <c r="D324" s="201" t="s">
        <v>153</v>
      </c>
      <c r="E324" s="202" t="s">
        <v>576</v>
      </c>
      <c r="F324" s="203" t="s">
        <v>577</v>
      </c>
      <c r="G324" s="204" t="s">
        <v>221</v>
      </c>
      <c r="H324" s="205">
        <v>392.75599999999997</v>
      </c>
      <c r="I324" s="206"/>
      <c r="J324" s="207">
        <f>ROUND(I324*H324,2)</f>
        <v>0</v>
      </c>
      <c r="K324" s="203" t="s">
        <v>157</v>
      </c>
      <c r="L324" s="45"/>
      <c r="M324" s="208" t="s">
        <v>19</v>
      </c>
      <c r="N324" s="209" t="s">
        <v>47</v>
      </c>
      <c r="O324" s="85"/>
      <c r="P324" s="210">
        <f>O324*H324</f>
        <v>0</v>
      </c>
      <c r="Q324" s="210">
        <v>0</v>
      </c>
      <c r="R324" s="210">
        <f>Q324*H324</f>
        <v>0</v>
      </c>
      <c r="S324" s="210">
        <v>0.01</v>
      </c>
      <c r="T324" s="211">
        <f>S324*H324</f>
        <v>3.9275599999999997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2" t="s">
        <v>158</v>
      </c>
      <c r="AT324" s="212" t="s">
        <v>153</v>
      </c>
      <c r="AU324" s="212" t="s">
        <v>85</v>
      </c>
      <c r="AY324" s="18" t="s">
        <v>151</v>
      </c>
      <c r="BE324" s="213">
        <f>IF(N324="základní",J324,0)</f>
        <v>0</v>
      </c>
      <c r="BF324" s="213">
        <f>IF(N324="snížená",J324,0)</f>
        <v>0</v>
      </c>
      <c r="BG324" s="213">
        <f>IF(N324="zákl. přenesená",J324,0)</f>
        <v>0</v>
      </c>
      <c r="BH324" s="213">
        <f>IF(N324="sníž. přenesená",J324,0)</f>
        <v>0</v>
      </c>
      <c r="BI324" s="213">
        <f>IF(N324="nulová",J324,0)</f>
        <v>0</v>
      </c>
      <c r="BJ324" s="18" t="s">
        <v>81</v>
      </c>
      <c r="BK324" s="213">
        <f>ROUND(I324*H324,2)</f>
        <v>0</v>
      </c>
      <c r="BL324" s="18" t="s">
        <v>158</v>
      </c>
      <c r="BM324" s="212" t="s">
        <v>578</v>
      </c>
    </row>
    <row r="325" s="2" customFormat="1">
      <c r="A325" s="39"/>
      <c r="B325" s="40"/>
      <c r="C325" s="41"/>
      <c r="D325" s="214" t="s">
        <v>160</v>
      </c>
      <c r="E325" s="41"/>
      <c r="F325" s="215" t="s">
        <v>579</v>
      </c>
      <c r="G325" s="41"/>
      <c r="H325" s="41"/>
      <c r="I325" s="216"/>
      <c r="J325" s="41"/>
      <c r="K325" s="41"/>
      <c r="L325" s="45"/>
      <c r="M325" s="217"/>
      <c r="N325" s="218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160</v>
      </c>
      <c r="AU325" s="18" t="s">
        <v>85</v>
      </c>
    </row>
    <row r="326" s="13" customFormat="1">
      <c r="A326" s="13"/>
      <c r="B326" s="219"/>
      <c r="C326" s="220"/>
      <c r="D326" s="221" t="s">
        <v>162</v>
      </c>
      <c r="E326" s="222" t="s">
        <v>19</v>
      </c>
      <c r="F326" s="223" t="s">
        <v>580</v>
      </c>
      <c r="G326" s="220"/>
      <c r="H326" s="224">
        <v>392.75599999999997</v>
      </c>
      <c r="I326" s="225"/>
      <c r="J326" s="220"/>
      <c r="K326" s="220"/>
      <c r="L326" s="226"/>
      <c r="M326" s="227"/>
      <c r="N326" s="228"/>
      <c r="O326" s="228"/>
      <c r="P326" s="228"/>
      <c r="Q326" s="228"/>
      <c r="R326" s="228"/>
      <c r="S326" s="228"/>
      <c r="T326" s="22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0" t="s">
        <v>162</v>
      </c>
      <c r="AU326" s="230" t="s">
        <v>85</v>
      </c>
      <c r="AV326" s="13" t="s">
        <v>85</v>
      </c>
      <c r="AW326" s="13" t="s">
        <v>35</v>
      </c>
      <c r="AX326" s="13" t="s">
        <v>81</v>
      </c>
      <c r="AY326" s="230" t="s">
        <v>151</v>
      </c>
    </row>
    <row r="327" s="2" customFormat="1" ht="24.15" customHeight="1">
      <c r="A327" s="39"/>
      <c r="B327" s="40"/>
      <c r="C327" s="201" t="s">
        <v>581</v>
      </c>
      <c r="D327" s="201" t="s">
        <v>153</v>
      </c>
      <c r="E327" s="202" t="s">
        <v>582</v>
      </c>
      <c r="F327" s="203" t="s">
        <v>583</v>
      </c>
      <c r="G327" s="204" t="s">
        <v>221</v>
      </c>
      <c r="H327" s="205">
        <v>573.46699999999998</v>
      </c>
      <c r="I327" s="206"/>
      <c r="J327" s="207">
        <f>ROUND(I327*H327,2)</f>
        <v>0</v>
      </c>
      <c r="K327" s="203" t="s">
        <v>157</v>
      </c>
      <c r="L327" s="45"/>
      <c r="M327" s="208" t="s">
        <v>19</v>
      </c>
      <c r="N327" s="209" t="s">
        <v>47</v>
      </c>
      <c r="O327" s="85"/>
      <c r="P327" s="210">
        <f>O327*H327</f>
        <v>0</v>
      </c>
      <c r="Q327" s="210">
        <v>0</v>
      </c>
      <c r="R327" s="210">
        <f>Q327*H327</f>
        <v>0</v>
      </c>
      <c r="S327" s="210">
        <v>0.01</v>
      </c>
      <c r="T327" s="211">
        <f>S327*H327</f>
        <v>5.7346700000000004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2" t="s">
        <v>158</v>
      </c>
      <c r="AT327" s="212" t="s">
        <v>153</v>
      </c>
      <c r="AU327" s="212" t="s">
        <v>85</v>
      </c>
      <c r="AY327" s="18" t="s">
        <v>151</v>
      </c>
      <c r="BE327" s="213">
        <f>IF(N327="základní",J327,0)</f>
        <v>0</v>
      </c>
      <c r="BF327" s="213">
        <f>IF(N327="snížená",J327,0)</f>
        <v>0</v>
      </c>
      <c r="BG327" s="213">
        <f>IF(N327="zákl. přenesená",J327,0)</f>
        <v>0</v>
      </c>
      <c r="BH327" s="213">
        <f>IF(N327="sníž. přenesená",J327,0)</f>
        <v>0</v>
      </c>
      <c r="BI327" s="213">
        <f>IF(N327="nulová",J327,0)</f>
        <v>0</v>
      </c>
      <c r="BJ327" s="18" t="s">
        <v>81</v>
      </c>
      <c r="BK327" s="213">
        <f>ROUND(I327*H327,2)</f>
        <v>0</v>
      </c>
      <c r="BL327" s="18" t="s">
        <v>158</v>
      </c>
      <c r="BM327" s="212" t="s">
        <v>584</v>
      </c>
    </row>
    <row r="328" s="2" customFormat="1">
      <c r="A328" s="39"/>
      <c r="B328" s="40"/>
      <c r="C328" s="41"/>
      <c r="D328" s="214" t="s">
        <v>160</v>
      </c>
      <c r="E328" s="41"/>
      <c r="F328" s="215" t="s">
        <v>585</v>
      </c>
      <c r="G328" s="41"/>
      <c r="H328" s="41"/>
      <c r="I328" s="216"/>
      <c r="J328" s="41"/>
      <c r="K328" s="41"/>
      <c r="L328" s="45"/>
      <c r="M328" s="217"/>
      <c r="N328" s="218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160</v>
      </c>
      <c r="AU328" s="18" t="s">
        <v>85</v>
      </c>
    </row>
    <row r="329" s="13" customFormat="1">
      <c r="A329" s="13"/>
      <c r="B329" s="219"/>
      <c r="C329" s="220"/>
      <c r="D329" s="221" t="s">
        <v>162</v>
      </c>
      <c r="E329" s="222" t="s">
        <v>19</v>
      </c>
      <c r="F329" s="223" t="s">
        <v>586</v>
      </c>
      <c r="G329" s="220"/>
      <c r="H329" s="224">
        <v>573.46699999999998</v>
      </c>
      <c r="I329" s="225"/>
      <c r="J329" s="220"/>
      <c r="K329" s="220"/>
      <c r="L329" s="226"/>
      <c r="M329" s="227"/>
      <c r="N329" s="228"/>
      <c r="O329" s="228"/>
      <c r="P329" s="228"/>
      <c r="Q329" s="228"/>
      <c r="R329" s="228"/>
      <c r="S329" s="228"/>
      <c r="T329" s="22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0" t="s">
        <v>162</v>
      </c>
      <c r="AU329" s="230" t="s">
        <v>85</v>
      </c>
      <c r="AV329" s="13" t="s">
        <v>85</v>
      </c>
      <c r="AW329" s="13" t="s">
        <v>35</v>
      </c>
      <c r="AX329" s="13" t="s">
        <v>81</v>
      </c>
      <c r="AY329" s="230" t="s">
        <v>151</v>
      </c>
    </row>
    <row r="330" s="2" customFormat="1" ht="16.5" customHeight="1">
      <c r="A330" s="39"/>
      <c r="B330" s="40"/>
      <c r="C330" s="201" t="s">
        <v>587</v>
      </c>
      <c r="D330" s="201" t="s">
        <v>153</v>
      </c>
      <c r="E330" s="202" t="s">
        <v>588</v>
      </c>
      <c r="F330" s="203" t="s">
        <v>589</v>
      </c>
      <c r="G330" s="204" t="s">
        <v>221</v>
      </c>
      <c r="H330" s="205">
        <v>127.09999999999999</v>
      </c>
      <c r="I330" s="206"/>
      <c r="J330" s="207">
        <f>ROUND(I330*H330,2)</f>
        <v>0</v>
      </c>
      <c r="K330" s="203" t="s">
        <v>157</v>
      </c>
      <c r="L330" s="45"/>
      <c r="M330" s="208" t="s">
        <v>19</v>
      </c>
      <c r="N330" s="209" t="s">
        <v>47</v>
      </c>
      <c r="O330" s="85"/>
      <c r="P330" s="210">
        <f>O330*H330</f>
        <v>0</v>
      </c>
      <c r="Q330" s="210">
        <v>0</v>
      </c>
      <c r="R330" s="210">
        <f>Q330*H330</f>
        <v>0</v>
      </c>
      <c r="S330" s="210">
        <v>0</v>
      </c>
      <c r="T330" s="211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2" t="s">
        <v>158</v>
      </c>
      <c r="AT330" s="212" t="s">
        <v>153</v>
      </c>
      <c r="AU330" s="212" t="s">
        <v>85</v>
      </c>
      <c r="AY330" s="18" t="s">
        <v>151</v>
      </c>
      <c r="BE330" s="213">
        <f>IF(N330="základní",J330,0)</f>
        <v>0</v>
      </c>
      <c r="BF330" s="213">
        <f>IF(N330="snížená",J330,0)</f>
        <v>0</v>
      </c>
      <c r="BG330" s="213">
        <f>IF(N330="zákl. přenesená",J330,0)</f>
        <v>0</v>
      </c>
      <c r="BH330" s="213">
        <f>IF(N330="sníž. přenesená",J330,0)</f>
        <v>0</v>
      </c>
      <c r="BI330" s="213">
        <f>IF(N330="nulová",J330,0)</f>
        <v>0</v>
      </c>
      <c r="BJ330" s="18" t="s">
        <v>81</v>
      </c>
      <c r="BK330" s="213">
        <f>ROUND(I330*H330,2)</f>
        <v>0</v>
      </c>
      <c r="BL330" s="18" t="s">
        <v>158</v>
      </c>
      <c r="BM330" s="212" t="s">
        <v>590</v>
      </c>
    </row>
    <row r="331" s="2" customFormat="1">
      <c r="A331" s="39"/>
      <c r="B331" s="40"/>
      <c r="C331" s="41"/>
      <c r="D331" s="214" t="s">
        <v>160</v>
      </c>
      <c r="E331" s="41"/>
      <c r="F331" s="215" t="s">
        <v>591</v>
      </c>
      <c r="G331" s="41"/>
      <c r="H331" s="41"/>
      <c r="I331" s="216"/>
      <c r="J331" s="41"/>
      <c r="K331" s="41"/>
      <c r="L331" s="45"/>
      <c r="M331" s="217"/>
      <c r="N331" s="218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160</v>
      </c>
      <c r="AU331" s="18" t="s">
        <v>85</v>
      </c>
    </row>
    <row r="332" s="12" customFormat="1" ht="22.8" customHeight="1">
      <c r="A332" s="12"/>
      <c r="B332" s="185"/>
      <c r="C332" s="186"/>
      <c r="D332" s="187" t="s">
        <v>75</v>
      </c>
      <c r="E332" s="199" t="s">
        <v>592</v>
      </c>
      <c r="F332" s="199" t="s">
        <v>593</v>
      </c>
      <c r="G332" s="186"/>
      <c r="H332" s="186"/>
      <c r="I332" s="189"/>
      <c r="J332" s="200">
        <f>BK332</f>
        <v>0</v>
      </c>
      <c r="K332" s="186"/>
      <c r="L332" s="191"/>
      <c r="M332" s="192"/>
      <c r="N332" s="193"/>
      <c r="O332" s="193"/>
      <c r="P332" s="194">
        <f>SUM(P333:P347)</f>
        <v>0</v>
      </c>
      <c r="Q332" s="193"/>
      <c r="R332" s="194">
        <f>SUM(R333:R347)</f>
        <v>0</v>
      </c>
      <c r="S332" s="193"/>
      <c r="T332" s="195">
        <f>SUM(T333:T347)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196" t="s">
        <v>81</v>
      </c>
      <c r="AT332" s="197" t="s">
        <v>75</v>
      </c>
      <c r="AU332" s="197" t="s">
        <v>81</v>
      </c>
      <c r="AY332" s="196" t="s">
        <v>151</v>
      </c>
      <c r="BK332" s="198">
        <f>SUM(BK333:BK347)</f>
        <v>0</v>
      </c>
    </row>
    <row r="333" s="2" customFormat="1" ht="24.15" customHeight="1">
      <c r="A333" s="39"/>
      <c r="B333" s="40"/>
      <c r="C333" s="201" t="s">
        <v>594</v>
      </c>
      <c r="D333" s="201" t="s">
        <v>153</v>
      </c>
      <c r="E333" s="202" t="s">
        <v>595</v>
      </c>
      <c r="F333" s="203" t="s">
        <v>596</v>
      </c>
      <c r="G333" s="204" t="s">
        <v>177</v>
      </c>
      <c r="H333" s="205">
        <v>156.90600000000001</v>
      </c>
      <c r="I333" s="206"/>
      <c r="J333" s="207">
        <f>ROUND(I333*H333,2)</f>
        <v>0</v>
      </c>
      <c r="K333" s="203" t="s">
        <v>157</v>
      </c>
      <c r="L333" s="45"/>
      <c r="M333" s="208" t="s">
        <v>19</v>
      </c>
      <c r="N333" s="209" t="s">
        <v>47</v>
      </c>
      <c r="O333" s="85"/>
      <c r="P333" s="210">
        <f>O333*H333</f>
        <v>0</v>
      </c>
      <c r="Q333" s="210">
        <v>0</v>
      </c>
      <c r="R333" s="210">
        <f>Q333*H333</f>
        <v>0</v>
      </c>
      <c r="S333" s="210">
        <v>0</v>
      </c>
      <c r="T333" s="211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2" t="s">
        <v>158</v>
      </c>
      <c r="AT333" s="212" t="s">
        <v>153</v>
      </c>
      <c r="AU333" s="212" t="s">
        <v>85</v>
      </c>
      <c r="AY333" s="18" t="s">
        <v>151</v>
      </c>
      <c r="BE333" s="213">
        <f>IF(N333="základní",J333,0)</f>
        <v>0</v>
      </c>
      <c r="BF333" s="213">
        <f>IF(N333="snížená",J333,0)</f>
        <v>0</v>
      </c>
      <c r="BG333" s="213">
        <f>IF(N333="zákl. přenesená",J333,0)</f>
        <v>0</v>
      </c>
      <c r="BH333" s="213">
        <f>IF(N333="sníž. přenesená",J333,0)</f>
        <v>0</v>
      </c>
      <c r="BI333" s="213">
        <f>IF(N333="nulová",J333,0)</f>
        <v>0</v>
      </c>
      <c r="BJ333" s="18" t="s">
        <v>81</v>
      </c>
      <c r="BK333" s="213">
        <f>ROUND(I333*H333,2)</f>
        <v>0</v>
      </c>
      <c r="BL333" s="18" t="s">
        <v>158</v>
      </c>
      <c r="BM333" s="212" t="s">
        <v>597</v>
      </c>
    </row>
    <row r="334" s="2" customFormat="1">
      <c r="A334" s="39"/>
      <c r="B334" s="40"/>
      <c r="C334" s="41"/>
      <c r="D334" s="214" t="s">
        <v>160</v>
      </c>
      <c r="E334" s="41"/>
      <c r="F334" s="215" t="s">
        <v>598</v>
      </c>
      <c r="G334" s="41"/>
      <c r="H334" s="41"/>
      <c r="I334" s="216"/>
      <c r="J334" s="41"/>
      <c r="K334" s="41"/>
      <c r="L334" s="45"/>
      <c r="M334" s="217"/>
      <c r="N334" s="218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160</v>
      </c>
      <c r="AU334" s="18" t="s">
        <v>85</v>
      </c>
    </row>
    <row r="335" s="2" customFormat="1" ht="21.75" customHeight="1">
      <c r="A335" s="39"/>
      <c r="B335" s="40"/>
      <c r="C335" s="201" t="s">
        <v>599</v>
      </c>
      <c r="D335" s="201" t="s">
        <v>153</v>
      </c>
      <c r="E335" s="202" t="s">
        <v>600</v>
      </c>
      <c r="F335" s="203" t="s">
        <v>601</v>
      </c>
      <c r="G335" s="204" t="s">
        <v>177</v>
      </c>
      <c r="H335" s="205">
        <v>156.90600000000001</v>
      </c>
      <c r="I335" s="206"/>
      <c r="J335" s="207">
        <f>ROUND(I335*H335,2)</f>
        <v>0</v>
      </c>
      <c r="K335" s="203" t="s">
        <v>157</v>
      </c>
      <c r="L335" s="45"/>
      <c r="M335" s="208" t="s">
        <v>19</v>
      </c>
      <c r="N335" s="209" t="s">
        <v>47</v>
      </c>
      <c r="O335" s="85"/>
      <c r="P335" s="210">
        <f>O335*H335</f>
        <v>0</v>
      </c>
      <c r="Q335" s="210">
        <v>0</v>
      </c>
      <c r="R335" s="210">
        <f>Q335*H335</f>
        <v>0</v>
      </c>
      <c r="S335" s="210">
        <v>0</v>
      </c>
      <c r="T335" s="211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12" t="s">
        <v>158</v>
      </c>
      <c r="AT335" s="212" t="s">
        <v>153</v>
      </c>
      <c r="AU335" s="212" t="s">
        <v>85</v>
      </c>
      <c r="AY335" s="18" t="s">
        <v>151</v>
      </c>
      <c r="BE335" s="213">
        <f>IF(N335="základní",J335,0)</f>
        <v>0</v>
      </c>
      <c r="BF335" s="213">
        <f>IF(N335="snížená",J335,0)</f>
        <v>0</v>
      </c>
      <c r="BG335" s="213">
        <f>IF(N335="zákl. přenesená",J335,0)</f>
        <v>0</v>
      </c>
      <c r="BH335" s="213">
        <f>IF(N335="sníž. přenesená",J335,0)</f>
        <v>0</v>
      </c>
      <c r="BI335" s="213">
        <f>IF(N335="nulová",J335,0)</f>
        <v>0</v>
      </c>
      <c r="BJ335" s="18" t="s">
        <v>81</v>
      </c>
      <c r="BK335" s="213">
        <f>ROUND(I335*H335,2)</f>
        <v>0</v>
      </c>
      <c r="BL335" s="18" t="s">
        <v>158</v>
      </c>
      <c r="BM335" s="212" t="s">
        <v>602</v>
      </c>
    </row>
    <row r="336" s="2" customFormat="1">
      <c r="A336" s="39"/>
      <c r="B336" s="40"/>
      <c r="C336" s="41"/>
      <c r="D336" s="214" t="s">
        <v>160</v>
      </c>
      <c r="E336" s="41"/>
      <c r="F336" s="215" t="s">
        <v>603</v>
      </c>
      <c r="G336" s="41"/>
      <c r="H336" s="41"/>
      <c r="I336" s="216"/>
      <c r="J336" s="41"/>
      <c r="K336" s="41"/>
      <c r="L336" s="45"/>
      <c r="M336" s="217"/>
      <c r="N336" s="218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160</v>
      </c>
      <c r="AU336" s="18" t="s">
        <v>85</v>
      </c>
    </row>
    <row r="337" s="2" customFormat="1" ht="24.15" customHeight="1">
      <c r="A337" s="39"/>
      <c r="B337" s="40"/>
      <c r="C337" s="201" t="s">
        <v>604</v>
      </c>
      <c r="D337" s="201" t="s">
        <v>153</v>
      </c>
      <c r="E337" s="202" t="s">
        <v>605</v>
      </c>
      <c r="F337" s="203" t="s">
        <v>606</v>
      </c>
      <c r="G337" s="204" t="s">
        <v>177</v>
      </c>
      <c r="H337" s="205">
        <v>1412.154</v>
      </c>
      <c r="I337" s="206"/>
      <c r="J337" s="207">
        <f>ROUND(I337*H337,2)</f>
        <v>0</v>
      </c>
      <c r="K337" s="203" t="s">
        <v>157</v>
      </c>
      <c r="L337" s="45"/>
      <c r="M337" s="208" t="s">
        <v>19</v>
      </c>
      <c r="N337" s="209" t="s">
        <v>47</v>
      </c>
      <c r="O337" s="85"/>
      <c r="P337" s="210">
        <f>O337*H337</f>
        <v>0</v>
      </c>
      <c r="Q337" s="210">
        <v>0</v>
      </c>
      <c r="R337" s="210">
        <f>Q337*H337</f>
        <v>0</v>
      </c>
      <c r="S337" s="210">
        <v>0</v>
      </c>
      <c r="T337" s="21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2" t="s">
        <v>158</v>
      </c>
      <c r="AT337" s="212" t="s">
        <v>153</v>
      </c>
      <c r="AU337" s="212" t="s">
        <v>85</v>
      </c>
      <c r="AY337" s="18" t="s">
        <v>151</v>
      </c>
      <c r="BE337" s="213">
        <f>IF(N337="základní",J337,0)</f>
        <v>0</v>
      </c>
      <c r="BF337" s="213">
        <f>IF(N337="snížená",J337,0)</f>
        <v>0</v>
      </c>
      <c r="BG337" s="213">
        <f>IF(N337="zákl. přenesená",J337,0)</f>
        <v>0</v>
      </c>
      <c r="BH337" s="213">
        <f>IF(N337="sníž. přenesená",J337,0)</f>
        <v>0</v>
      </c>
      <c r="BI337" s="213">
        <f>IF(N337="nulová",J337,0)</f>
        <v>0</v>
      </c>
      <c r="BJ337" s="18" t="s">
        <v>81</v>
      </c>
      <c r="BK337" s="213">
        <f>ROUND(I337*H337,2)</f>
        <v>0</v>
      </c>
      <c r="BL337" s="18" t="s">
        <v>158</v>
      </c>
      <c r="BM337" s="212" t="s">
        <v>607</v>
      </c>
    </row>
    <row r="338" s="2" customFormat="1">
      <c r="A338" s="39"/>
      <c r="B338" s="40"/>
      <c r="C338" s="41"/>
      <c r="D338" s="214" t="s">
        <v>160</v>
      </c>
      <c r="E338" s="41"/>
      <c r="F338" s="215" t="s">
        <v>608</v>
      </c>
      <c r="G338" s="41"/>
      <c r="H338" s="41"/>
      <c r="I338" s="216"/>
      <c r="J338" s="41"/>
      <c r="K338" s="41"/>
      <c r="L338" s="45"/>
      <c r="M338" s="217"/>
      <c r="N338" s="218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160</v>
      </c>
      <c r="AU338" s="18" t="s">
        <v>85</v>
      </c>
    </row>
    <row r="339" s="13" customFormat="1">
      <c r="A339" s="13"/>
      <c r="B339" s="219"/>
      <c r="C339" s="220"/>
      <c r="D339" s="221" t="s">
        <v>162</v>
      </c>
      <c r="E339" s="220"/>
      <c r="F339" s="223" t="s">
        <v>609</v>
      </c>
      <c r="G339" s="220"/>
      <c r="H339" s="224">
        <v>1412.154</v>
      </c>
      <c r="I339" s="225"/>
      <c r="J339" s="220"/>
      <c r="K339" s="220"/>
      <c r="L339" s="226"/>
      <c r="M339" s="227"/>
      <c r="N339" s="228"/>
      <c r="O339" s="228"/>
      <c r="P339" s="228"/>
      <c r="Q339" s="228"/>
      <c r="R339" s="228"/>
      <c r="S339" s="228"/>
      <c r="T339" s="22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0" t="s">
        <v>162</v>
      </c>
      <c r="AU339" s="230" t="s">
        <v>85</v>
      </c>
      <c r="AV339" s="13" t="s">
        <v>85</v>
      </c>
      <c r="AW339" s="13" t="s">
        <v>4</v>
      </c>
      <c r="AX339" s="13" t="s">
        <v>81</v>
      </c>
      <c r="AY339" s="230" t="s">
        <v>151</v>
      </c>
    </row>
    <row r="340" s="2" customFormat="1" ht="24.15" customHeight="1">
      <c r="A340" s="39"/>
      <c r="B340" s="40"/>
      <c r="C340" s="201" t="s">
        <v>610</v>
      </c>
      <c r="D340" s="201" t="s">
        <v>153</v>
      </c>
      <c r="E340" s="202" t="s">
        <v>611</v>
      </c>
      <c r="F340" s="203" t="s">
        <v>612</v>
      </c>
      <c r="G340" s="204" t="s">
        <v>177</v>
      </c>
      <c r="H340" s="205">
        <v>21.905999999999999</v>
      </c>
      <c r="I340" s="206"/>
      <c r="J340" s="207">
        <f>ROUND(I340*H340,2)</f>
        <v>0</v>
      </c>
      <c r="K340" s="203" t="s">
        <v>157</v>
      </c>
      <c r="L340" s="45"/>
      <c r="M340" s="208" t="s">
        <v>19</v>
      </c>
      <c r="N340" s="209" t="s">
        <v>47</v>
      </c>
      <c r="O340" s="85"/>
      <c r="P340" s="210">
        <f>O340*H340</f>
        <v>0</v>
      </c>
      <c r="Q340" s="210">
        <v>0</v>
      </c>
      <c r="R340" s="210">
        <f>Q340*H340</f>
        <v>0</v>
      </c>
      <c r="S340" s="210">
        <v>0</v>
      </c>
      <c r="T340" s="211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2" t="s">
        <v>158</v>
      </c>
      <c r="AT340" s="212" t="s">
        <v>153</v>
      </c>
      <c r="AU340" s="212" t="s">
        <v>85</v>
      </c>
      <c r="AY340" s="18" t="s">
        <v>151</v>
      </c>
      <c r="BE340" s="213">
        <f>IF(N340="základní",J340,0)</f>
        <v>0</v>
      </c>
      <c r="BF340" s="213">
        <f>IF(N340="snížená",J340,0)</f>
        <v>0</v>
      </c>
      <c r="BG340" s="213">
        <f>IF(N340="zákl. přenesená",J340,0)</f>
        <v>0</v>
      </c>
      <c r="BH340" s="213">
        <f>IF(N340="sníž. přenesená",J340,0)</f>
        <v>0</v>
      </c>
      <c r="BI340" s="213">
        <f>IF(N340="nulová",J340,0)</f>
        <v>0</v>
      </c>
      <c r="BJ340" s="18" t="s">
        <v>81</v>
      </c>
      <c r="BK340" s="213">
        <f>ROUND(I340*H340,2)</f>
        <v>0</v>
      </c>
      <c r="BL340" s="18" t="s">
        <v>158</v>
      </c>
      <c r="BM340" s="212" t="s">
        <v>613</v>
      </c>
    </row>
    <row r="341" s="2" customFormat="1">
      <c r="A341" s="39"/>
      <c r="B341" s="40"/>
      <c r="C341" s="41"/>
      <c r="D341" s="214" t="s">
        <v>160</v>
      </c>
      <c r="E341" s="41"/>
      <c r="F341" s="215" t="s">
        <v>614</v>
      </c>
      <c r="G341" s="41"/>
      <c r="H341" s="41"/>
      <c r="I341" s="216"/>
      <c r="J341" s="41"/>
      <c r="K341" s="41"/>
      <c r="L341" s="45"/>
      <c r="M341" s="217"/>
      <c r="N341" s="218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160</v>
      </c>
      <c r="AU341" s="18" t="s">
        <v>85</v>
      </c>
    </row>
    <row r="342" s="2" customFormat="1" ht="24.15" customHeight="1">
      <c r="A342" s="39"/>
      <c r="B342" s="40"/>
      <c r="C342" s="201" t="s">
        <v>615</v>
      </c>
      <c r="D342" s="201" t="s">
        <v>153</v>
      </c>
      <c r="E342" s="202" t="s">
        <v>616</v>
      </c>
      <c r="F342" s="203" t="s">
        <v>617</v>
      </c>
      <c r="G342" s="204" t="s">
        <v>177</v>
      </c>
      <c r="H342" s="205">
        <v>4</v>
      </c>
      <c r="I342" s="206"/>
      <c r="J342" s="207">
        <f>ROUND(I342*H342,2)</f>
        <v>0</v>
      </c>
      <c r="K342" s="203" t="s">
        <v>157</v>
      </c>
      <c r="L342" s="45"/>
      <c r="M342" s="208" t="s">
        <v>19</v>
      </c>
      <c r="N342" s="209" t="s">
        <v>47</v>
      </c>
      <c r="O342" s="85"/>
      <c r="P342" s="210">
        <f>O342*H342</f>
        <v>0</v>
      </c>
      <c r="Q342" s="210">
        <v>0</v>
      </c>
      <c r="R342" s="210">
        <f>Q342*H342</f>
        <v>0</v>
      </c>
      <c r="S342" s="210">
        <v>0</v>
      </c>
      <c r="T342" s="211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12" t="s">
        <v>158</v>
      </c>
      <c r="AT342" s="212" t="s">
        <v>153</v>
      </c>
      <c r="AU342" s="212" t="s">
        <v>85</v>
      </c>
      <c r="AY342" s="18" t="s">
        <v>151</v>
      </c>
      <c r="BE342" s="213">
        <f>IF(N342="základní",J342,0)</f>
        <v>0</v>
      </c>
      <c r="BF342" s="213">
        <f>IF(N342="snížená",J342,0)</f>
        <v>0</v>
      </c>
      <c r="BG342" s="213">
        <f>IF(N342="zákl. přenesená",J342,0)</f>
        <v>0</v>
      </c>
      <c r="BH342" s="213">
        <f>IF(N342="sníž. přenesená",J342,0)</f>
        <v>0</v>
      </c>
      <c r="BI342" s="213">
        <f>IF(N342="nulová",J342,0)</f>
        <v>0</v>
      </c>
      <c r="BJ342" s="18" t="s">
        <v>81</v>
      </c>
      <c r="BK342" s="213">
        <f>ROUND(I342*H342,2)</f>
        <v>0</v>
      </c>
      <c r="BL342" s="18" t="s">
        <v>158</v>
      </c>
      <c r="BM342" s="212" t="s">
        <v>618</v>
      </c>
    </row>
    <row r="343" s="2" customFormat="1">
      <c r="A343" s="39"/>
      <c r="B343" s="40"/>
      <c r="C343" s="41"/>
      <c r="D343" s="214" t="s">
        <v>160</v>
      </c>
      <c r="E343" s="41"/>
      <c r="F343" s="215" t="s">
        <v>619</v>
      </c>
      <c r="G343" s="41"/>
      <c r="H343" s="41"/>
      <c r="I343" s="216"/>
      <c r="J343" s="41"/>
      <c r="K343" s="41"/>
      <c r="L343" s="45"/>
      <c r="M343" s="217"/>
      <c r="N343" s="218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160</v>
      </c>
      <c r="AU343" s="18" t="s">
        <v>85</v>
      </c>
    </row>
    <row r="344" s="2" customFormat="1" ht="24.15" customHeight="1">
      <c r="A344" s="39"/>
      <c r="B344" s="40"/>
      <c r="C344" s="201" t="s">
        <v>620</v>
      </c>
      <c r="D344" s="201" t="s">
        <v>153</v>
      </c>
      <c r="E344" s="202" t="s">
        <v>621</v>
      </c>
      <c r="F344" s="203" t="s">
        <v>622</v>
      </c>
      <c r="G344" s="204" t="s">
        <v>177</v>
      </c>
      <c r="H344" s="205">
        <v>1</v>
      </c>
      <c r="I344" s="206"/>
      <c r="J344" s="207">
        <f>ROUND(I344*H344,2)</f>
        <v>0</v>
      </c>
      <c r="K344" s="203" t="s">
        <v>157</v>
      </c>
      <c r="L344" s="45"/>
      <c r="M344" s="208" t="s">
        <v>19</v>
      </c>
      <c r="N344" s="209" t="s">
        <v>47</v>
      </c>
      <c r="O344" s="85"/>
      <c r="P344" s="210">
        <f>O344*H344</f>
        <v>0</v>
      </c>
      <c r="Q344" s="210">
        <v>0</v>
      </c>
      <c r="R344" s="210">
        <f>Q344*H344</f>
        <v>0</v>
      </c>
      <c r="S344" s="210">
        <v>0</v>
      </c>
      <c r="T344" s="211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12" t="s">
        <v>158</v>
      </c>
      <c r="AT344" s="212" t="s">
        <v>153</v>
      </c>
      <c r="AU344" s="212" t="s">
        <v>85</v>
      </c>
      <c r="AY344" s="18" t="s">
        <v>151</v>
      </c>
      <c r="BE344" s="213">
        <f>IF(N344="základní",J344,0)</f>
        <v>0</v>
      </c>
      <c r="BF344" s="213">
        <f>IF(N344="snížená",J344,0)</f>
        <v>0</v>
      </c>
      <c r="BG344" s="213">
        <f>IF(N344="zákl. přenesená",J344,0)</f>
        <v>0</v>
      </c>
      <c r="BH344" s="213">
        <f>IF(N344="sníž. přenesená",J344,0)</f>
        <v>0</v>
      </c>
      <c r="BI344" s="213">
        <f>IF(N344="nulová",J344,0)</f>
        <v>0</v>
      </c>
      <c r="BJ344" s="18" t="s">
        <v>81</v>
      </c>
      <c r="BK344" s="213">
        <f>ROUND(I344*H344,2)</f>
        <v>0</v>
      </c>
      <c r="BL344" s="18" t="s">
        <v>158</v>
      </c>
      <c r="BM344" s="212" t="s">
        <v>623</v>
      </c>
    </row>
    <row r="345" s="2" customFormat="1">
      <c r="A345" s="39"/>
      <c r="B345" s="40"/>
      <c r="C345" s="41"/>
      <c r="D345" s="214" t="s">
        <v>160</v>
      </c>
      <c r="E345" s="41"/>
      <c r="F345" s="215" t="s">
        <v>624</v>
      </c>
      <c r="G345" s="41"/>
      <c r="H345" s="41"/>
      <c r="I345" s="216"/>
      <c r="J345" s="41"/>
      <c r="K345" s="41"/>
      <c r="L345" s="45"/>
      <c r="M345" s="217"/>
      <c r="N345" s="218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160</v>
      </c>
      <c r="AU345" s="18" t="s">
        <v>85</v>
      </c>
    </row>
    <row r="346" s="2" customFormat="1" ht="33" customHeight="1">
      <c r="A346" s="39"/>
      <c r="B346" s="40"/>
      <c r="C346" s="201" t="s">
        <v>625</v>
      </c>
      <c r="D346" s="201" t="s">
        <v>153</v>
      </c>
      <c r="E346" s="202" t="s">
        <v>626</v>
      </c>
      <c r="F346" s="203" t="s">
        <v>627</v>
      </c>
      <c r="G346" s="204" t="s">
        <v>177</v>
      </c>
      <c r="H346" s="205">
        <v>130</v>
      </c>
      <c r="I346" s="206"/>
      <c r="J346" s="207">
        <f>ROUND(I346*H346,2)</f>
        <v>0</v>
      </c>
      <c r="K346" s="203" t="s">
        <v>157</v>
      </c>
      <c r="L346" s="45"/>
      <c r="M346" s="208" t="s">
        <v>19</v>
      </c>
      <c r="N346" s="209" t="s">
        <v>47</v>
      </c>
      <c r="O346" s="85"/>
      <c r="P346" s="210">
        <f>O346*H346</f>
        <v>0</v>
      </c>
      <c r="Q346" s="210">
        <v>0</v>
      </c>
      <c r="R346" s="210">
        <f>Q346*H346</f>
        <v>0</v>
      </c>
      <c r="S346" s="210">
        <v>0</v>
      </c>
      <c r="T346" s="211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12" t="s">
        <v>158</v>
      </c>
      <c r="AT346" s="212" t="s">
        <v>153</v>
      </c>
      <c r="AU346" s="212" t="s">
        <v>85</v>
      </c>
      <c r="AY346" s="18" t="s">
        <v>151</v>
      </c>
      <c r="BE346" s="213">
        <f>IF(N346="základní",J346,0)</f>
        <v>0</v>
      </c>
      <c r="BF346" s="213">
        <f>IF(N346="snížená",J346,0)</f>
        <v>0</v>
      </c>
      <c r="BG346" s="213">
        <f>IF(N346="zákl. přenesená",J346,0)</f>
        <v>0</v>
      </c>
      <c r="BH346" s="213">
        <f>IF(N346="sníž. přenesená",J346,0)</f>
        <v>0</v>
      </c>
      <c r="BI346" s="213">
        <f>IF(N346="nulová",J346,0)</f>
        <v>0</v>
      </c>
      <c r="BJ346" s="18" t="s">
        <v>81</v>
      </c>
      <c r="BK346" s="213">
        <f>ROUND(I346*H346,2)</f>
        <v>0</v>
      </c>
      <c r="BL346" s="18" t="s">
        <v>158</v>
      </c>
      <c r="BM346" s="212" t="s">
        <v>628</v>
      </c>
    </row>
    <row r="347" s="2" customFormat="1">
      <c r="A347" s="39"/>
      <c r="B347" s="40"/>
      <c r="C347" s="41"/>
      <c r="D347" s="214" t="s">
        <v>160</v>
      </c>
      <c r="E347" s="41"/>
      <c r="F347" s="215" t="s">
        <v>629</v>
      </c>
      <c r="G347" s="41"/>
      <c r="H347" s="41"/>
      <c r="I347" s="216"/>
      <c r="J347" s="41"/>
      <c r="K347" s="41"/>
      <c r="L347" s="45"/>
      <c r="M347" s="217"/>
      <c r="N347" s="218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160</v>
      </c>
      <c r="AU347" s="18" t="s">
        <v>85</v>
      </c>
    </row>
    <row r="348" s="12" customFormat="1" ht="22.8" customHeight="1">
      <c r="A348" s="12"/>
      <c r="B348" s="185"/>
      <c r="C348" s="186"/>
      <c r="D348" s="187" t="s">
        <v>75</v>
      </c>
      <c r="E348" s="199" t="s">
        <v>630</v>
      </c>
      <c r="F348" s="199" t="s">
        <v>631</v>
      </c>
      <c r="G348" s="186"/>
      <c r="H348" s="186"/>
      <c r="I348" s="189"/>
      <c r="J348" s="200">
        <f>BK348</f>
        <v>0</v>
      </c>
      <c r="K348" s="186"/>
      <c r="L348" s="191"/>
      <c r="M348" s="192"/>
      <c r="N348" s="193"/>
      <c r="O348" s="193"/>
      <c r="P348" s="194">
        <f>SUM(P349:P350)</f>
        <v>0</v>
      </c>
      <c r="Q348" s="193"/>
      <c r="R348" s="194">
        <f>SUM(R349:R350)</f>
        <v>0</v>
      </c>
      <c r="S348" s="193"/>
      <c r="T348" s="195">
        <f>SUM(T349:T350)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196" t="s">
        <v>81</v>
      </c>
      <c r="AT348" s="197" t="s">
        <v>75</v>
      </c>
      <c r="AU348" s="197" t="s">
        <v>81</v>
      </c>
      <c r="AY348" s="196" t="s">
        <v>151</v>
      </c>
      <c r="BK348" s="198">
        <f>SUM(BK349:BK350)</f>
        <v>0</v>
      </c>
    </row>
    <row r="349" s="2" customFormat="1" ht="37.8" customHeight="1">
      <c r="A349" s="39"/>
      <c r="B349" s="40"/>
      <c r="C349" s="201" t="s">
        <v>632</v>
      </c>
      <c r="D349" s="201" t="s">
        <v>153</v>
      </c>
      <c r="E349" s="202" t="s">
        <v>633</v>
      </c>
      <c r="F349" s="203" t="s">
        <v>634</v>
      </c>
      <c r="G349" s="204" t="s">
        <v>177</v>
      </c>
      <c r="H349" s="205">
        <v>209.845</v>
      </c>
      <c r="I349" s="206"/>
      <c r="J349" s="207">
        <f>ROUND(I349*H349,2)</f>
        <v>0</v>
      </c>
      <c r="K349" s="203" t="s">
        <v>157</v>
      </c>
      <c r="L349" s="45"/>
      <c r="M349" s="208" t="s">
        <v>19</v>
      </c>
      <c r="N349" s="209" t="s">
        <v>47</v>
      </c>
      <c r="O349" s="85"/>
      <c r="P349" s="210">
        <f>O349*H349</f>
        <v>0</v>
      </c>
      <c r="Q349" s="210">
        <v>0</v>
      </c>
      <c r="R349" s="210">
        <f>Q349*H349</f>
        <v>0</v>
      </c>
      <c r="S349" s="210">
        <v>0</v>
      </c>
      <c r="T349" s="211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12" t="s">
        <v>158</v>
      </c>
      <c r="AT349" s="212" t="s">
        <v>153</v>
      </c>
      <c r="AU349" s="212" t="s">
        <v>85</v>
      </c>
      <c r="AY349" s="18" t="s">
        <v>151</v>
      </c>
      <c r="BE349" s="213">
        <f>IF(N349="základní",J349,0)</f>
        <v>0</v>
      </c>
      <c r="BF349" s="213">
        <f>IF(N349="snížená",J349,0)</f>
        <v>0</v>
      </c>
      <c r="BG349" s="213">
        <f>IF(N349="zákl. přenesená",J349,0)</f>
        <v>0</v>
      </c>
      <c r="BH349" s="213">
        <f>IF(N349="sníž. přenesená",J349,0)</f>
        <v>0</v>
      </c>
      <c r="BI349" s="213">
        <f>IF(N349="nulová",J349,0)</f>
        <v>0</v>
      </c>
      <c r="BJ349" s="18" t="s">
        <v>81</v>
      </c>
      <c r="BK349" s="213">
        <f>ROUND(I349*H349,2)</f>
        <v>0</v>
      </c>
      <c r="BL349" s="18" t="s">
        <v>158</v>
      </c>
      <c r="BM349" s="212" t="s">
        <v>635</v>
      </c>
    </row>
    <row r="350" s="2" customFormat="1">
      <c r="A350" s="39"/>
      <c r="B350" s="40"/>
      <c r="C350" s="41"/>
      <c r="D350" s="214" t="s">
        <v>160</v>
      </c>
      <c r="E350" s="41"/>
      <c r="F350" s="215" t="s">
        <v>636</v>
      </c>
      <c r="G350" s="41"/>
      <c r="H350" s="41"/>
      <c r="I350" s="216"/>
      <c r="J350" s="41"/>
      <c r="K350" s="41"/>
      <c r="L350" s="45"/>
      <c r="M350" s="217"/>
      <c r="N350" s="218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160</v>
      </c>
      <c r="AU350" s="18" t="s">
        <v>85</v>
      </c>
    </row>
    <row r="351" s="12" customFormat="1" ht="25.92" customHeight="1">
      <c r="A351" s="12"/>
      <c r="B351" s="185"/>
      <c r="C351" s="186"/>
      <c r="D351" s="187" t="s">
        <v>75</v>
      </c>
      <c r="E351" s="188" t="s">
        <v>637</v>
      </c>
      <c r="F351" s="188" t="s">
        <v>638</v>
      </c>
      <c r="G351" s="186"/>
      <c r="H351" s="186"/>
      <c r="I351" s="189"/>
      <c r="J351" s="190">
        <f>BK351</f>
        <v>0</v>
      </c>
      <c r="K351" s="186"/>
      <c r="L351" s="191"/>
      <c r="M351" s="192"/>
      <c r="N351" s="193"/>
      <c r="O351" s="193"/>
      <c r="P351" s="194">
        <f>P352+P375+P385+P415+P430+P486+P564+P610+P615+P634+P639+P667+P761+P829+P860+P866+P911+P926+P940+P961+P1054+P1075+P1101+P1132+P1161+P1171</f>
        <v>0</v>
      </c>
      <c r="Q351" s="193"/>
      <c r="R351" s="194">
        <f>R352+R375+R385+R415+R430+R486+R564+R610+R615+R634+R639+R667+R761+R829+R860+R866+R911+R926+R940+R961+R1054+R1075+R1101+R1132+R1161+R1171</f>
        <v>35.202578410000008</v>
      </c>
      <c r="S351" s="193"/>
      <c r="T351" s="195">
        <f>T352+T375+T385+T415+T430+T486+T564+T610+T615+T634+T639+T667+T761+T829+T860+T866+T911+T926+T940+T961+T1054+T1075+T1101+T1132+T1161+T1171</f>
        <v>28.2962901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96" t="s">
        <v>85</v>
      </c>
      <c r="AT351" s="197" t="s">
        <v>75</v>
      </c>
      <c r="AU351" s="197" t="s">
        <v>76</v>
      </c>
      <c r="AY351" s="196" t="s">
        <v>151</v>
      </c>
      <c r="BK351" s="198">
        <f>BK352+BK375+BK385+BK415+BK430+BK486+BK564+BK610+BK615+BK634+BK639+BK667+BK761+BK829+BK860+BK866+BK911+BK926+BK940+BK961+BK1054+BK1075+BK1101+BK1132+BK1161+BK1171</f>
        <v>0</v>
      </c>
    </row>
    <row r="352" s="12" customFormat="1" ht="22.8" customHeight="1">
      <c r="A352" s="12"/>
      <c r="B352" s="185"/>
      <c r="C352" s="186"/>
      <c r="D352" s="187" t="s">
        <v>75</v>
      </c>
      <c r="E352" s="199" t="s">
        <v>639</v>
      </c>
      <c r="F352" s="199" t="s">
        <v>640</v>
      </c>
      <c r="G352" s="186"/>
      <c r="H352" s="186"/>
      <c r="I352" s="189"/>
      <c r="J352" s="200">
        <f>BK352</f>
        <v>0</v>
      </c>
      <c r="K352" s="186"/>
      <c r="L352" s="191"/>
      <c r="M352" s="192"/>
      <c r="N352" s="193"/>
      <c r="O352" s="193"/>
      <c r="P352" s="194">
        <f>SUM(P353:P374)</f>
        <v>0</v>
      </c>
      <c r="Q352" s="193"/>
      <c r="R352" s="194">
        <f>SUM(R353:R374)</f>
        <v>0.32695000000000007</v>
      </c>
      <c r="S352" s="193"/>
      <c r="T352" s="195">
        <f>SUM(T353:T374)</f>
        <v>0.27499999999999997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96" t="s">
        <v>85</v>
      </c>
      <c r="AT352" s="197" t="s">
        <v>75</v>
      </c>
      <c r="AU352" s="197" t="s">
        <v>81</v>
      </c>
      <c r="AY352" s="196" t="s">
        <v>151</v>
      </c>
      <c r="BK352" s="198">
        <f>SUM(BK353:BK374)</f>
        <v>0</v>
      </c>
    </row>
    <row r="353" s="2" customFormat="1" ht="21.75" customHeight="1">
      <c r="A353" s="39"/>
      <c r="B353" s="40"/>
      <c r="C353" s="201" t="s">
        <v>641</v>
      </c>
      <c r="D353" s="201" t="s">
        <v>153</v>
      </c>
      <c r="E353" s="202" t="s">
        <v>642</v>
      </c>
      <c r="F353" s="203" t="s">
        <v>643</v>
      </c>
      <c r="G353" s="204" t="s">
        <v>221</v>
      </c>
      <c r="H353" s="205">
        <v>25</v>
      </c>
      <c r="I353" s="206"/>
      <c r="J353" s="207">
        <f>ROUND(I353*H353,2)</f>
        <v>0</v>
      </c>
      <c r="K353" s="203" t="s">
        <v>157</v>
      </c>
      <c r="L353" s="45"/>
      <c r="M353" s="208" t="s">
        <v>19</v>
      </c>
      <c r="N353" s="209" t="s">
        <v>47</v>
      </c>
      <c r="O353" s="85"/>
      <c r="P353" s="210">
        <f>O353*H353</f>
        <v>0</v>
      </c>
      <c r="Q353" s="210">
        <v>0</v>
      </c>
      <c r="R353" s="210">
        <f>Q353*H353</f>
        <v>0</v>
      </c>
      <c r="S353" s="210">
        <v>0.010999999999999999</v>
      </c>
      <c r="T353" s="211">
        <f>S353*H353</f>
        <v>0.27499999999999997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12" t="s">
        <v>249</v>
      </c>
      <c r="AT353" s="212" t="s">
        <v>153</v>
      </c>
      <c r="AU353" s="212" t="s">
        <v>85</v>
      </c>
      <c r="AY353" s="18" t="s">
        <v>151</v>
      </c>
      <c r="BE353" s="213">
        <f>IF(N353="základní",J353,0)</f>
        <v>0</v>
      </c>
      <c r="BF353" s="213">
        <f>IF(N353="snížená",J353,0)</f>
        <v>0</v>
      </c>
      <c r="BG353" s="213">
        <f>IF(N353="zákl. přenesená",J353,0)</f>
        <v>0</v>
      </c>
      <c r="BH353" s="213">
        <f>IF(N353="sníž. přenesená",J353,0)</f>
        <v>0</v>
      </c>
      <c r="BI353" s="213">
        <f>IF(N353="nulová",J353,0)</f>
        <v>0</v>
      </c>
      <c r="BJ353" s="18" t="s">
        <v>81</v>
      </c>
      <c r="BK353" s="213">
        <f>ROUND(I353*H353,2)</f>
        <v>0</v>
      </c>
      <c r="BL353" s="18" t="s">
        <v>249</v>
      </c>
      <c r="BM353" s="212" t="s">
        <v>644</v>
      </c>
    </row>
    <row r="354" s="2" customFormat="1">
      <c r="A354" s="39"/>
      <c r="B354" s="40"/>
      <c r="C354" s="41"/>
      <c r="D354" s="214" t="s">
        <v>160</v>
      </c>
      <c r="E354" s="41"/>
      <c r="F354" s="215" t="s">
        <v>645</v>
      </c>
      <c r="G354" s="41"/>
      <c r="H354" s="41"/>
      <c r="I354" s="216"/>
      <c r="J354" s="41"/>
      <c r="K354" s="41"/>
      <c r="L354" s="45"/>
      <c r="M354" s="217"/>
      <c r="N354" s="218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160</v>
      </c>
      <c r="AU354" s="18" t="s">
        <v>85</v>
      </c>
    </row>
    <row r="355" s="2" customFormat="1" ht="24.15" customHeight="1">
      <c r="A355" s="39"/>
      <c r="B355" s="40"/>
      <c r="C355" s="201" t="s">
        <v>646</v>
      </c>
      <c r="D355" s="201" t="s">
        <v>153</v>
      </c>
      <c r="E355" s="202" t="s">
        <v>647</v>
      </c>
      <c r="F355" s="203" t="s">
        <v>648</v>
      </c>
      <c r="G355" s="204" t="s">
        <v>221</v>
      </c>
      <c r="H355" s="205">
        <v>34.32</v>
      </c>
      <c r="I355" s="206"/>
      <c r="J355" s="207">
        <f>ROUND(I355*H355,2)</f>
        <v>0</v>
      </c>
      <c r="K355" s="203" t="s">
        <v>157</v>
      </c>
      <c r="L355" s="45"/>
      <c r="M355" s="208" t="s">
        <v>19</v>
      </c>
      <c r="N355" s="209" t="s">
        <v>47</v>
      </c>
      <c r="O355" s="85"/>
      <c r="P355" s="210">
        <f>O355*H355</f>
        <v>0</v>
      </c>
      <c r="Q355" s="210">
        <v>0</v>
      </c>
      <c r="R355" s="210">
        <f>Q355*H355</f>
        <v>0</v>
      </c>
      <c r="S355" s="210">
        <v>0</v>
      </c>
      <c r="T355" s="21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2" t="s">
        <v>249</v>
      </c>
      <c r="AT355" s="212" t="s">
        <v>153</v>
      </c>
      <c r="AU355" s="212" t="s">
        <v>85</v>
      </c>
      <c r="AY355" s="18" t="s">
        <v>151</v>
      </c>
      <c r="BE355" s="213">
        <f>IF(N355="základní",J355,0)</f>
        <v>0</v>
      </c>
      <c r="BF355" s="213">
        <f>IF(N355="snížená",J355,0)</f>
        <v>0</v>
      </c>
      <c r="BG355" s="213">
        <f>IF(N355="zákl. přenesená",J355,0)</f>
        <v>0</v>
      </c>
      <c r="BH355" s="213">
        <f>IF(N355="sníž. přenesená",J355,0)</f>
        <v>0</v>
      </c>
      <c r="BI355" s="213">
        <f>IF(N355="nulová",J355,0)</f>
        <v>0</v>
      </c>
      <c r="BJ355" s="18" t="s">
        <v>81</v>
      </c>
      <c r="BK355" s="213">
        <f>ROUND(I355*H355,2)</f>
        <v>0</v>
      </c>
      <c r="BL355" s="18" t="s">
        <v>249</v>
      </c>
      <c r="BM355" s="212" t="s">
        <v>649</v>
      </c>
    </row>
    <row r="356" s="2" customFormat="1">
      <c r="A356" s="39"/>
      <c r="B356" s="40"/>
      <c r="C356" s="41"/>
      <c r="D356" s="214" t="s">
        <v>160</v>
      </c>
      <c r="E356" s="41"/>
      <c r="F356" s="215" t="s">
        <v>650</v>
      </c>
      <c r="G356" s="41"/>
      <c r="H356" s="41"/>
      <c r="I356" s="216"/>
      <c r="J356" s="41"/>
      <c r="K356" s="41"/>
      <c r="L356" s="45"/>
      <c r="M356" s="217"/>
      <c r="N356" s="218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160</v>
      </c>
      <c r="AU356" s="18" t="s">
        <v>85</v>
      </c>
    </row>
    <row r="357" s="13" customFormat="1">
      <c r="A357" s="13"/>
      <c r="B357" s="219"/>
      <c r="C357" s="220"/>
      <c r="D357" s="221" t="s">
        <v>162</v>
      </c>
      <c r="E357" s="222" t="s">
        <v>19</v>
      </c>
      <c r="F357" s="223" t="s">
        <v>651</v>
      </c>
      <c r="G357" s="220"/>
      <c r="H357" s="224">
        <v>34.32</v>
      </c>
      <c r="I357" s="225"/>
      <c r="J357" s="220"/>
      <c r="K357" s="220"/>
      <c r="L357" s="226"/>
      <c r="M357" s="227"/>
      <c r="N357" s="228"/>
      <c r="O357" s="228"/>
      <c r="P357" s="228"/>
      <c r="Q357" s="228"/>
      <c r="R357" s="228"/>
      <c r="S357" s="228"/>
      <c r="T357" s="22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0" t="s">
        <v>162</v>
      </c>
      <c r="AU357" s="230" t="s">
        <v>85</v>
      </c>
      <c r="AV357" s="13" t="s">
        <v>85</v>
      </c>
      <c r="AW357" s="13" t="s">
        <v>35</v>
      </c>
      <c r="AX357" s="13" t="s">
        <v>81</v>
      </c>
      <c r="AY357" s="230" t="s">
        <v>151</v>
      </c>
    </row>
    <row r="358" s="2" customFormat="1" ht="16.5" customHeight="1">
      <c r="A358" s="39"/>
      <c r="B358" s="40"/>
      <c r="C358" s="231" t="s">
        <v>652</v>
      </c>
      <c r="D358" s="231" t="s">
        <v>194</v>
      </c>
      <c r="E358" s="232" t="s">
        <v>653</v>
      </c>
      <c r="F358" s="233" t="s">
        <v>654</v>
      </c>
      <c r="G358" s="234" t="s">
        <v>177</v>
      </c>
      <c r="H358" s="235">
        <v>0.01</v>
      </c>
      <c r="I358" s="236"/>
      <c r="J358" s="237">
        <f>ROUND(I358*H358,2)</f>
        <v>0</v>
      </c>
      <c r="K358" s="233" t="s">
        <v>157</v>
      </c>
      <c r="L358" s="238"/>
      <c r="M358" s="239" t="s">
        <v>19</v>
      </c>
      <c r="N358" s="240" t="s">
        <v>47</v>
      </c>
      <c r="O358" s="85"/>
      <c r="P358" s="210">
        <f>O358*H358</f>
        <v>0</v>
      </c>
      <c r="Q358" s="210">
        <v>1</v>
      </c>
      <c r="R358" s="210">
        <f>Q358*H358</f>
        <v>0.01</v>
      </c>
      <c r="S358" s="210">
        <v>0</v>
      </c>
      <c r="T358" s="21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12" t="s">
        <v>344</v>
      </c>
      <c r="AT358" s="212" t="s">
        <v>194</v>
      </c>
      <c r="AU358" s="212" t="s">
        <v>85</v>
      </c>
      <c r="AY358" s="18" t="s">
        <v>151</v>
      </c>
      <c r="BE358" s="213">
        <f>IF(N358="základní",J358,0)</f>
        <v>0</v>
      </c>
      <c r="BF358" s="213">
        <f>IF(N358="snížená",J358,0)</f>
        <v>0</v>
      </c>
      <c r="BG358" s="213">
        <f>IF(N358="zákl. přenesená",J358,0)</f>
        <v>0</v>
      </c>
      <c r="BH358" s="213">
        <f>IF(N358="sníž. přenesená",J358,0)</f>
        <v>0</v>
      </c>
      <c r="BI358" s="213">
        <f>IF(N358="nulová",J358,0)</f>
        <v>0</v>
      </c>
      <c r="BJ358" s="18" t="s">
        <v>81</v>
      </c>
      <c r="BK358" s="213">
        <f>ROUND(I358*H358,2)</f>
        <v>0</v>
      </c>
      <c r="BL358" s="18" t="s">
        <v>249</v>
      </c>
      <c r="BM358" s="212" t="s">
        <v>655</v>
      </c>
    </row>
    <row r="359" s="13" customFormat="1">
      <c r="A359" s="13"/>
      <c r="B359" s="219"/>
      <c r="C359" s="220"/>
      <c r="D359" s="221" t="s">
        <v>162</v>
      </c>
      <c r="E359" s="220"/>
      <c r="F359" s="223" t="s">
        <v>656</v>
      </c>
      <c r="G359" s="220"/>
      <c r="H359" s="224">
        <v>0.01</v>
      </c>
      <c r="I359" s="225"/>
      <c r="J359" s="220"/>
      <c r="K359" s="220"/>
      <c r="L359" s="226"/>
      <c r="M359" s="227"/>
      <c r="N359" s="228"/>
      <c r="O359" s="228"/>
      <c r="P359" s="228"/>
      <c r="Q359" s="228"/>
      <c r="R359" s="228"/>
      <c r="S359" s="228"/>
      <c r="T359" s="22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0" t="s">
        <v>162</v>
      </c>
      <c r="AU359" s="230" t="s">
        <v>85</v>
      </c>
      <c r="AV359" s="13" t="s">
        <v>85</v>
      </c>
      <c r="AW359" s="13" t="s">
        <v>4</v>
      </c>
      <c r="AX359" s="13" t="s">
        <v>81</v>
      </c>
      <c r="AY359" s="230" t="s">
        <v>151</v>
      </c>
    </row>
    <row r="360" s="2" customFormat="1" ht="24.15" customHeight="1">
      <c r="A360" s="39"/>
      <c r="B360" s="40"/>
      <c r="C360" s="201" t="s">
        <v>657</v>
      </c>
      <c r="D360" s="201" t="s">
        <v>153</v>
      </c>
      <c r="E360" s="202" t="s">
        <v>658</v>
      </c>
      <c r="F360" s="203" t="s">
        <v>659</v>
      </c>
      <c r="G360" s="204" t="s">
        <v>221</v>
      </c>
      <c r="H360" s="205">
        <v>11.9</v>
      </c>
      <c r="I360" s="206"/>
      <c r="J360" s="207">
        <f>ROUND(I360*H360,2)</f>
        <v>0</v>
      </c>
      <c r="K360" s="203" t="s">
        <v>157</v>
      </c>
      <c r="L360" s="45"/>
      <c r="M360" s="208" t="s">
        <v>19</v>
      </c>
      <c r="N360" s="209" t="s">
        <v>47</v>
      </c>
      <c r="O360" s="85"/>
      <c r="P360" s="210">
        <f>O360*H360</f>
        <v>0</v>
      </c>
      <c r="Q360" s="210">
        <v>0</v>
      </c>
      <c r="R360" s="210">
        <f>Q360*H360</f>
        <v>0</v>
      </c>
      <c r="S360" s="210">
        <v>0</v>
      </c>
      <c r="T360" s="211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2" t="s">
        <v>249</v>
      </c>
      <c r="AT360" s="212" t="s">
        <v>153</v>
      </c>
      <c r="AU360" s="212" t="s">
        <v>85</v>
      </c>
      <c r="AY360" s="18" t="s">
        <v>151</v>
      </c>
      <c r="BE360" s="213">
        <f>IF(N360="základní",J360,0)</f>
        <v>0</v>
      </c>
      <c r="BF360" s="213">
        <f>IF(N360="snížená",J360,0)</f>
        <v>0</v>
      </c>
      <c r="BG360" s="213">
        <f>IF(N360="zákl. přenesená",J360,0)</f>
        <v>0</v>
      </c>
      <c r="BH360" s="213">
        <f>IF(N360="sníž. přenesená",J360,0)</f>
        <v>0</v>
      </c>
      <c r="BI360" s="213">
        <f>IF(N360="nulová",J360,0)</f>
        <v>0</v>
      </c>
      <c r="BJ360" s="18" t="s">
        <v>81</v>
      </c>
      <c r="BK360" s="213">
        <f>ROUND(I360*H360,2)</f>
        <v>0</v>
      </c>
      <c r="BL360" s="18" t="s">
        <v>249</v>
      </c>
      <c r="BM360" s="212" t="s">
        <v>660</v>
      </c>
    </row>
    <row r="361" s="2" customFormat="1">
      <c r="A361" s="39"/>
      <c r="B361" s="40"/>
      <c r="C361" s="41"/>
      <c r="D361" s="214" t="s">
        <v>160</v>
      </c>
      <c r="E361" s="41"/>
      <c r="F361" s="215" t="s">
        <v>661</v>
      </c>
      <c r="G361" s="41"/>
      <c r="H361" s="41"/>
      <c r="I361" s="216"/>
      <c r="J361" s="41"/>
      <c r="K361" s="41"/>
      <c r="L361" s="45"/>
      <c r="M361" s="217"/>
      <c r="N361" s="218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160</v>
      </c>
      <c r="AU361" s="18" t="s">
        <v>85</v>
      </c>
    </row>
    <row r="362" s="13" customFormat="1">
      <c r="A362" s="13"/>
      <c r="B362" s="219"/>
      <c r="C362" s="220"/>
      <c r="D362" s="221" t="s">
        <v>162</v>
      </c>
      <c r="E362" s="222" t="s">
        <v>19</v>
      </c>
      <c r="F362" s="223" t="s">
        <v>662</v>
      </c>
      <c r="G362" s="220"/>
      <c r="H362" s="224">
        <v>11.9</v>
      </c>
      <c r="I362" s="225"/>
      <c r="J362" s="220"/>
      <c r="K362" s="220"/>
      <c r="L362" s="226"/>
      <c r="M362" s="227"/>
      <c r="N362" s="228"/>
      <c r="O362" s="228"/>
      <c r="P362" s="228"/>
      <c r="Q362" s="228"/>
      <c r="R362" s="228"/>
      <c r="S362" s="228"/>
      <c r="T362" s="229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0" t="s">
        <v>162</v>
      </c>
      <c r="AU362" s="230" t="s">
        <v>85</v>
      </c>
      <c r="AV362" s="13" t="s">
        <v>85</v>
      </c>
      <c r="AW362" s="13" t="s">
        <v>35</v>
      </c>
      <c r="AX362" s="13" t="s">
        <v>81</v>
      </c>
      <c r="AY362" s="230" t="s">
        <v>151</v>
      </c>
    </row>
    <row r="363" s="2" customFormat="1" ht="16.5" customHeight="1">
      <c r="A363" s="39"/>
      <c r="B363" s="40"/>
      <c r="C363" s="231" t="s">
        <v>663</v>
      </c>
      <c r="D363" s="231" t="s">
        <v>194</v>
      </c>
      <c r="E363" s="232" t="s">
        <v>653</v>
      </c>
      <c r="F363" s="233" t="s">
        <v>654</v>
      </c>
      <c r="G363" s="234" t="s">
        <v>177</v>
      </c>
      <c r="H363" s="235">
        <v>0.0040000000000000001</v>
      </c>
      <c r="I363" s="236"/>
      <c r="J363" s="237">
        <f>ROUND(I363*H363,2)</f>
        <v>0</v>
      </c>
      <c r="K363" s="233" t="s">
        <v>157</v>
      </c>
      <c r="L363" s="238"/>
      <c r="M363" s="239" t="s">
        <v>19</v>
      </c>
      <c r="N363" s="240" t="s">
        <v>47</v>
      </c>
      <c r="O363" s="85"/>
      <c r="P363" s="210">
        <f>O363*H363</f>
        <v>0</v>
      </c>
      <c r="Q363" s="210">
        <v>1</v>
      </c>
      <c r="R363" s="210">
        <f>Q363*H363</f>
        <v>0.0040000000000000001</v>
      </c>
      <c r="S363" s="210">
        <v>0</v>
      </c>
      <c r="T363" s="211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12" t="s">
        <v>344</v>
      </c>
      <c r="AT363" s="212" t="s">
        <v>194</v>
      </c>
      <c r="AU363" s="212" t="s">
        <v>85</v>
      </c>
      <c r="AY363" s="18" t="s">
        <v>151</v>
      </c>
      <c r="BE363" s="213">
        <f>IF(N363="základní",J363,0)</f>
        <v>0</v>
      </c>
      <c r="BF363" s="213">
        <f>IF(N363="snížená",J363,0)</f>
        <v>0</v>
      </c>
      <c r="BG363" s="213">
        <f>IF(N363="zákl. přenesená",J363,0)</f>
        <v>0</v>
      </c>
      <c r="BH363" s="213">
        <f>IF(N363="sníž. přenesená",J363,0)</f>
        <v>0</v>
      </c>
      <c r="BI363" s="213">
        <f>IF(N363="nulová",J363,0)</f>
        <v>0</v>
      </c>
      <c r="BJ363" s="18" t="s">
        <v>81</v>
      </c>
      <c r="BK363" s="213">
        <f>ROUND(I363*H363,2)</f>
        <v>0</v>
      </c>
      <c r="BL363" s="18" t="s">
        <v>249</v>
      </c>
      <c r="BM363" s="212" t="s">
        <v>664</v>
      </c>
    </row>
    <row r="364" s="13" customFormat="1">
      <c r="A364" s="13"/>
      <c r="B364" s="219"/>
      <c r="C364" s="220"/>
      <c r="D364" s="221" t="s">
        <v>162</v>
      </c>
      <c r="E364" s="220"/>
      <c r="F364" s="223" t="s">
        <v>665</v>
      </c>
      <c r="G364" s="220"/>
      <c r="H364" s="224">
        <v>0.0040000000000000001</v>
      </c>
      <c r="I364" s="225"/>
      <c r="J364" s="220"/>
      <c r="K364" s="220"/>
      <c r="L364" s="226"/>
      <c r="M364" s="227"/>
      <c r="N364" s="228"/>
      <c r="O364" s="228"/>
      <c r="P364" s="228"/>
      <c r="Q364" s="228"/>
      <c r="R364" s="228"/>
      <c r="S364" s="228"/>
      <c r="T364" s="22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0" t="s">
        <v>162</v>
      </c>
      <c r="AU364" s="230" t="s">
        <v>85</v>
      </c>
      <c r="AV364" s="13" t="s">
        <v>85</v>
      </c>
      <c r="AW364" s="13" t="s">
        <v>4</v>
      </c>
      <c r="AX364" s="13" t="s">
        <v>81</v>
      </c>
      <c r="AY364" s="230" t="s">
        <v>151</v>
      </c>
    </row>
    <row r="365" s="2" customFormat="1" ht="16.5" customHeight="1">
      <c r="A365" s="39"/>
      <c r="B365" s="40"/>
      <c r="C365" s="201" t="s">
        <v>666</v>
      </c>
      <c r="D365" s="201" t="s">
        <v>153</v>
      </c>
      <c r="E365" s="202" t="s">
        <v>667</v>
      </c>
      <c r="F365" s="203" t="s">
        <v>668</v>
      </c>
      <c r="G365" s="204" t="s">
        <v>221</v>
      </c>
      <c r="H365" s="205">
        <v>34.32</v>
      </c>
      <c r="I365" s="206"/>
      <c r="J365" s="207">
        <f>ROUND(I365*H365,2)</f>
        <v>0</v>
      </c>
      <c r="K365" s="203" t="s">
        <v>157</v>
      </c>
      <c r="L365" s="45"/>
      <c r="M365" s="208" t="s">
        <v>19</v>
      </c>
      <c r="N365" s="209" t="s">
        <v>47</v>
      </c>
      <c r="O365" s="85"/>
      <c r="P365" s="210">
        <f>O365*H365</f>
        <v>0</v>
      </c>
      <c r="Q365" s="210">
        <v>0.00040000000000000002</v>
      </c>
      <c r="R365" s="210">
        <f>Q365*H365</f>
        <v>0.013728000000000001</v>
      </c>
      <c r="S365" s="210">
        <v>0</v>
      </c>
      <c r="T365" s="211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2" t="s">
        <v>249</v>
      </c>
      <c r="AT365" s="212" t="s">
        <v>153</v>
      </c>
      <c r="AU365" s="212" t="s">
        <v>85</v>
      </c>
      <c r="AY365" s="18" t="s">
        <v>151</v>
      </c>
      <c r="BE365" s="213">
        <f>IF(N365="základní",J365,0)</f>
        <v>0</v>
      </c>
      <c r="BF365" s="213">
        <f>IF(N365="snížená",J365,0)</f>
        <v>0</v>
      </c>
      <c r="BG365" s="213">
        <f>IF(N365="zákl. přenesená",J365,0)</f>
        <v>0</v>
      </c>
      <c r="BH365" s="213">
        <f>IF(N365="sníž. přenesená",J365,0)</f>
        <v>0</v>
      </c>
      <c r="BI365" s="213">
        <f>IF(N365="nulová",J365,0)</f>
        <v>0</v>
      </c>
      <c r="BJ365" s="18" t="s">
        <v>81</v>
      </c>
      <c r="BK365" s="213">
        <f>ROUND(I365*H365,2)</f>
        <v>0</v>
      </c>
      <c r="BL365" s="18" t="s">
        <v>249</v>
      </c>
      <c r="BM365" s="212" t="s">
        <v>669</v>
      </c>
    </row>
    <row r="366" s="2" customFormat="1">
      <c r="A366" s="39"/>
      <c r="B366" s="40"/>
      <c r="C366" s="41"/>
      <c r="D366" s="214" t="s">
        <v>160</v>
      </c>
      <c r="E366" s="41"/>
      <c r="F366" s="215" t="s">
        <v>670</v>
      </c>
      <c r="G366" s="41"/>
      <c r="H366" s="41"/>
      <c r="I366" s="216"/>
      <c r="J366" s="41"/>
      <c r="K366" s="41"/>
      <c r="L366" s="45"/>
      <c r="M366" s="217"/>
      <c r="N366" s="218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160</v>
      </c>
      <c r="AU366" s="18" t="s">
        <v>85</v>
      </c>
    </row>
    <row r="367" s="2" customFormat="1" ht="24.15" customHeight="1">
      <c r="A367" s="39"/>
      <c r="B367" s="40"/>
      <c r="C367" s="231" t="s">
        <v>671</v>
      </c>
      <c r="D367" s="231" t="s">
        <v>194</v>
      </c>
      <c r="E367" s="232" t="s">
        <v>672</v>
      </c>
      <c r="F367" s="233" t="s">
        <v>673</v>
      </c>
      <c r="G367" s="234" t="s">
        <v>221</v>
      </c>
      <c r="H367" s="235">
        <v>40</v>
      </c>
      <c r="I367" s="236"/>
      <c r="J367" s="237">
        <f>ROUND(I367*H367,2)</f>
        <v>0</v>
      </c>
      <c r="K367" s="233" t="s">
        <v>157</v>
      </c>
      <c r="L367" s="238"/>
      <c r="M367" s="239" t="s">
        <v>19</v>
      </c>
      <c r="N367" s="240" t="s">
        <v>47</v>
      </c>
      <c r="O367" s="85"/>
      <c r="P367" s="210">
        <f>O367*H367</f>
        <v>0</v>
      </c>
      <c r="Q367" s="210">
        <v>0.0054000000000000003</v>
      </c>
      <c r="R367" s="210">
        <f>Q367*H367</f>
        <v>0.21600000000000003</v>
      </c>
      <c r="S367" s="210">
        <v>0</v>
      </c>
      <c r="T367" s="211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12" t="s">
        <v>344</v>
      </c>
      <c r="AT367" s="212" t="s">
        <v>194</v>
      </c>
      <c r="AU367" s="212" t="s">
        <v>85</v>
      </c>
      <c r="AY367" s="18" t="s">
        <v>151</v>
      </c>
      <c r="BE367" s="213">
        <f>IF(N367="základní",J367,0)</f>
        <v>0</v>
      </c>
      <c r="BF367" s="213">
        <f>IF(N367="snížená",J367,0)</f>
        <v>0</v>
      </c>
      <c r="BG367" s="213">
        <f>IF(N367="zákl. přenesená",J367,0)</f>
        <v>0</v>
      </c>
      <c r="BH367" s="213">
        <f>IF(N367="sníž. přenesená",J367,0)</f>
        <v>0</v>
      </c>
      <c r="BI367" s="213">
        <f>IF(N367="nulová",J367,0)</f>
        <v>0</v>
      </c>
      <c r="BJ367" s="18" t="s">
        <v>81</v>
      </c>
      <c r="BK367" s="213">
        <f>ROUND(I367*H367,2)</f>
        <v>0</v>
      </c>
      <c r="BL367" s="18" t="s">
        <v>249</v>
      </c>
      <c r="BM367" s="212" t="s">
        <v>674</v>
      </c>
    </row>
    <row r="368" s="13" customFormat="1">
      <c r="A368" s="13"/>
      <c r="B368" s="219"/>
      <c r="C368" s="220"/>
      <c r="D368" s="221" t="s">
        <v>162</v>
      </c>
      <c r="E368" s="220"/>
      <c r="F368" s="223" t="s">
        <v>675</v>
      </c>
      <c r="G368" s="220"/>
      <c r="H368" s="224">
        <v>40</v>
      </c>
      <c r="I368" s="225"/>
      <c r="J368" s="220"/>
      <c r="K368" s="220"/>
      <c r="L368" s="226"/>
      <c r="M368" s="227"/>
      <c r="N368" s="228"/>
      <c r="O368" s="228"/>
      <c r="P368" s="228"/>
      <c r="Q368" s="228"/>
      <c r="R368" s="228"/>
      <c r="S368" s="228"/>
      <c r="T368" s="229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0" t="s">
        <v>162</v>
      </c>
      <c r="AU368" s="230" t="s">
        <v>85</v>
      </c>
      <c r="AV368" s="13" t="s">
        <v>85</v>
      </c>
      <c r="AW368" s="13" t="s">
        <v>4</v>
      </c>
      <c r="AX368" s="13" t="s">
        <v>81</v>
      </c>
      <c r="AY368" s="230" t="s">
        <v>151</v>
      </c>
    </row>
    <row r="369" s="2" customFormat="1" ht="16.5" customHeight="1">
      <c r="A369" s="39"/>
      <c r="B369" s="40"/>
      <c r="C369" s="201" t="s">
        <v>676</v>
      </c>
      <c r="D369" s="201" t="s">
        <v>153</v>
      </c>
      <c r="E369" s="202" t="s">
        <v>677</v>
      </c>
      <c r="F369" s="203" t="s">
        <v>678</v>
      </c>
      <c r="G369" s="204" t="s">
        <v>221</v>
      </c>
      <c r="H369" s="205">
        <v>11.9</v>
      </c>
      <c r="I369" s="206"/>
      <c r="J369" s="207">
        <f>ROUND(I369*H369,2)</f>
        <v>0</v>
      </c>
      <c r="K369" s="203" t="s">
        <v>157</v>
      </c>
      <c r="L369" s="45"/>
      <c r="M369" s="208" t="s">
        <v>19</v>
      </c>
      <c r="N369" s="209" t="s">
        <v>47</v>
      </c>
      <c r="O369" s="85"/>
      <c r="P369" s="210">
        <f>O369*H369</f>
        <v>0</v>
      </c>
      <c r="Q369" s="210">
        <v>0.00040000000000000002</v>
      </c>
      <c r="R369" s="210">
        <f>Q369*H369</f>
        <v>0.0047600000000000003</v>
      </c>
      <c r="S369" s="210">
        <v>0</v>
      </c>
      <c r="T369" s="21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2" t="s">
        <v>249</v>
      </c>
      <c r="AT369" s="212" t="s">
        <v>153</v>
      </c>
      <c r="AU369" s="212" t="s">
        <v>85</v>
      </c>
      <c r="AY369" s="18" t="s">
        <v>151</v>
      </c>
      <c r="BE369" s="213">
        <f>IF(N369="základní",J369,0)</f>
        <v>0</v>
      </c>
      <c r="BF369" s="213">
        <f>IF(N369="snížená",J369,0)</f>
        <v>0</v>
      </c>
      <c r="BG369" s="213">
        <f>IF(N369="zákl. přenesená",J369,0)</f>
        <v>0</v>
      </c>
      <c r="BH369" s="213">
        <f>IF(N369="sníž. přenesená",J369,0)</f>
        <v>0</v>
      </c>
      <c r="BI369" s="213">
        <f>IF(N369="nulová",J369,0)</f>
        <v>0</v>
      </c>
      <c r="BJ369" s="18" t="s">
        <v>81</v>
      </c>
      <c r="BK369" s="213">
        <f>ROUND(I369*H369,2)</f>
        <v>0</v>
      </c>
      <c r="BL369" s="18" t="s">
        <v>249</v>
      </c>
      <c r="BM369" s="212" t="s">
        <v>679</v>
      </c>
    </row>
    <row r="370" s="2" customFormat="1">
      <c r="A370" s="39"/>
      <c r="B370" s="40"/>
      <c r="C370" s="41"/>
      <c r="D370" s="214" t="s">
        <v>160</v>
      </c>
      <c r="E370" s="41"/>
      <c r="F370" s="215" t="s">
        <v>680</v>
      </c>
      <c r="G370" s="41"/>
      <c r="H370" s="41"/>
      <c r="I370" s="216"/>
      <c r="J370" s="41"/>
      <c r="K370" s="41"/>
      <c r="L370" s="45"/>
      <c r="M370" s="217"/>
      <c r="N370" s="218"/>
      <c r="O370" s="85"/>
      <c r="P370" s="85"/>
      <c r="Q370" s="85"/>
      <c r="R370" s="85"/>
      <c r="S370" s="85"/>
      <c r="T370" s="86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160</v>
      </c>
      <c r="AU370" s="18" t="s">
        <v>85</v>
      </c>
    </row>
    <row r="371" s="2" customFormat="1" ht="24.15" customHeight="1">
      <c r="A371" s="39"/>
      <c r="B371" s="40"/>
      <c r="C371" s="231" t="s">
        <v>681</v>
      </c>
      <c r="D371" s="231" t="s">
        <v>194</v>
      </c>
      <c r="E371" s="232" t="s">
        <v>672</v>
      </c>
      <c r="F371" s="233" t="s">
        <v>673</v>
      </c>
      <c r="G371" s="234" t="s">
        <v>221</v>
      </c>
      <c r="H371" s="235">
        <v>14.529999999999999</v>
      </c>
      <c r="I371" s="236"/>
      <c r="J371" s="237">
        <f>ROUND(I371*H371,2)</f>
        <v>0</v>
      </c>
      <c r="K371" s="233" t="s">
        <v>157</v>
      </c>
      <c r="L371" s="238"/>
      <c r="M371" s="239" t="s">
        <v>19</v>
      </c>
      <c r="N371" s="240" t="s">
        <v>47</v>
      </c>
      <c r="O371" s="85"/>
      <c r="P371" s="210">
        <f>O371*H371</f>
        <v>0</v>
      </c>
      <c r="Q371" s="210">
        <v>0.0054000000000000003</v>
      </c>
      <c r="R371" s="210">
        <f>Q371*H371</f>
        <v>0.078462000000000004</v>
      </c>
      <c r="S371" s="210">
        <v>0</v>
      </c>
      <c r="T371" s="211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12" t="s">
        <v>344</v>
      </c>
      <c r="AT371" s="212" t="s">
        <v>194</v>
      </c>
      <c r="AU371" s="212" t="s">
        <v>85</v>
      </c>
      <c r="AY371" s="18" t="s">
        <v>151</v>
      </c>
      <c r="BE371" s="213">
        <f>IF(N371="základní",J371,0)</f>
        <v>0</v>
      </c>
      <c r="BF371" s="213">
        <f>IF(N371="snížená",J371,0)</f>
        <v>0</v>
      </c>
      <c r="BG371" s="213">
        <f>IF(N371="zákl. přenesená",J371,0)</f>
        <v>0</v>
      </c>
      <c r="BH371" s="213">
        <f>IF(N371="sníž. přenesená",J371,0)</f>
        <v>0</v>
      </c>
      <c r="BI371" s="213">
        <f>IF(N371="nulová",J371,0)</f>
        <v>0</v>
      </c>
      <c r="BJ371" s="18" t="s">
        <v>81</v>
      </c>
      <c r="BK371" s="213">
        <f>ROUND(I371*H371,2)</f>
        <v>0</v>
      </c>
      <c r="BL371" s="18" t="s">
        <v>249</v>
      </c>
      <c r="BM371" s="212" t="s">
        <v>682</v>
      </c>
    </row>
    <row r="372" s="13" customFormat="1">
      <c r="A372" s="13"/>
      <c r="B372" s="219"/>
      <c r="C372" s="220"/>
      <c r="D372" s="221" t="s">
        <v>162</v>
      </c>
      <c r="E372" s="220"/>
      <c r="F372" s="223" t="s">
        <v>683</v>
      </c>
      <c r="G372" s="220"/>
      <c r="H372" s="224">
        <v>14.529999999999999</v>
      </c>
      <c r="I372" s="225"/>
      <c r="J372" s="220"/>
      <c r="K372" s="220"/>
      <c r="L372" s="226"/>
      <c r="M372" s="227"/>
      <c r="N372" s="228"/>
      <c r="O372" s="228"/>
      <c r="P372" s="228"/>
      <c r="Q372" s="228"/>
      <c r="R372" s="228"/>
      <c r="S372" s="228"/>
      <c r="T372" s="229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0" t="s">
        <v>162</v>
      </c>
      <c r="AU372" s="230" t="s">
        <v>85</v>
      </c>
      <c r="AV372" s="13" t="s">
        <v>85</v>
      </c>
      <c r="AW372" s="13" t="s">
        <v>4</v>
      </c>
      <c r="AX372" s="13" t="s">
        <v>81</v>
      </c>
      <c r="AY372" s="230" t="s">
        <v>151</v>
      </c>
    </row>
    <row r="373" s="2" customFormat="1" ht="33" customHeight="1">
      <c r="A373" s="39"/>
      <c r="B373" s="40"/>
      <c r="C373" s="201" t="s">
        <v>684</v>
      </c>
      <c r="D373" s="201" t="s">
        <v>153</v>
      </c>
      <c r="E373" s="202" t="s">
        <v>685</v>
      </c>
      <c r="F373" s="203" t="s">
        <v>686</v>
      </c>
      <c r="G373" s="204" t="s">
        <v>177</v>
      </c>
      <c r="H373" s="205">
        <v>0.32700000000000001</v>
      </c>
      <c r="I373" s="206"/>
      <c r="J373" s="207">
        <f>ROUND(I373*H373,2)</f>
        <v>0</v>
      </c>
      <c r="K373" s="203" t="s">
        <v>157</v>
      </c>
      <c r="L373" s="45"/>
      <c r="M373" s="208" t="s">
        <v>19</v>
      </c>
      <c r="N373" s="209" t="s">
        <v>47</v>
      </c>
      <c r="O373" s="85"/>
      <c r="P373" s="210">
        <f>O373*H373</f>
        <v>0</v>
      </c>
      <c r="Q373" s="210">
        <v>0</v>
      </c>
      <c r="R373" s="210">
        <f>Q373*H373</f>
        <v>0</v>
      </c>
      <c r="S373" s="210">
        <v>0</v>
      </c>
      <c r="T373" s="211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2" t="s">
        <v>249</v>
      </c>
      <c r="AT373" s="212" t="s">
        <v>153</v>
      </c>
      <c r="AU373" s="212" t="s">
        <v>85</v>
      </c>
      <c r="AY373" s="18" t="s">
        <v>151</v>
      </c>
      <c r="BE373" s="213">
        <f>IF(N373="základní",J373,0)</f>
        <v>0</v>
      </c>
      <c r="BF373" s="213">
        <f>IF(N373="snížená",J373,0)</f>
        <v>0</v>
      </c>
      <c r="BG373" s="213">
        <f>IF(N373="zákl. přenesená",J373,0)</f>
        <v>0</v>
      </c>
      <c r="BH373" s="213">
        <f>IF(N373="sníž. přenesená",J373,0)</f>
        <v>0</v>
      </c>
      <c r="BI373" s="213">
        <f>IF(N373="nulová",J373,0)</f>
        <v>0</v>
      </c>
      <c r="BJ373" s="18" t="s">
        <v>81</v>
      </c>
      <c r="BK373" s="213">
        <f>ROUND(I373*H373,2)</f>
        <v>0</v>
      </c>
      <c r="BL373" s="18" t="s">
        <v>249</v>
      </c>
      <c r="BM373" s="212" t="s">
        <v>687</v>
      </c>
    </row>
    <row r="374" s="2" customFormat="1">
      <c r="A374" s="39"/>
      <c r="B374" s="40"/>
      <c r="C374" s="41"/>
      <c r="D374" s="214" t="s">
        <v>160</v>
      </c>
      <c r="E374" s="41"/>
      <c r="F374" s="215" t="s">
        <v>688</v>
      </c>
      <c r="G374" s="41"/>
      <c r="H374" s="41"/>
      <c r="I374" s="216"/>
      <c r="J374" s="41"/>
      <c r="K374" s="41"/>
      <c r="L374" s="45"/>
      <c r="M374" s="217"/>
      <c r="N374" s="218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160</v>
      </c>
      <c r="AU374" s="18" t="s">
        <v>85</v>
      </c>
    </row>
    <row r="375" s="12" customFormat="1" ht="22.8" customHeight="1">
      <c r="A375" s="12"/>
      <c r="B375" s="185"/>
      <c r="C375" s="186"/>
      <c r="D375" s="187" t="s">
        <v>75</v>
      </c>
      <c r="E375" s="199" t="s">
        <v>689</v>
      </c>
      <c r="F375" s="199" t="s">
        <v>690</v>
      </c>
      <c r="G375" s="186"/>
      <c r="H375" s="186"/>
      <c r="I375" s="189"/>
      <c r="J375" s="200">
        <f>BK375</f>
        <v>0</v>
      </c>
      <c r="K375" s="186"/>
      <c r="L375" s="191"/>
      <c r="M375" s="192"/>
      <c r="N375" s="193"/>
      <c r="O375" s="193"/>
      <c r="P375" s="194">
        <f>SUM(P376:P384)</f>
        <v>0</v>
      </c>
      <c r="Q375" s="193"/>
      <c r="R375" s="194">
        <f>SUM(R376:R384)</f>
        <v>0.20494399999999999</v>
      </c>
      <c r="S375" s="193"/>
      <c r="T375" s="195">
        <f>SUM(T376:T384)</f>
        <v>0.13714500000000002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196" t="s">
        <v>85</v>
      </c>
      <c r="AT375" s="197" t="s">
        <v>75</v>
      </c>
      <c r="AU375" s="197" t="s">
        <v>81</v>
      </c>
      <c r="AY375" s="196" t="s">
        <v>151</v>
      </c>
      <c r="BK375" s="198">
        <f>SUM(BK376:BK384)</f>
        <v>0</v>
      </c>
    </row>
    <row r="376" s="2" customFormat="1" ht="24.15" customHeight="1">
      <c r="A376" s="39"/>
      <c r="B376" s="40"/>
      <c r="C376" s="201" t="s">
        <v>691</v>
      </c>
      <c r="D376" s="201" t="s">
        <v>153</v>
      </c>
      <c r="E376" s="202" t="s">
        <v>692</v>
      </c>
      <c r="F376" s="203" t="s">
        <v>693</v>
      </c>
      <c r="G376" s="204" t="s">
        <v>221</v>
      </c>
      <c r="H376" s="205">
        <v>44.552999999999997</v>
      </c>
      <c r="I376" s="206"/>
      <c r="J376" s="207">
        <f>ROUND(I376*H376,2)</f>
        <v>0</v>
      </c>
      <c r="K376" s="203" t="s">
        <v>157</v>
      </c>
      <c r="L376" s="45"/>
      <c r="M376" s="208" t="s">
        <v>19</v>
      </c>
      <c r="N376" s="209" t="s">
        <v>47</v>
      </c>
      <c r="O376" s="85"/>
      <c r="P376" s="210">
        <f>O376*H376</f>
        <v>0</v>
      </c>
      <c r="Q376" s="210">
        <v>0</v>
      </c>
      <c r="R376" s="210">
        <f>Q376*H376</f>
        <v>0</v>
      </c>
      <c r="S376" s="210">
        <v>0</v>
      </c>
      <c r="T376" s="211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12" t="s">
        <v>249</v>
      </c>
      <c r="AT376" s="212" t="s">
        <v>153</v>
      </c>
      <c r="AU376" s="212" t="s">
        <v>85</v>
      </c>
      <c r="AY376" s="18" t="s">
        <v>151</v>
      </c>
      <c r="BE376" s="213">
        <f>IF(N376="základní",J376,0)</f>
        <v>0</v>
      </c>
      <c r="BF376" s="213">
        <f>IF(N376="snížená",J376,0)</f>
        <v>0</v>
      </c>
      <c r="BG376" s="213">
        <f>IF(N376="zákl. přenesená",J376,0)</f>
        <v>0</v>
      </c>
      <c r="BH376" s="213">
        <f>IF(N376="sníž. přenesená",J376,0)</f>
        <v>0</v>
      </c>
      <c r="BI376" s="213">
        <f>IF(N376="nulová",J376,0)</f>
        <v>0</v>
      </c>
      <c r="BJ376" s="18" t="s">
        <v>81</v>
      </c>
      <c r="BK376" s="213">
        <f>ROUND(I376*H376,2)</f>
        <v>0</v>
      </c>
      <c r="BL376" s="18" t="s">
        <v>249</v>
      </c>
      <c r="BM376" s="212" t="s">
        <v>694</v>
      </c>
    </row>
    <row r="377" s="2" customFormat="1">
      <c r="A377" s="39"/>
      <c r="B377" s="40"/>
      <c r="C377" s="41"/>
      <c r="D377" s="214" t="s">
        <v>160</v>
      </c>
      <c r="E377" s="41"/>
      <c r="F377" s="215" t="s">
        <v>695</v>
      </c>
      <c r="G377" s="41"/>
      <c r="H377" s="41"/>
      <c r="I377" s="216"/>
      <c r="J377" s="41"/>
      <c r="K377" s="41"/>
      <c r="L377" s="45"/>
      <c r="M377" s="217"/>
      <c r="N377" s="218"/>
      <c r="O377" s="85"/>
      <c r="P377" s="85"/>
      <c r="Q377" s="85"/>
      <c r="R377" s="85"/>
      <c r="S377" s="85"/>
      <c r="T377" s="86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160</v>
      </c>
      <c r="AU377" s="18" t="s">
        <v>85</v>
      </c>
    </row>
    <row r="378" s="13" customFormat="1">
      <c r="A378" s="13"/>
      <c r="B378" s="219"/>
      <c r="C378" s="220"/>
      <c r="D378" s="221" t="s">
        <v>162</v>
      </c>
      <c r="E378" s="222" t="s">
        <v>19</v>
      </c>
      <c r="F378" s="223" t="s">
        <v>696</v>
      </c>
      <c r="G378" s="220"/>
      <c r="H378" s="224">
        <v>44.552999999999997</v>
      </c>
      <c r="I378" s="225"/>
      <c r="J378" s="220"/>
      <c r="K378" s="220"/>
      <c r="L378" s="226"/>
      <c r="M378" s="227"/>
      <c r="N378" s="228"/>
      <c r="O378" s="228"/>
      <c r="P378" s="228"/>
      <c r="Q378" s="228"/>
      <c r="R378" s="228"/>
      <c r="S378" s="228"/>
      <c r="T378" s="229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0" t="s">
        <v>162</v>
      </c>
      <c r="AU378" s="230" t="s">
        <v>85</v>
      </c>
      <c r="AV378" s="13" t="s">
        <v>85</v>
      </c>
      <c r="AW378" s="13" t="s">
        <v>35</v>
      </c>
      <c r="AX378" s="13" t="s">
        <v>81</v>
      </c>
      <c r="AY378" s="230" t="s">
        <v>151</v>
      </c>
    </row>
    <row r="379" s="2" customFormat="1" ht="24.15" customHeight="1">
      <c r="A379" s="39"/>
      <c r="B379" s="40"/>
      <c r="C379" s="231" t="s">
        <v>697</v>
      </c>
      <c r="D379" s="231" t="s">
        <v>194</v>
      </c>
      <c r="E379" s="232" t="s">
        <v>698</v>
      </c>
      <c r="F379" s="233" t="s">
        <v>699</v>
      </c>
      <c r="G379" s="234" t="s">
        <v>221</v>
      </c>
      <c r="H379" s="235">
        <v>51.235999999999997</v>
      </c>
      <c r="I379" s="236"/>
      <c r="J379" s="237">
        <f>ROUND(I379*H379,2)</f>
        <v>0</v>
      </c>
      <c r="K379" s="233" t="s">
        <v>157</v>
      </c>
      <c r="L379" s="238"/>
      <c r="M379" s="239" t="s">
        <v>19</v>
      </c>
      <c r="N379" s="240" t="s">
        <v>47</v>
      </c>
      <c r="O379" s="85"/>
      <c r="P379" s="210">
        <f>O379*H379</f>
        <v>0</v>
      </c>
      <c r="Q379" s="210">
        <v>0.0040000000000000001</v>
      </c>
      <c r="R379" s="210">
        <f>Q379*H379</f>
        <v>0.20494399999999999</v>
      </c>
      <c r="S379" s="210">
        <v>0</v>
      </c>
      <c r="T379" s="211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12" t="s">
        <v>344</v>
      </c>
      <c r="AT379" s="212" t="s">
        <v>194</v>
      </c>
      <c r="AU379" s="212" t="s">
        <v>85</v>
      </c>
      <c r="AY379" s="18" t="s">
        <v>151</v>
      </c>
      <c r="BE379" s="213">
        <f>IF(N379="základní",J379,0)</f>
        <v>0</v>
      </c>
      <c r="BF379" s="213">
        <f>IF(N379="snížená",J379,0)</f>
        <v>0</v>
      </c>
      <c r="BG379" s="213">
        <f>IF(N379="zákl. přenesená",J379,0)</f>
        <v>0</v>
      </c>
      <c r="BH379" s="213">
        <f>IF(N379="sníž. přenesená",J379,0)</f>
        <v>0</v>
      </c>
      <c r="BI379" s="213">
        <f>IF(N379="nulová",J379,0)</f>
        <v>0</v>
      </c>
      <c r="BJ379" s="18" t="s">
        <v>81</v>
      </c>
      <c r="BK379" s="213">
        <f>ROUND(I379*H379,2)</f>
        <v>0</v>
      </c>
      <c r="BL379" s="18" t="s">
        <v>249</v>
      </c>
      <c r="BM379" s="212" t="s">
        <v>700</v>
      </c>
    </row>
    <row r="380" s="13" customFormat="1">
      <c r="A380" s="13"/>
      <c r="B380" s="219"/>
      <c r="C380" s="220"/>
      <c r="D380" s="221" t="s">
        <v>162</v>
      </c>
      <c r="E380" s="220"/>
      <c r="F380" s="223" t="s">
        <v>701</v>
      </c>
      <c r="G380" s="220"/>
      <c r="H380" s="224">
        <v>51.235999999999997</v>
      </c>
      <c r="I380" s="225"/>
      <c r="J380" s="220"/>
      <c r="K380" s="220"/>
      <c r="L380" s="226"/>
      <c r="M380" s="227"/>
      <c r="N380" s="228"/>
      <c r="O380" s="228"/>
      <c r="P380" s="228"/>
      <c r="Q380" s="228"/>
      <c r="R380" s="228"/>
      <c r="S380" s="228"/>
      <c r="T380" s="229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0" t="s">
        <v>162</v>
      </c>
      <c r="AU380" s="230" t="s">
        <v>85</v>
      </c>
      <c r="AV380" s="13" t="s">
        <v>85</v>
      </c>
      <c r="AW380" s="13" t="s">
        <v>4</v>
      </c>
      <c r="AX380" s="13" t="s">
        <v>81</v>
      </c>
      <c r="AY380" s="230" t="s">
        <v>151</v>
      </c>
    </row>
    <row r="381" s="2" customFormat="1" ht="24.15" customHeight="1">
      <c r="A381" s="39"/>
      <c r="B381" s="40"/>
      <c r="C381" s="201" t="s">
        <v>702</v>
      </c>
      <c r="D381" s="201" t="s">
        <v>153</v>
      </c>
      <c r="E381" s="202" t="s">
        <v>703</v>
      </c>
      <c r="F381" s="203" t="s">
        <v>704</v>
      </c>
      <c r="G381" s="204" t="s">
        <v>221</v>
      </c>
      <c r="H381" s="205">
        <v>33.450000000000003</v>
      </c>
      <c r="I381" s="206"/>
      <c r="J381" s="207">
        <f>ROUND(I381*H381,2)</f>
        <v>0</v>
      </c>
      <c r="K381" s="203" t="s">
        <v>157</v>
      </c>
      <c r="L381" s="45"/>
      <c r="M381" s="208" t="s">
        <v>19</v>
      </c>
      <c r="N381" s="209" t="s">
        <v>47</v>
      </c>
      <c r="O381" s="85"/>
      <c r="P381" s="210">
        <f>O381*H381</f>
        <v>0</v>
      </c>
      <c r="Q381" s="210">
        <v>0</v>
      </c>
      <c r="R381" s="210">
        <f>Q381*H381</f>
        <v>0</v>
      </c>
      <c r="S381" s="210">
        <v>0.0041000000000000003</v>
      </c>
      <c r="T381" s="211">
        <f>S381*H381</f>
        <v>0.13714500000000002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2" t="s">
        <v>249</v>
      </c>
      <c r="AT381" s="212" t="s">
        <v>153</v>
      </c>
      <c r="AU381" s="212" t="s">
        <v>85</v>
      </c>
      <c r="AY381" s="18" t="s">
        <v>151</v>
      </c>
      <c r="BE381" s="213">
        <f>IF(N381="základní",J381,0)</f>
        <v>0</v>
      </c>
      <c r="BF381" s="213">
        <f>IF(N381="snížená",J381,0)</f>
        <v>0</v>
      </c>
      <c r="BG381" s="213">
        <f>IF(N381="zákl. přenesená",J381,0)</f>
        <v>0</v>
      </c>
      <c r="BH381" s="213">
        <f>IF(N381="sníž. přenesená",J381,0)</f>
        <v>0</v>
      </c>
      <c r="BI381" s="213">
        <f>IF(N381="nulová",J381,0)</f>
        <v>0</v>
      </c>
      <c r="BJ381" s="18" t="s">
        <v>81</v>
      </c>
      <c r="BK381" s="213">
        <f>ROUND(I381*H381,2)</f>
        <v>0</v>
      </c>
      <c r="BL381" s="18" t="s">
        <v>249</v>
      </c>
      <c r="BM381" s="212" t="s">
        <v>705</v>
      </c>
    </row>
    <row r="382" s="2" customFormat="1">
      <c r="A382" s="39"/>
      <c r="B382" s="40"/>
      <c r="C382" s="41"/>
      <c r="D382" s="214" t="s">
        <v>160</v>
      </c>
      <c r="E382" s="41"/>
      <c r="F382" s="215" t="s">
        <v>706</v>
      </c>
      <c r="G382" s="41"/>
      <c r="H382" s="41"/>
      <c r="I382" s="216"/>
      <c r="J382" s="41"/>
      <c r="K382" s="41"/>
      <c r="L382" s="45"/>
      <c r="M382" s="217"/>
      <c r="N382" s="218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160</v>
      </c>
      <c r="AU382" s="18" t="s">
        <v>85</v>
      </c>
    </row>
    <row r="383" s="2" customFormat="1" ht="24.15" customHeight="1">
      <c r="A383" s="39"/>
      <c r="B383" s="40"/>
      <c r="C383" s="201" t="s">
        <v>707</v>
      </c>
      <c r="D383" s="201" t="s">
        <v>153</v>
      </c>
      <c r="E383" s="202" t="s">
        <v>708</v>
      </c>
      <c r="F383" s="203" t="s">
        <v>709</v>
      </c>
      <c r="G383" s="204" t="s">
        <v>177</v>
      </c>
      <c r="H383" s="205">
        <v>0.20499999999999999</v>
      </c>
      <c r="I383" s="206"/>
      <c r="J383" s="207">
        <f>ROUND(I383*H383,2)</f>
        <v>0</v>
      </c>
      <c r="K383" s="203" t="s">
        <v>157</v>
      </c>
      <c r="L383" s="45"/>
      <c r="M383" s="208" t="s">
        <v>19</v>
      </c>
      <c r="N383" s="209" t="s">
        <v>47</v>
      </c>
      <c r="O383" s="85"/>
      <c r="P383" s="210">
        <f>O383*H383</f>
        <v>0</v>
      </c>
      <c r="Q383" s="210">
        <v>0</v>
      </c>
      <c r="R383" s="210">
        <f>Q383*H383</f>
        <v>0</v>
      </c>
      <c r="S383" s="210">
        <v>0</v>
      </c>
      <c r="T383" s="211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12" t="s">
        <v>249</v>
      </c>
      <c r="AT383" s="212" t="s">
        <v>153</v>
      </c>
      <c r="AU383" s="212" t="s">
        <v>85</v>
      </c>
      <c r="AY383" s="18" t="s">
        <v>151</v>
      </c>
      <c r="BE383" s="213">
        <f>IF(N383="základní",J383,0)</f>
        <v>0</v>
      </c>
      <c r="BF383" s="213">
        <f>IF(N383="snížená",J383,0)</f>
        <v>0</v>
      </c>
      <c r="BG383" s="213">
        <f>IF(N383="zákl. přenesená",J383,0)</f>
        <v>0</v>
      </c>
      <c r="BH383" s="213">
        <f>IF(N383="sníž. přenesená",J383,0)</f>
        <v>0</v>
      </c>
      <c r="BI383" s="213">
        <f>IF(N383="nulová",J383,0)</f>
        <v>0</v>
      </c>
      <c r="BJ383" s="18" t="s">
        <v>81</v>
      </c>
      <c r="BK383" s="213">
        <f>ROUND(I383*H383,2)</f>
        <v>0</v>
      </c>
      <c r="BL383" s="18" t="s">
        <v>249</v>
      </c>
      <c r="BM383" s="212" t="s">
        <v>710</v>
      </c>
    </row>
    <row r="384" s="2" customFormat="1">
      <c r="A384" s="39"/>
      <c r="B384" s="40"/>
      <c r="C384" s="41"/>
      <c r="D384" s="214" t="s">
        <v>160</v>
      </c>
      <c r="E384" s="41"/>
      <c r="F384" s="215" t="s">
        <v>711</v>
      </c>
      <c r="G384" s="41"/>
      <c r="H384" s="41"/>
      <c r="I384" s="216"/>
      <c r="J384" s="41"/>
      <c r="K384" s="41"/>
      <c r="L384" s="45"/>
      <c r="M384" s="217"/>
      <c r="N384" s="218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160</v>
      </c>
      <c r="AU384" s="18" t="s">
        <v>85</v>
      </c>
    </row>
    <row r="385" s="12" customFormat="1" ht="22.8" customHeight="1">
      <c r="A385" s="12"/>
      <c r="B385" s="185"/>
      <c r="C385" s="186"/>
      <c r="D385" s="187" t="s">
        <v>75</v>
      </c>
      <c r="E385" s="199" t="s">
        <v>712</v>
      </c>
      <c r="F385" s="199" t="s">
        <v>713</v>
      </c>
      <c r="G385" s="186"/>
      <c r="H385" s="186"/>
      <c r="I385" s="189"/>
      <c r="J385" s="200">
        <f>BK385</f>
        <v>0</v>
      </c>
      <c r="K385" s="186"/>
      <c r="L385" s="191"/>
      <c r="M385" s="192"/>
      <c r="N385" s="193"/>
      <c r="O385" s="193"/>
      <c r="P385" s="194">
        <f>SUM(P386:P414)</f>
        <v>0</v>
      </c>
      <c r="Q385" s="193"/>
      <c r="R385" s="194">
        <f>SUM(R386:R414)</f>
        <v>1.1214902499999999</v>
      </c>
      <c r="S385" s="193"/>
      <c r="T385" s="195">
        <f>SUM(T386:T414)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196" t="s">
        <v>85</v>
      </c>
      <c r="AT385" s="197" t="s">
        <v>75</v>
      </c>
      <c r="AU385" s="197" t="s">
        <v>81</v>
      </c>
      <c r="AY385" s="196" t="s">
        <v>151</v>
      </c>
      <c r="BK385" s="198">
        <f>SUM(BK386:BK414)</f>
        <v>0</v>
      </c>
    </row>
    <row r="386" s="2" customFormat="1" ht="24.15" customHeight="1">
      <c r="A386" s="39"/>
      <c r="B386" s="40"/>
      <c r="C386" s="201" t="s">
        <v>714</v>
      </c>
      <c r="D386" s="201" t="s">
        <v>153</v>
      </c>
      <c r="E386" s="202" t="s">
        <v>715</v>
      </c>
      <c r="F386" s="203" t="s">
        <v>716</v>
      </c>
      <c r="G386" s="204" t="s">
        <v>221</v>
      </c>
      <c r="H386" s="205">
        <v>62.340000000000003</v>
      </c>
      <c r="I386" s="206"/>
      <c r="J386" s="207">
        <f>ROUND(I386*H386,2)</f>
        <v>0</v>
      </c>
      <c r="K386" s="203" t="s">
        <v>157</v>
      </c>
      <c r="L386" s="45"/>
      <c r="M386" s="208" t="s">
        <v>19</v>
      </c>
      <c r="N386" s="209" t="s">
        <v>47</v>
      </c>
      <c r="O386" s="85"/>
      <c r="P386" s="210">
        <f>O386*H386</f>
        <v>0</v>
      </c>
      <c r="Q386" s="210">
        <v>0</v>
      </c>
      <c r="R386" s="210">
        <f>Q386*H386</f>
        <v>0</v>
      </c>
      <c r="S386" s="210">
        <v>0</v>
      </c>
      <c r="T386" s="211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12" t="s">
        <v>249</v>
      </c>
      <c r="AT386" s="212" t="s">
        <v>153</v>
      </c>
      <c r="AU386" s="212" t="s">
        <v>85</v>
      </c>
      <c r="AY386" s="18" t="s">
        <v>151</v>
      </c>
      <c r="BE386" s="213">
        <f>IF(N386="základní",J386,0)</f>
        <v>0</v>
      </c>
      <c r="BF386" s="213">
        <f>IF(N386="snížená",J386,0)</f>
        <v>0</v>
      </c>
      <c r="BG386" s="213">
        <f>IF(N386="zákl. přenesená",J386,0)</f>
        <v>0</v>
      </c>
      <c r="BH386" s="213">
        <f>IF(N386="sníž. přenesená",J386,0)</f>
        <v>0</v>
      </c>
      <c r="BI386" s="213">
        <f>IF(N386="nulová",J386,0)</f>
        <v>0</v>
      </c>
      <c r="BJ386" s="18" t="s">
        <v>81</v>
      </c>
      <c r="BK386" s="213">
        <f>ROUND(I386*H386,2)</f>
        <v>0</v>
      </c>
      <c r="BL386" s="18" t="s">
        <v>249</v>
      </c>
      <c r="BM386" s="212" t="s">
        <v>717</v>
      </c>
    </row>
    <row r="387" s="2" customFormat="1">
      <c r="A387" s="39"/>
      <c r="B387" s="40"/>
      <c r="C387" s="41"/>
      <c r="D387" s="214" t="s">
        <v>160</v>
      </c>
      <c r="E387" s="41"/>
      <c r="F387" s="215" t="s">
        <v>718</v>
      </c>
      <c r="G387" s="41"/>
      <c r="H387" s="41"/>
      <c r="I387" s="216"/>
      <c r="J387" s="41"/>
      <c r="K387" s="41"/>
      <c r="L387" s="45"/>
      <c r="M387" s="217"/>
      <c r="N387" s="218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160</v>
      </c>
      <c r="AU387" s="18" t="s">
        <v>85</v>
      </c>
    </row>
    <row r="388" s="2" customFormat="1" ht="16.5" customHeight="1">
      <c r="A388" s="39"/>
      <c r="B388" s="40"/>
      <c r="C388" s="231" t="s">
        <v>719</v>
      </c>
      <c r="D388" s="231" t="s">
        <v>194</v>
      </c>
      <c r="E388" s="232" t="s">
        <v>720</v>
      </c>
      <c r="F388" s="233" t="s">
        <v>721</v>
      </c>
      <c r="G388" s="234" t="s">
        <v>221</v>
      </c>
      <c r="H388" s="235">
        <v>65.456999999999994</v>
      </c>
      <c r="I388" s="236"/>
      <c r="J388" s="237">
        <f>ROUND(I388*H388,2)</f>
        <v>0</v>
      </c>
      <c r="K388" s="233" t="s">
        <v>157</v>
      </c>
      <c r="L388" s="238"/>
      <c r="M388" s="239" t="s">
        <v>19</v>
      </c>
      <c r="N388" s="240" t="s">
        <v>47</v>
      </c>
      <c r="O388" s="85"/>
      <c r="P388" s="210">
        <f>O388*H388</f>
        <v>0</v>
      </c>
      <c r="Q388" s="210">
        <v>0.00089999999999999998</v>
      </c>
      <c r="R388" s="210">
        <f>Q388*H388</f>
        <v>0.058911299999999993</v>
      </c>
      <c r="S388" s="210">
        <v>0</v>
      </c>
      <c r="T388" s="211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12" t="s">
        <v>344</v>
      </c>
      <c r="AT388" s="212" t="s">
        <v>194</v>
      </c>
      <c r="AU388" s="212" t="s">
        <v>85</v>
      </c>
      <c r="AY388" s="18" t="s">
        <v>151</v>
      </c>
      <c r="BE388" s="213">
        <f>IF(N388="základní",J388,0)</f>
        <v>0</v>
      </c>
      <c r="BF388" s="213">
        <f>IF(N388="snížená",J388,0)</f>
        <v>0</v>
      </c>
      <c r="BG388" s="213">
        <f>IF(N388="zákl. přenesená",J388,0)</f>
        <v>0</v>
      </c>
      <c r="BH388" s="213">
        <f>IF(N388="sníž. přenesená",J388,0)</f>
        <v>0</v>
      </c>
      <c r="BI388" s="213">
        <f>IF(N388="nulová",J388,0)</f>
        <v>0</v>
      </c>
      <c r="BJ388" s="18" t="s">
        <v>81</v>
      </c>
      <c r="BK388" s="213">
        <f>ROUND(I388*H388,2)</f>
        <v>0</v>
      </c>
      <c r="BL388" s="18" t="s">
        <v>249</v>
      </c>
      <c r="BM388" s="212" t="s">
        <v>722</v>
      </c>
    </row>
    <row r="389" s="13" customFormat="1">
      <c r="A389" s="13"/>
      <c r="B389" s="219"/>
      <c r="C389" s="220"/>
      <c r="D389" s="221" t="s">
        <v>162</v>
      </c>
      <c r="E389" s="220"/>
      <c r="F389" s="223" t="s">
        <v>723</v>
      </c>
      <c r="G389" s="220"/>
      <c r="H389" s="224">
        <v>65.456999999999994</v>
      </c>
      <c r="I389" s="225"/>
      <c r="J389" s="220"/>
      <c r="K389" s="220"/>
      <c r="L389" s="226"/>
      <c r="M389" s="227"/>
      <c r="N389" s="228"/>
      <c r="O389" s="228"/>
      <c r="P389" s="228"/>
      <c r="Q389" s="228"/>
      <c r="R389" s="228"/>
      <c r="S389" s="228"/>
      <c r="T389" s="229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0" t="s">
        <v>162</v>
      </c>
      <c r="AU389" s="230" t="s">
        <v>85</v>
      </c>
      <c r="AV389" s="13" t="s">
        <v>85</v>
      </c>
      <c r="AW389" s="13" t="s">
        <v>4</v>
      </c>
      <c r="AX389" s="13" t="s">
        <v>81</v>
      </c>
      <c r="AY389" s="230" t="s">
        <v>151</v>
      </c>
    </row>
    <row r="390" s="2" customFormat="1" ht="24.15" customHeight="1">
      <c r="A390" s="39"/>
      <c r="B390" s="40"/>
      <c r="C390" s="201" t="s">
        <v>724</v>
      </c>
      <c r="D390" s="201" t="s">
        <v>153</v>
      </c>
      <c r="E390" s="202" t="s">
        <v>725</v>
      </c>
      <c r="F390" s="203" t="s">
        <v>726</v>
      </c>
      <c r="G390" s="204" t="s">
        <v>221</v>
      </c>
      <c r="H390" s="205">
        <v>52.088000000000001</v>
      </c>
      <c r="I390" s="206"/>
      <c r="J390" s="207">
        <f>ROUND(I390*H390,2)</f>
        <v>0</v>
      </c>
      <c r="K390" s="203" t="s">
        <v>157</v>
      </c>
      <c r="L390" s="45"/>
      <c r="M390" s="208" t="s">
        <v>19</v>
      </c>
      <c r="N390" s="209" t="s">
        <v>47</v>
      </c>
      <c r="O390" s="85"/>
      <c r="P390" s="210">
        <f>O390*H390</f>
        <v>0</v>
      </c>
      <c r="Q390" s="210">
        <v>0</v>
      </c>
      <c r="R390" s="210">
        <f>Q390*H390</f>
        <v>0</v>
      </c>
      <c r="S390" s="210">
        <v>0</v>
      </c>
      <c r="T390" s="211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12" t="s">
        <v>249</v>
      </c>
      <c r="AT390" s="212" t="s">
        <v>153</v>
      </c>
      <c r="AU390" s="212" t="s">
        <v>85</v>
      </c>
      <c r="AY390" s="18" t="s">
        <v>151</v>
      </c>
      <c r="BE390" s="213">
        <f>IF(N390="základní",J390,0)</f>
        <v>0</v>
      </c>
      <c r="BF390" s="213">
        <f>IF(N390="snížená",J390,0)</f>
        <v>0</v>
      </c>
      <c r="BG390" s="213">
        <f>IF(N390="zákl. přenesená",J390,0)</f>
        <v>0</v>
      </c>
      <c r="BH390" s="213">
        <f>IF(N390="sníž. přenesená",J390,0)</f>
        <v>0</v>
      </c>
      <c r="BI390" s="213">
        <f>IF(N390="nulová",J390,0)</f>
        <v>0</v>
      </c>
      <c r="BJ390" s="18" t="s">
        <v>81</v>
      </c>
      <c r="BK390" s="213">
        <f>ROUND(I390*H390,2)</f>
        <v>0</v>
      </c>
      <c r="BL390" s="18" t="s">
        <v>249</v>
      </c>
      <c r="BM390" s="212" t="s">
        <v>727</v>
      </c>
    </row>
    <row r="391" s="2" customFormat="1">
      <c r="A391" s="39"/>
      <c r="B391" s="40"/>
      <c r="C391" s="41"/>
      <c r="D391" s="214" t="s">
        <v>160</v>
      </c>
      <c r="E391" s="41"/>
      <c r="F391" s="215" t="s">
        <v>728</v>
      </c>
      <c r="G391" s="41"/>
      <c r="H391" s="41"/>
      <c r="I391" s="216"/>
      <c r="J391" s="41"/>
      <c r="K391" s="41"/>
      <c r="L391" s="45"/>
      <c r="M391" s="217"/>
      <c r="N391" s="218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160</v>
      </c>
      <c r="AU391" s="18" t="s">
        <v>85</v>
      </c>
    </row>
    <row r="392" s="13" customFormat="1">
      <c r="A392" s="13"/>
      <c r="B392" s="219"/>
      <c r="C392" s="220"/>
      <c r="D392" s="221" t="s">
        <v>162</v>
      </c>
      <c r="E392" s="222" t="s">
        <v>19</v>
      </c>
      <c r="F392" s="223" t="s">
        <v>729</v>
      </c>
      <c r="G392" s="220"/>
      <c r="H392" s="224">
        <v>52.088000000000001</v>
      </c>
      <c r="I392" s="225"/>
      <c r="J392" s="220"/>
      <c r="K392" s="220"/>
      <c r="L392" s="226"/>
      <c r="M392" s="227"/>
      <c r="N392" s="228"/>
      <c r="O392" s="228"/>
      <c r="P392" s="228"/>
      <c r="Q392" s="228"/>
      <c r="R392" s="228"/>
      <c r="S392" s="228"/>
      <c r="T392" s="22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0" t="s">
        <v>162</v>
      </c>
      <c r="AU392" s="230" t="s">
        <v>85</v>
      </c>
      <c r="AV392" s="13" t="s">
        <v>85</v>
      </c>
      <c r="AW392" s="13" t="s">
        <v>35</v>
      </c>
      <c r="AX392" s="13" t="s">
        <v>81</v>
      </c>
      <c r="AY392" s="230" t="s">
        <v>151</v>
      </c>
    </row>
    <row r="393" s="2" customFormat="1" ht="16.5" customHeight="1">
      <c r="A393" s="39"/>
      <c r="B393" s="40"/>
      <c r="C393" s="231" t="s">
        <v>730</v>
      </c>
      <c r="D393" s="231" t="s">
        <v>194</v>
      </c>
      <c r="E393" s="232" t="s">
        <v>731</v>
      </c>
      <c r="F393" s="233" t="s">
        <v>732</v>
      </c>
      <c r="G393" s="234" t="s">
        <v>221</v>
      </c>
      <c r="H393" s="235">
        <v>54.692</v>
      </c>
      <c r="I393" s="236"/>
      <c r="J393" s="237">
        <f>ROUND(I393*H393,2)</f>
        <v>0</v>
      </c>
      <c r="K393" s="233" t="s">
        <v>157</v>
      </c>
      <c r="L393" s="238"/>
      <c r="M393" s="239" t="s">
        <v>19</v>
      </c>
      <c r="N393" s="240" t="s">
        <v>47</v>
      </c>
      <c r="O393" s="85"/>
      <c r="P393" s="210">
        <f>O393*H393</f>
        <v>0</v>
      </c>
      <c r="Q393" s="210">
        <v>0.00175</v>
      </c>
      <c r="R393" s="210">
        <f>Q393*H393</f>
        <v>0.095711000000000004</v>
      </c>
      <c r="S393" s="210">
        <v>0</v>
      </c>
      <c r="T393" s="211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2" t="s">
        <v>344</v>
      </c>
      <c r="AT393" s="212" t="s">
        <v>194</v>
      </c>
      <c r="AU393" s="212" t="s">
        <v>85</v>
      </c>
      <c r="AY393" s="18" t="s">
        <v>151</v>
      </c>
      <c r="BE393" s="213">
        <f>IF(N393="základní",J393,0)</f>
        <v>0</v>
      </c>
      <c r="BF393" s="213">
        <f>IF(N393="snížená",J393,0)</f>
        <v>0</v>
      </c>
      <c r="BG393" s="213">
        <f>IF(N393="zákl. přenesená",J393,0)</f>
        <v>0</v>
      </c>
      <c r="BH393" s="213">
        <f>IF(N393="sníž. přenesená",J393,0)</f>
        <v>0</v>
      </c>
      <c r="BI393" s="213">
        <f>IF(N393="nulová",J393,0)</f>
        <v>0</v>
      </c>
      <c r="BJ393" s="18" t="s">
        <v>81</v>
      </c>
      <c r="BK393" s="213">
        <f>ROUND(I393*H393,2)</f>
        <v>0</v>
      </c>
      <c r="BL393" s="18" t="s">
        <v>249</v>
      </c>
      <c r="BM393" s="212" t="s">
        <v>733</v>
      </c>
    </row>
    <row r="394" s="13" customFormat="1">
      <c r="A394" s="13"/>
      <c r="B394" s="219"/>
      <c r="C394" s="220"/>
      <c r="D394" s="221" t="s">
        <v>162</v>
      </c>
      <c r="E394" s="220"/>
      <c r="F394" s="223" t="s">
        <v>734</v>
      </c>
      <c r="G394" s="220"/>
      <c r="H394" s="224">
        <v>54.692</v>
      </c>
      <c r="I394" s="225"/>
      <c r="J394" s="220"/>
      <c r="K394" s="220"/>
      <c r="L394" s="226"/>
      <c r="M394" s="227"/>
      <c r="N394" s="228"/>
      <c r="O394" s="228"/>
      <c r="P394" s="228"/>
      <c r="Q394" s="228"/>
      <c r="R394" s="228"/>
      <c r="S394" s="228"/>
      <c r="T394" s="229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0" t="s">
        <v>162</v>
      </c>
      <c r="AU394" s="230" t="s">
        <v>85</v>
      </c>
      <c r="AV394" s="13" t="s">
        <v>85</v>
      </c>
      <c r="AW394" s="13" t="s">
        <v>4</v>
      </c>
      <c r="AX394" s="13" t="s">
        <v>81</v>
      </c>
      <c r="AY394" s="230" t="s">
        <v>151</v>
      </c>
    </row>
    <row r="395" s="2" customFormat="1" ht="33" customHeight="1">
      <c r="A395" s="39"/>
      <c r="B395" s="40"/>
      <c r="C395" s="201" t="s">
        <v>735</v>
      </c>
      <c r="D395" s="201" t="s">
        <v>153</v>
      </c>
      <c r="E395" s="202" t="s">
        <v>736</v>
      </c>
      <c r="F395" s="203" t="s">
        <v>737</v>
      </c>
      <c r="G395" s="204" t="s">
        <v>221</v>
      </c>
      <c r="H395" s="205">
        <v>9.8000000000000007</v>
      </c>
      <c r="I395" s="206"/>
      <c r="J395" s="207">
        <f>ROUND(I395*H395,2)</f>
        <v>0</v>
      </c>
      <c r="K395" s="203" t="s">
        <v>157</v>
      </c>
      <c r="L395" s="45"/>
      <c r="M395" s="208" t="s">
        <v>19</v>
      </c>
      <c r="N395" s="209" t="s">
        <v>47</v>
      </c>
      <c r="O395" s="85"/>
      <c r="P395" s="210">
        <f>O395*H395</f>
        <v>0</v>
      </c>
      <c r="Q395" s="210">
        <v>0.00036000000000000002</v>
      </c>
      <c r="R395" s="210">
        <f>Q395*H395</f>
        <v>0.0035280000000000003</v>
      </c>
      <c r="S395" s="210">
        <v>0</v>
      </c>
      <c r="T395" s="211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2" t="s">
        <v>249</v>
      </c>
      <c r="AT395" s="212" t="s">
        <v>153</v>
      </c>
      <c r="AU395" s="212" t="s">
        <v>85</v>
      </c>
      <c r="AY395" s="18" t="s">
        <v>151</v>
      </c>
      <c r="BE395" s="213">
        <f>IF(N395="základní",J395,0)</f>
        <v>0</v>
      </c>
      <c r="BF395" s="213">
        <f>IF(N395="snížená",J395,0)</f>
        <v>0</v>
      </c>
      <c r="BG395" s="213">
        <f>IF(N395="zákl. přenesená",J395,0)</f>
        <v>0</v>
      </c>
      <c r="BH395" s="213">
        <f>IF(N395="sníž. přenesená",J395,0)</f>
        <v>0</v>
      </c>
      <c r="BI395" s="213">
        <f>IF(N395="nulová",J395,0)</f>
        <v>0</v>
      </c>
      <c r="BJ395" s="18" t="s">
        <v>81</v>
      </c>
      <c r="BK395" s="213">
        <f>ROUND(I395*H395,2)</f>
        <v>0</v>
      </c>
      <c r="BL395" s="18" t="s">
        <v>249</v>
      </c>
      <c r="BM395" s="212" t="s">
        <v>738</v>
      </c>
    </row>
    <row r="396" s="2" customFormat="1">
      <c r="A396" s="39"/>
      <c r="B396" s="40"/>
      <c r="C396" s="41"/>
      <c r="D396" s="214" t="s">
        <v>160</v>
      </c>
      <c r="E396" s="41"/>
      <c r="F396" s="215" t="s">
        <v>739</v>
      </c>
      <c r="G396" s="41"/>
      <c r="H396" s="41"/>
      <c r="I396" s="216"/>
      <c r="J396" s="41"/>
      <c r="K396" s="41"/>
      <c r="L396" s="45"/>
      <c r="M396" s="217"/>
      <c r="N396" s="218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160</v>
      </c>
      <c r="AU396" s="18" t="s">
        <v>85</v>
      </c>
    </row>
    <row r="397" s="13" customFormat="1">
      <c r="A397" s="13"/>
      <c r="B397" s="219"/>
      <c r="C397" s="220"/>
      <c r="D397" s="221" t="s">
        <v>162</v>
      </c>
      <c r="E397" s="222" t="s">
        <v>19</v>
      </c>
      <c r="F397" s="223" t="s">
        <v>740</v>
      </c>
      <c r="G397" s="220"/>
      <c r="H397" s="224">
        <v>9.8000000000000007</v>
      </c>
      <c r="I397" s="225"/>
      <c r="J397" s="220"/>
      <c r="K397" s="220"/>
      <c r="L397" s="226"/>
      <c r="M397" s="227"/>
      <c r="N397" s="228"/>
      <c r="O397" s="228"/>
      <c r="P397" s="228"/>
      <c r="Q397" s="228"/>
      <c r="R397" s="228"/>
      <c r="S397" s="228"/>
      <c r="T397" s="22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0" t="s">
        <v>162</v>
      </c>
      <c r="AU397" s="230" t="s">
        <v>85</v>
      </c>
      <c r="AV397" s="13" t="s">
        <v>85</v>
      </c>
      <c r="AW397" s="13" t="s">
        <v>35</v>
      </c>
      <c r="AX397" s="13" t="s">
        <v>81</v>
      </c>
      <c r="AY397" s="230" t="s">
        <v>151</v>
      </c>
    </row>
    <row r="398" s="2" customFormat="1" ht="16.5" customHeight="1">
      <c r="A398" s="39"/>
      <c r="B398" s="40"/>
      <c r="C398" s="231" t="s">
        <v>741</v>
      </c>
      <c r="D398" s="231" t="s">
        <v>194</v>
      </c>
      <c r="E398" s="232" t="s">
        <v>742</v>
      </c>
      <c r="F398" s="233" t="s">
        <v>743</v>
      </c>
      <c r="G398" s="234" t="s">
        <v>221</v>
      </c>
      <c r="H398" s="235">
        <v>10.289999999999999</v>
      </c>
      <c r="I398" s="236"/>
      <c r="J398" s="237">
        <f>ROUND(I398*H398,2)</f>
        <v>0</v>
      </c>
      <c r="K398" s="233" t="s">
        <v>157</v>
      </c>
      <c r="L398" s="238"/>
      <c r="M398" s="239" t="s">
        <v>19</v>
      </c>
      <c r="N398" s="240" t="s">
        <v>47</v>
      </c>
      <c r="O398" s="85"/>
      <c r="P398" s="210">
        <f>O398*H398</f>
        <v>0</v>
      </c>
      <c r="Q398" s="210">
        <v>0.019</v>
      </c>
      <c r="R398" s="210">
        <f>Q398*H398</f>
        <v>0.19550999999999999</v>
      </c>
      <c r="S398" s="210">
        <v>0</v>
      </c>
      <c r="T398" s="211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12" t="s">
        <v>344</v>
      </c>
      <c r="AT398" s="212" t="s">
        <v>194</v>
      </c>
      <c r="AU398" s="212" t="s">
        <v>85</v>
      </c>
      <c r="AY398" s="18" t="s">
        <v>151</v>
      </c>
      <c r="BE398" s="213">
        <f>IF(N398="základní",J398,0)</f>
        <v>0</v>
      </c>
      <c r="BF398" s="213">
        <f>IF(N398="snížená",J398,0)</f>
        <v>0</v>
      </c>
      <c r="BG398" s="213">
        <f>IF(N398="zákl. přenesená",J398,0)</f>
        <v>0</v>
      </c>
      <c r="BH398" s="213">
        <f>IF(N398="sníž. přenesená",J398,0)</f>
        <v>0</v>
      </c>
      <c r="BI398" s="213">
        <f>IF(N398="nulová",J398,0)</f>
        <v>0</v>
      </c>
      <c r="BJ398" s="18" t="s">
        <v>81</v>
      </c>
      <c r="BK398" s="213">
        <f>ROUND(I398*H398,2)</f>
        <v>0</v>
      </c>
      <c r="BL398" s="18" t="s">
        <v>249</v>
      </c>
      <c r="BM398" s="212" t="s">
        <v>744</v>
      </c>
    </row>
    <row r="399" s="13" customFormat="1">
      <c r="A399" s="13"/>
      <c r="B399" s="219"/>
      <c r="C399" s="220"/>
      <c r="D399" s="221" t="s">
        <v>162</v>
      </c>
      <c r="E399" s="220"/>
      <c r="F399" s="223" t="s">
        <v>745</v>
      </c>
      <c r="G399" s="220"/>
      <c r="H399" s="224">
        <v>10.289999999999999</v>
      </c>
      <c r="I399" s="225"/>
      <c r="J399" s="220"/>
      <c r="K399" s="220"/>
      <c r="L399" s="226"/>
      <c r="M399" s="227"/>
      <c r="N399" s="228"/>
      <c r="O399" s="228"/>
      <c r="P399" s="228"/>
      <c r="Q399" s="228"/>
      <c r="R399" s="228"/>
      <c r="S399" s="228"/>
      <c r="T399" s="22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0" t="s">
        <v>162</v>
      </c>
      <c r="AU399" s="230" t="s">
        <v>85</v>
      </c>
      <c r="AV399" s="13" t="s">
        <v>85</v>
      </c>
      <c r="AW399" s="13" t="s">
        <v>4</v>
      </c>
      <c r="AX399" s="13" t="s">
        <v>81</v>
      </c>
      <c r="AY399" s="230" t="s">
        <v>151</v>
      </c>
    </row>
    <row r="400" s="2" customFormat="1" ht="33" customHeight="1">
      <c r="A400" s="39"/>
      <c r="B400" s="40"/>
      <c r="C400" s="201" t="s">
        <v>746</v>
      </c>
      <c r="D400" s="201" t="s">
        <v>153</v>
      </c>
      <c r="E400" s="202" t="s">
        <v>747</v>
      </c>
      <c r="F400" s="203" t="s">
        <v>748</v>
      </c>
      <c r="G400" s="204" t="s">
        <v>221</v>
      </c>
      <c r="H400" s="205">
        <v>6.6500000000000004</v>
      </c>
      <c r="I400" s="206"/>
      <c r="J400" s="207">
        <f>ROUND(I400*H400,2)</f>
        <v>0</v>
      </c>
      <c r="K400" s="203" t="s">
        <v>157</v>
      </c>
      <c r="L400" s="45"/>
      <c r="M400" s="208" t="s">
        <v>19</v>
      </c>
      <c r="N400" s="209" t="s">
        <v>47</v>
      </c>
      <c r="O400" s="85"/>
      <c r="P400" s="210">
        <f>O400*H400</f>
        <v>0</v>
      </c>
      <c r="Q400" s="210">
        <v>0.00042000000000000002</v>
      </c>
      <c r="R400" s="210">
        <f>Q400*H400</f>
        <v>0.0027930000000000003</v>
      </c>
      <c r="S400" s="210">
        <v>0</v>
      </c>
      <c r="T400" s="211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12" t="s">
        <v>249</v>
      </c>
      <c r="AT400" s="212" t="s">
        <v>153</v>
      </c>
      <c r="AU400" s="212" t="s">
        <v>85</v>
      </c>
      <c r="AY400" s="18" t="s">
        <v>151</v>
      </c>
      <c r="BE400" s="213">
        <f>IF(N400="základní",J400,0)</f>
        <v>0</v>
      </c>
      <c r="BF400" s="213">
        <f>IF(N400="snížená",J400,0)</f>
        <v>0</v>
      </c>
      <c r="BG400" s="213">
        <f>IF(N400="zákl. přenesená",J400,0)</f>
        <v>0</v>
      </c>
      <c r="BH400" s="213">
        <f>IF(N400="sníž. přenesená",J400,0)</f>
        <v>0</v>
      </c>
      <c r="BI400" s="213">
        <f>IF(N400="nulová",J400,0)</f>
        <v>0</v>
      </c>
      <c r="BJ400" s="18" t="s">
        <v>81</v>
      </c>
      <c r="BK400" s="213">
        <f>ROUND(I400*H400,2)</f>
        <v>0</v>
      </c>
      <c r="BL400" s="18" t="s">
        <v>249</v>
      </c>
      <c r="BM400" s="212" t="s">
        <v>749</v>
      </c>
    </row>
    <row r="401" s="2" customFormat="1">
      <c r="A401" s="39"/>
      <c r="B401" s="40"/>
      <c r="C401" s="41"/>
      <c r="D401" s="214" t="s">
        <v>160</v>
      </c>
      <c r="E401" s="41"/>
      <c r="F401" s="215" t="s">
        <v>750</v>
      </c>
      <c r="G401" s="41"/>
      <c r="H401" s="41"/>
      <c r="I401" s="216"/>
      <c r="J401" s="41"/>
      <c r="K401" s="41"/>
      <c r="L401" s="45"/>
      <c r="M401" s="217"/>
      <c r="N401" s="218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160</v>
      </c>
      <c r="AU401" s="18" t="s">
        <v>85</v>
      </c>
    </row>
    <row r="402" s="2" customFormat="1" ht="16.5" customHeight="1">
      <c r="A402" s="39"/>
      <c r="B402" s="40"/>
      <c r="C402" s="231" t="s">
        <v>751</v>
      </c>
      <c r="D402" s="231" t="s">
        <v>194</v>
      </c>
      <c r="E402" s="232" t="s">
        <v>752</v>
      </c>
      <c r="F402" s="233" t="s">
        <v>753</v>
      </c>
      <c r="G402" s="234" t="s">
        <v>221</v>
      </c>
      <c r="H402" s="235">
        <v>6.9829999999999997</v>
      </c>
      <c r="I402" s="236"/>
      <c r="J402" s="237">
        <f>ROUND(I402*H402,2)</f>
        <v>0</v>
      </c>
      <c r="K402" s="233" t="s">
        <v>157</v>
      </c>
      <c r="L402" s="238"/>
      <c r="M402" s="239" t="s">
        <v>19</v>
      </c>
      <c r="N402" s="240" t="s">
        <v>47</v>
      </c>
      <c r="O402" s="85"/>
      <c r="P402" s="210">
        <f>O402*H402</f>
        <v>0</v>
      </c>
      <c r="Q402" s="210">
        <v>0.031</v>
      </c>
      <c r="R402" s="210">
        <f>Q402*H402</f>
        <v>0.216473</v>
      </c>
      <c r="S402" s="210">
        <v>0</v>
      </c>
      <c r="T402" s="211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12" t="s">
        <v>344</v>
      </c>
      <c r="AT402" s="212" t="s">
        <v>194</v>
      </c>
      <c r="AU402" s="212" t="s">
        <v>85</v>
      </c>
      <c r="AY402" s="18" t="s">
        <v>151</v>
      </c>
      <c r="BE402" s="213">
        <f>IF(N402="základní",J402,0)</f>
        <v>0</v>
      </c>
      <c r="BF402" s="213">
        <f>IF(N402="snížená",J402,0)</f>
        <v>0</v>
      </c>
      <c r="BG402" s="213">
        <f>IF(N402="zákl. přenesená",J402,0)</f>
        <v>0</v>
      </c>
      <c r="BH402" s="213">
        <f>IF(N402="sníž. přenesená",J402,0)</f>
        <v>0</v>
      </c>
      <c r="BI402" s="213">
        <f>IF(N402="nulová",J402,0)</f>
        <v>0</v>
      </c>
      <c r="BJ402" s="18" t="s">
        <v>81</v>
      </c>
      <c r="BK402" s="213">
        <f>ROUND(I402*H402,2)</f>
        <v>0</v>
      </c>
      <c r="BL402" s="18" t="s">
        <v>249</v>
      </c>
      <c r="BM402" s="212" t="s">
        <v>754</v>
      </c>
    </row>
    <row r="403" s="13" customFormat="1">
      <c r="A403" s="13"/>
      <c r="B403" s="219"/>
      <c r="C403" s="220"/>
      <c r="D403" s="221" t="s">
        <v>162</v>
      </c>
      <c r="E403" s="220"/>
      <c r="F403" s="223" t="s">
        <v>755</v>
      </c>
      <c r="G403" s="220"/>
      <c r="H403" s="224">
        <v>6.9829999999999997</v>
      </c>
      <c r="I403" s="225"/>
      <c r="J403" s="220"/>
      <c r="K403" s="220"/>
      <c r="L403" s="226"/>
      <c r="M403" s="227"/>
      <c r="N403" s="228"/>
      <c r="O403" s="228"/>
      <c r="P403" s="228"/>
      <c r="Q403" s="228"/>
      <c r="R403" s="228"/>
      <c r="S403" s="228"/>
      <c r="T403" s="22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0" t="s">
        <v>162</v>
      </c>
      <c r="AU403" s="230" t="s">
        <v>85</v>
      </c>
      <c r="AV403" s="13" t="s">
        <v>85</v>
      </c>
      <c r="AW403" s="13" t="s">
        <v>4</v>
      </c>
      <c r="AX403" s="13" t="s">
        <v>81</v>
      </c>
      <c r="AY403" s="230" t="s">
        <v>151</v>
      </c>
    </row>
    <row r="404" s="2" customFormat="1" ht="16.5" customHeight="1">
      <c r="A404" s="39"/>
      <c r="B404" s="40"/>
      <c r="C404" s="201" t="s">
        <v>756</v>
      </c>
      <c r="D404" s="201" t="s">
        <v>153</v>
      </c>
      <c r="E404" s="202" t="s">
        <v>757</v>
      </c>
      <c r="F404" s="203" t="s">
        <v>758</v>
      </c>
      <c r="G404" s="204" t="s">
        <v>221</v>
      </c>
      <c r="H404" s="205">
        <v>32.706000000000003</v>
      </c>
      <c r="I404" s="206"/>
      <c r="J404" s="207">
        <f>ROUND(I404*H404,2)</f>
        <v>0</v>
      </c>
      <c r="K404" s="203" t="s">
        <v>157</v>
      </c>
      <c r="L404" s="45"/>
      <c r="M404" s="208" t="s">
        <v>19</v>
      </c>
      <c r="N404" s="209" t="s">
        <v>47</v>
      </c>
      <c r="O404" s="85"/>
      <c r="P404" s="210">
        <f>O404*H404</f>
        <v>0</v>
      </c>
      <c r="Q404" s="210">
        <v>0.00024000000000000001</v>
      </c>
      <c r="R404" s="210">
        <f>Q404*H404</f>
        <v>0.0078494400000000009</v>
      </c>
      <c r="S404" s="210">
        <v>0</v>
      </c>
      <c r="T404" s="211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12" t="s">
        <v>249</v>
      </c>
      <c r="AT404" s="212" t="s">
        <v>153</v>
      </c>
      <c r="AU404" s="212" t="s">
        <v>85</v>
      </c>
      <c r="AY404" s="18" t="s">
        <v>151</v>
      </c>
      <c r="BE404" s="213">
        <f>IF(N404="základní",J404,0)</f>
        <v>0</v>
      </c>
      <c r="BF404" s="213">
        <f>IF(N404="snížená",J404,0)</f>
        <v>0</v>
      </c>
      <c r="BG404" s="213">
        <f>IF(N404="zákl. přenesená",J404,0)</f>
        <v>0</v>
      </c>
      <c r="BH404" s="213">
        <f>IF(N404="sníž. přenesená",J404,0)</f>
        <v>0</v>
      </c>
      <c r="BI404" s="213">
        <f>IF(N404="nulová",J404,0)</f>
        <v>0</v>
      </c>
      <c r="BJ404" s="18" t="s">
        <v>81</v>
      </c>
      <c r="BK404" s="213">
        <f>ROUND(I404*H404,2)</f>
        <v>0</v>
      </c>
      <c r="BL404" s="18" t="s">
        <v>249</v>
      </c>
      <c r="BM404" s="212" t="s">
        <v>759</v>
      </c>
    </row>
    <row r="405" s="2" customFormat="1">
      <c r="A405" s="39"/>
      <c r="B405" s="40"/>
      <c r="C405" s="41"/>
      <c r="D405" s="214" t="s">
        <v>160</v>
      </c>
      <c r="E405" s="41"/>
      <c r="F405" s="215" t="s">
        <v>760</v>
      </c>
      <c r="G405" s="41"/>
      <c r="H405" s="41"/>
      <c r="I405" s="216"/>
      <c r="J405" s="41"/>
      <c r="K405" s="41"/>
      <c r="L405" s="45"/>
      <c r="M405" s="217"/>
      <c r="N405" s="218"/>
      <c r="O405" s="85"/>
      <c r="P405" s="85"/>
      <c r="Q405" s="85"/>
      <c r="R405" s="85"/>
      <c r="S405" s="85"/>
      <c r="T405" s="86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160</v>
      </c>
      <c r="AU405" s="18" t="s">
        <v>85</v>
      </c>
    </row>
    <row r="406" s="13" customFormat="1">
      <c r="A406" s="13"/>
      <c r="B406" s="219"/>
      <c r="C406" s="220"/>
      <c r="D406" s="221" t="s">
        <v>162</v>
      </c>
      <c r="E406" s="222" t="s">
        <v>19</v>
      </c>
      <c r="F406" s="223" t="s">
        <v>761</v>
      </c>
      <c r="G406" s="220"/>
      <c r="H406" s="224">
        <v>32.706000000000003</v>
      </c>
      <c r="I406" s="225"/>
      <c r="J406" s="220"/>
      <c r="K406" s="220"/>
      <c r="L406" s="226"/>
      <c r="M406" s="227"/>
      <c r="N406" s="228"/>
      <c r="O406" s="228"/>
      <c r="P406" s="228"/>
      <c r="Q406" s="228"/>
      <c r="R406" s="228"/>
      <c r="S406" s="228"/>
      <c r="T406" s="229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0" t="s">
        <v>162</v>
      </c>
      <c r="AU406" s="230" t="s">
        <v>85</v>
      </c>
      <c r="AV406" s="13" t="s">
        <v>85</v>
      </c>
      <c r="AW406" s="13" t="s">
        <v>35</v>
      </c>
      <c r="AX406" s="13" t="s">
        <v>81</v>
      </c>
      <c r="AY406" s="230" t="s">
        <v>151</v>
      </c>
    </row>
    <row r="407" s="2" customFormat="1" ht="16.5" customHeight="1">
      <c r="A407" s="39"/>
      <c r="B407" s="40"/>
      <c r="C407" s="231" t="s">
        <v>762</v>
      </c>
      <c r="D407" s="231" t="s">
        <v>194</v>
      </c>
      <c r="E407" s="232" t="s">
        <v>763</v>
      </c>
      <c r="F407" s="233" t="s">
        <v>764</v>
      </c>
      <c r="G407" s="234" t="s">
        <v>221</v>
      </c>
      <c r="H407" s="235">
        <v>34.341000000000001</v>
      </c>
      <c r="I407" s="236"/>
      <c r="J407" s="237">
        <f>ROUND(I407*H407,2)</f>
        <v>0</v>
      </c>
      <c r="K407" s="233" t="s">
        <v>157</v>
      </c>
      <c r="L407" s="238"/>
      <c r="M407" s="239" t="s">
        <v>19</v>
      </c>
      <c r="N407" s="240" t="s">
        <v>47</v>
      </c>
      <c r="O407" s="85"/>
      <c r="P407" s="210">
        <f>O407*H407</f>
        <v>0</v>
      </c>
      <c r="Q407" s="210">
        <v>0.0080000000000000002</v>
      </c>
      <c r="R407" s="210">
        <f>Q407*H407</f>
        <v>0.27472800000000003</v>
      </c>
      <c r="S407" s="210">
        <v>0</v>
      </c>
      <c r="T407" s="211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2" t="s">
        <v>344</v>
      </c>
      <c r="AT407" s="212" t="s">
        <v>194</v>
      </c>
      <c r="AU407" s="212" t="s">
        <v>85</v>
      </c>
      <c r="AY407" s="18" t="s">
        <v>151</v>
      </c>
      <c r="BE407" s="213">
        <f>IF(N407="základní",J407,0)</f>
        <v>0</v>
      </c>
      <c r="BF407" s="213">
        <f>IF(N407="snížená",J407,0)</f>
        <v>0</v>
      </c>
      <c r="BG407" s="213">
        <f>IF(N407="zákl. přenesená",J407,0)</f>
        <v>0</v>
      </c>
      <c r="BH407" s="213">
        <f>IF(N407="sníž. přenesená",J407,0)</f>
        <v>0</v>
      </c>
      <c r="BI407" s="213">
        <f>IF(N407="nulová",J407,0)</f>
        <v>0</v>
      </c>
      <c r="BJ407" s="18" t="s">
        <v>81</v>
      </c>
      <c r="BK407" s="213">
        <f>ROUND(I407*H407,2)</f>
        <v>0</v>
      </c>
      <c r="BL407" s="18" t="s">
        <v>249</v>
      </c>
      <c r="BM407" s="212" t="s">
        <v>765</v>
      </c>
    </row>
    <row r="408" s="13" customFormat="1">
      <c r="A408" s="13"/>
      <c r="B408" s="219"/>
      <c r="C408" s="220"/>
      <c r="D408" s="221" t="s">
        <v>162</v>
      </c>
      <c r="E408" s="220"/>
      <c r="F408" s="223" t="s">
        <v>766</v>
      </c>
      <c r="G408" s="220"/>
      <c r="H408" s="224">
        <v>34.341000000000001</v>
      </c>
      <c r="I408" s="225"/>
      <c r="J408" s="220"/>
      <c r="K408" s="220"/>
      <c r="L408" s="226"/>
      <c r="M408" s="227"/>
      <c r="N408" s="228"/>
      <c r="O408" s="228"/>
      <c r="P408" s="228"/>
      <c r="Q408" s="228"/>
      <c r="R408" s="228"/>
      <c r="S408" s="228"/>
      <c r="T408" s="229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0" t="s">
        <v>162</v>
      </c>
      <c r="AU408" s="230" t="s">
        <v>85</v>
      </c>
      <c r="AV408" s="13" t="s">
        <v>85</v>
      </c>
      <c r="AW408" s="13" t="s">
        <v>4</v>
      </c>
      <c r="AX408" s="13" t="s">
        <v>81</v>
      </c>
      <c r="AY408" s="230" t="s">
        <v>151</v>
      </c>
    </row>
    <row r="409" s="2" customFormat="1" ht="24.15" customHeight="1">
      <c r="A409" s="39"/>
      <c r="B409" s="40"/>
      <c r="C409" s="201" t="s">
        <v>767</v>
      </c>
      <c r="D409" s="201" t="s">
        <v>153</v>
      </c>
      <c r="E409" s="202" t="s">
        <v>768</v>
      </c>
      <c r="F409" s="203" t="s">
        <v>769</v>
      </c>
      <c r="G409" s="204" t="s">
        <v>221</v>
      </c>
      <c r="H409" s="205">
        <v>5.8899999999999997</v>
      </c>
      <c r="I409" s="206"/>
      <c r="J409" s="207">
        <f>ROUND(I409*H409,2)</f>
        <v>0</v>
      </c>
      <c r="K409" s="203" t="s">
        <v>157</v>
      </c>
      <c r="L409" s="45"/>
      <c r="M409" s="208" t="s">
        <v>19</v>
      </c>
      <c r="N409" s="209" t="s">
        <v>47</v>
      </c>
      <c r="O409" s="85"/>
      <c r="P409" s="210">
        <f>O409*H409</f>
        <v>0</v>
      </c>
      <c r="Q409" s="210">
        <v>0.00024000000000000001</v>
      </c>
      <c r="R409" s="210">
        <f>Q409*H409</f>
        <v>0.0014135999999999999</v>
      </c>
      <c r="S409" s="210">
        <v>0</v>
      </c>
      <c r="T409" s="211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12" t="s">
        <v>249</v>
      </c>
      <c r="AT409" s="212" t="s">
        <v>153</v>
      </c>
      <c r="AU409" s="212" t="s">
        <v>85</v>
      </c>
      <c r="AY409" s="18" t="s">
        <v>151</v>
      </c>
      <c r="BE409" s="213">
        <f>IF(N409="základní",J409,0)</f>
        <v>0</v>
      </c>
      <c r="BF409" s="213">
        <f>IF(N409="snížená",J409,0)</f>
        <v>0</v>
      </c>
      <c r="BG409" s="213">
        <f>IF(N409="zákl. přenesená",J409,0)</f>
        <v>0</v>
      </c>
      <c r="BH409" s="213">
        <f>IF(N409="sníž. přenesená",J409,0)</f>
        <v>0</v>
      </c>
      <c r="BI409" s="213">
        <f>IF(N409="nulová",J409,0)</f>
        <v>0</v>
      </c>
      <c r="BJ409" s="18" t="s">
        <v>81</v>
      </c>
      <c r="BK409" s="213">
        <f>ROUND(I409*H409,2)</f>
        <v>0</v>
      </c>
      <c r="BL409" s="18" t="s">
        <v>249</v>
      </c>
      <c r="BM409" s="212" t="s">
        <v>770</v>
      </c>
    </row>
    <row r="410" s="2" customFormat="1">
      <c r="A410" s="39"/>
      <c r="B410" s="40"/>
      <c r="C410" s="41"/>
      <c r="D410" s="214" t="s">
        <v>160</v>
      </c>
      <c r="E410" s="41"/>
      <c r="F410" s="215" t="s">
        <v>771</v>
      </c>
      <c r="G410" s="41"/>
      <c r="H410" s="41"/>
      <c r="I410" s="216"/>
      <c r="J410" s="41"/>
      <c r="K410" s="41"/>
      <c r="L410" s="45"/>
      <c r="M410" s="217"/>
      <c r="N410" s="218"/>
      <c r="O410" s="85"/>
      <c r="P410" s="85"/>
      <c r="Q410" s="85"/>
      <c r="R410" s="85"/>
      <c r="S410" s="85"/>
      <c r="T410" s="86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160</v>
      </c>
      <c r="AU410" s="18" t="s">
        <v>85</v>
      </c>
    </row>
    <row r="411" s="2" customFormat="1" ht="16.5" customHeight="1">
      <c r="A411" s="39"/>
      <c r="B411" s="40"/>
      <c r="C411" s="231" t="s">
        <v>772</v>
      </c>
      <c r="D411" s="231" t="s">
        <v>194</v>
      </c>
      <c r="E411" s="232" t="s">
        <v>773</v>
      </c>
      <c r="F411" s="233" t="s">
        <v>774</v>
      </c>
      <c r="G411" s="234" t="s">
        <v>221</v>
      </c>
      <c r="H411" s="235">
        <v>12.369</v>
      </c>
      <c r="I411" s="236"/>
      <c r="J411" s="237">
        <f>ROUND(I411*H411,2)</f>
        <v>0</v>
      </c>
      <c r="K411" s="233" t="s">
        <v>157</v>
      </c>
      <c r="L411" s="238"/>
      <c r="M411" s="239" t="s">
        <v>19</v>
      </c>
      <c r="N411" s="240" t="s">
        <v>47</v>
      </c>
      <c r="O411" s="85"/>
      <c r="P411" s="210">
        <f>O411*H411</f>
        <v>0</v>
      </c>
      <c r="Q411" s="210">
        <v>0.021389999999999999</v>
      </c>
      <c r="R411" s="210">
        <f>Q411*H411</f>
        <v>0.26457290999999999</v>
      </c>
      <c r="S411" s="210">
        <v>0</v>
      </c>
      <c r="T411" s="211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2" t="s">
        <v>344</v>
      </c>
      <c r="AT411" s="212" t="s">
        <v>194</v>
      </c>
      <c r="AU411" s="212" t="s">
        <v>85</v>
      </c>
      <c r="AY411" s="18" t="s">
        <v>151</v>
      </c>
      <c r="BE411" s="213">
        <f>IF(N411="základní",J411,0)</f>
        <v>0</v>
      </c>
      <c r="BF411" s="213">
        <f>IF(N411="snížená",J411,0)</f>
        <v>0</v>
      </c>
      <c r="BG411" s="213">
        <f>IF(N411="zákl. přenesená",J411,0)</f>
        <v>0</v>
      </c>
      <c r="BH411" s="213">
        <f>IF(N411="sníž. přenesená",J411,0)</f>
        <v>0</v>
      </c>
      <c r="BI411" s="213">
        <f>IF(N411="nulová",J411,0)</f>
        <v>0</v>
      </c>
      <c r="BJ411" s="18" t="s">
        <v>81</v>
      </c>
      <c r="BK411" s="213">
        <f>ROUND(I411*H411,2)</f>
        <v>0</v>
      </c>
      <c r="BL411" s="18" t="s">
        <v>249</v>
      </c>
      <c r="BM411" s="212" t="s">
        <v>775</v>
      </c>
    </row>
    <row r="412" s="13" customFormat="1">
      <c r="A412" s="13"/>
      <c r="B412" s="219"/>
      <c r="C412" s="220"/>
      <c r="D412" s="221" t="s">
        <v>162</v>
      </c>
      <c r="E412" s="220"/>
      <c r="F412" s="223" t="s">
        <v>776</v>
      </c>
      <c r="G412" s="220"/>
      <c r="H412" s="224">
        <v>12.369</v>
      </c>
      <c r="I412" s="225"/>
      <c r="J412" s="220"/>
      <c r="K412" s="220"/>
      <c r="L412" s="226"/>
      <c r="M412" s="227"/>
      <c r="N412" s="228"/>
      <c r="O412" s="228"/>
      <c r="P412" s="228"/>
      <c r="Q412" s="228"/>
      <c r="R412" s="228"/>
      <c r="S412" s="228"/>
      <c r="T412" s="22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0" t="s">
        <v>162</v>
      </c>
      <c r="AU412" s="230" t="s">
        <v>85</v>
      </c>
      <c r="AV412" s="13" t="s">
        <v>85</v>
      </c>
      <c r="AW412" s="13" t="s">
        <v>4</v>
      </c>
      <c r="AX412" s="13" t="s">
        <v>81</v>
      </c>
      <c r="AY412" s="230" t="s">
        <v>151</v>
      </c>
    </row>
    <row r="413" s="2" customFormat="1" ht="33" customHeight="1">
      <c r="A413" s="39"/>
      <c r="B413" s="40"/>
      <c r="C413" s="201" t="s">
        <v>777</v>
      </c>
      <c r="D413" s="201" t="s">
        <v>153</v>
      </c>
      <c r="E413" s="202" t="s">
        <v>778</v>
      </c>
      <c r="F413" s="203" t="s">
        <v>779</v>
      </c>
      <c r="G413" s="204" t="s">
        <v>177</v>
      </c>
      <c r="H413" s="205">
        <v>1.121</v>
      </c>
      <c r="I413" s="206"/>
      <c r="J413" s="207">
        <f>ROUND(I413*H413,2)</f>
        <v>0</v>
      </c>
      <c r="K413" s="203" t="s">
        <v>157</v>
      </c>
      <c r="L413" s="45"/>
      <c r="M413" s="208" t="s">
        <v>19</v>
      </c>
      <c r="N413" s="209" t="s">
        <v>47</v>
      </c>
      <c r="O413" s="85"/>
      <c r="P413" s="210">
        <f>O413*H413</f>
        <v>0</v>
      </c>
      <c r="Q413" s="210">
        <v>0</v>
      </c>
      <c r="R413" s="210">
        <f>Q413*H413</f>
        <v>0</v>
      </c>
      <c r="S413" s="210">
        <v>0</v>
      </c>
      <c r="T413" s="211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12" t="s">
        <v>249</v>
      </c>
      <c r="AT413" s="212" t="s">
        <v>153</v>
      </c>
      <c r="AU413" s="212" t="s">
        <v>85</v>
      </c>
      <c r="AY413" s="18" t="s">
        <v>151</v>
      </c>
      <c r="BE413" s="213">
        <f>IF(N413="základní",J413,0)</f>
        <v>0</v>
      </c>
      <c r="BF413" s="213">
        <f>IF(N413="snížená",J413,0)</f>
        <v>0</v>
      </c>
      <c r="BG413" s="213">
        <f>IF(N413="zákl. přenesená",J413,0)</f>
        <v>0</v>
      </c>
      <c r="BH413" s="213">
        <f>IF(N413="sníž. přenesená",J413,0)</f>
        <v>0</v>
      </c>
      <c r="BI413" s="213">
        <f>IF(N413="nulová",J413,0)</f>
        <v>0</v>
      </c>
      <c r="BJ413" s="18" t="s">
        <v>81</v>
      </c>
      <c r="BK413" s="213">
        <f>ROUND(I413*H413,2)</f>
        <v>0</v>
      </c>
      <c r="BL413" s="18" t="s">
        <v>249</v>
      </c>
      <c r="BM413" s="212" t="s">
        <v>780</v>
      </c>
    </row>
    <row r="414" s="2" customFormat="1">
      <c r="A414" s="39"/>
      <c r="B414" s="40"/>
      <c r="C414" s="41"/>
      <c r="D414" s="214" t="s">
        <v>160</v>
      </c>
      <c r="E414" s="41"/>
      <c r="F414" s="215" t="s">
        <v>781</v>
      </c>
      <c r="G414" s="41"/>
      <c r="H414" s="41"/>
      <c r="I414" s="216"/>
      <c r="J414" s="41"/>
      <c r="K414" s="41"/>
      <c r="L414" s="45"/>
      <c r="M414" s="217"/>
      <c r="N414" s="218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160</v>
      </c>
      <c r="AU414" s="18" t="s">
        <v>85</v>
      </c>
    </row>
    <row r="415" s="12" customFormat="1" ht="22.8" customHeight="1">
      <c r="A415" s="12"/>
      <c r="B415" s="185"/>
      <c r="C415" s="186"/>
      <c r="D415" s="187" t="s">
        <v>75</v>
      </c>
      <c r="E415" s="199" t="s">
        <v>782</v>
      </c>
      <c r="F415" s="199" t="s">
        <v>783</v>
      </c>
      <c r="G415" s="186"/>
      <c r="H415" s="186"/>
      <c r="I415" s="189"/>
      <c r="J415" s="200">
        <f>BK415</f>
        <v>0</v>
      </c>
      <c r="K415" s="186"/>
      <c r="L415" s="191"/>
      <c r="M415" s="192"/>
      <c r="N415" s="193"/>
      <c r="O415" s="193"/>
      <c r="P415" s="194">
        <f>SUM(P416:P429)</f>
        <v>0</v>
      </c>
      <c r="Q415" s="193"/>
      <c r="R415" s="194">
        <f>SUM(R416:R429)</f>
        <v>2.4354775600000003</v>
      </c>
      <c r="S415" s="193"/>
      <c r="T415" s="195">
        <f>SUM(T416:T429)</f>
        <v>0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196" t="s">
        <v>85</v>
      </c>
      <c r="AT415" s="197" t="s">
        <v>75</v>
      </c>
      <c r="AU415" s="197" t="s">
        <v>81</v>
      </c>
      <c r="AY415" s="196" t="s">
        <v>151</v>
      </c>
      <c r="BK415" s="198">
        <f>SUM(BK416:BK429)</f>
        <v>0</v>
      </c>
    </row>
    <row r="416" s="2" customFormat="1" ht="21.75" customHeight="1">
      <c r="A416" s="39"/>
      <c r="B416" s="40"/>
      <c r="C416" s="201" t="s">
        <v>784</v>
      </c>
      <c r="D416" s="201" t="s">
        <v>153</v>
      </c>
      <c r="E416" s="202" t="s">
        <v>785</v>
      </c>
      <c r="F416" s="203" t="s">
        <v>786</v>
      </c>
      <c r="G416" s="204" t="s">
        <v>221</v>
      </c>
      <c r="H416" s="205">
        <v>184.18600000000001</v>
      </c>
      <c r="I416" s="206"/>
      <c r="J416" s="207">
        <f>ROUND(I416*H416,2)</f>
        <v>0</v>
      </c>
      <c r="K416" s="203" t="s">
        <v>157</v>
      </c>
      <c r="L416" s="45"/>
      <c r="M416" s="208" t="s">
        <v>19</v>
      </c>
      <c r="N416" s="209" t="s">
        <v>47</v>
      </c>
      <c r="O416" s="85"/>
      <c r="P416" s="210">
        <f>O416*H416</f>
        <v>0</v>
      </c>
      <c r="Q416" s="210">
        <v>0.0070600000000000003</v>
      </c>
      <c r="R416" s="210">
        <f>Q416*H416</f>
        <v>1.30035316</v>
      </c>
      <c r="S416" s="210">
        <v>0</v>
      </c>
      <c r="T416" s="211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12" t="s">
        <v>249</v>
      </c>
      <c r="AT416" s="212" t="s">
        <v>153</v>
      </c>
      <c r="AU416" s="212" t="s">
        <v>85</v>
      </c>
      <c r="AY416" s="18" t="s">
        <v>151</v>
      </c>
      <c r="BE416" s="213">
        <f>IF(N416="základní",J416,0)</f>
        <v>0</v>
      </c>
      <c r="BF416" s="213">
        <f>IF(N416="snížená",J416,0)</f>
        <v>0</v>
      </c>
      <c r="BG416" s="213">
        <f>IF(N416="zákl. přenesená",J416,0)</f>
        <v>0</v>
      </c>
      <c r="BH416" s="213">
        <f>IF(N416="sníž. přenesená",J416,0)</f>
        <v>0</v>
      </c>
      <c r="BI416" s="213">
        <f>IF(N416="nulová",J416,0)</f>
        <v>0</v>
      </c>
      <c r="BJ416" s="18" t="s">
        <v>81</v>
      </c>
      <c r="BK416" s="213">
        <f>ROUND(I416*H416,2)</f>
        <v>0</v>
      </c>
      <c r="BL416" s="18" t="s">
        <v>249</v>
      </c>
      <c r="BM416" s="212" t="s">
        <v>787</v>
      </c>
    </row>
    <row r="417" s="2" customFormat="1">
      <c r="A417" s="39"/>
      <c r="B417" s="40"/>
      <c r="C417" s="41"/>
      <c r="D417" s="214" t="s">
        <v>160</v>
      </c>
      <c r="E417" s="41"/>
      <c r="F417" s="215" t="s">
        <v>788</v>
      </c>
      <c r="G417" s="41"/>
      <c r="H417" s="41"/>
      <c r="I417" s="216"/>
      <c r="J417" s="41"/>
      <c r="K417" s="41"/>
      <c r="L417" s="45"/>
      <c r="M417" s="217"/>
      <c r="N417" s="218"/>
      <c r="O417" s="85"/>
      <c r="P417" s="85"/>
      <c r="Q417" s="85"/>
      <c r="R417" s="85"/>
      <c r="S417" s="85"/>
      <c r="T417" s="86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160</v>
      </c>
      <c r="AU417" s="18" t="s">
        <v>85</v>
      </c>
    </row>
    <row r="418" s="13" customFormat="1">
      <c r="A418" s="13"/>
      <c r="B418" s="219"/>
      <c r="C418" s="220"/>
      <c r="D418" s="221" t="s">
        <v>162</v>
      </c>
      <c r="E418" s="222" t="s">
        <v>19</v>
      </c>
      <c r="F418" s="223" t="s">
        <v>789</v>
      </c>
      <c r="G418" s="220"/>
      <c r="H418" s="224">
        <v>184.18600000000001</v>
      </c>
      <c r="I418" s="225"/>
      <c r="J418" s="220"/>
      <c r="K418" s="220"/>
      <c r="L418" s="226"/>
      <c r="M418" s="227"/>
      <c r="N418" s="228"/>
      <c r="O418" s="228"/>
      <c r="P418" s="228"/>
      <c r="Q418" s="228"/>
      <c r="R418" s="228"/>
      <c r="S418" s="228"/>
      <c r="T418" s="229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0" t="s">
        <v>162</v>
      </c>
      <c r="AU418" s="230" t="s">
        <v>85</v>
      </c>
      <c r="AV418" s="13" t="s">
        <v>85</v>
      </c>
      <c r="AW418" s="13" t="s">
        <v>35</v>
      </c>
      <c r="AX418" s="13" t="s">
        <v>81</v>
      </c>
      <c r="AY418" s="230" t="s">
        <v>151</v>
      </c>
    </row>
    <row r="419" s="2" customFormat="1" ht="24.15" customHeight="1">
      <c r="A419" s="39"/>
      <c r="B419" s="40"/>
      <c r="C419" s="231" t="s">
        <v>790</v>
      </c>
      <c r="D419" s="231" t="s">
        <v>194</v>
      </c>
      <c r="E419" s="232" t="s">
        <v>791</v>
      </c>
      <c r="F419" s="233" t="s">
        <v>792</v>
      </c>
      <c r="G419" s="234" t="s">
        <v>221</v>
      </c>
      <c r="H419" s="235">
        <v>193.39500000000001</v>
      </c>
      <c r="I419" s="236"/>
      <c r="J419" s="237">
        <f>ROUND(I419*H419,2)</f>
        <v>0</v>
      </c>
      <c r="K419" s="233" t="s">
        <v>157</v>
      </c>
      <c r="L419" s="238"/>
      <c r="M419" s="239" t="s">
        <v>19</v>
      </c>
      <c r="N419" s="240" t="s">
        <v>47</v>
      </c>
      <c r="O419" s="85"/>
      <c r="P419" s="210">
        <f>O419*H419</f>
        <v>0</v>
      </c>
      <c r="Q419" s="210">
        <v>0.0035999999999999999</v>
      </c>
      <c r="R419" s="210">
        <f>Q419*H419</f>
        <v>0.69622200000000001</v>
      </c>
      <c r="S419" s="210">
        <v>0</v>
      </c>
      <c r="T419" s="211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12" t="s">
        <v>344</v>
      </c>
      <c r="AT419" s="212" t="s">
        <v>194</v>
      </c>
      <c r="AU419" s="212" t="s">
        <v>85</v>
      </c>
      <c r="AY419" s="18" t="s">
        <v>151</v>
      </c>
      <c r="BE419" s="213">
        <f>IF(N419="základní",J419,0)</f>
        <v>0</v>
      </c>
      <c r="BF419" s="213">
        <f>IF(N419="snížená",J419,0)</f>
        <v>0</v>
      </c>
      <c r="BG419" s="213">
        <f>IF(N419="zákl. přenesená",J419,0)</f>
        <v>0</v>
      </c>
      <c r="BH419" s="213">
        <f>IF(N419="sníž. přenesená",J419,0)</f>
        <v>0</v>
      </c>
      <c r="BI419" s="213">
        <f>IF(N419="nulová",J419,0)</f>
        <v>0</v>
      </c>
      <c r="BJ419" s="18" t="s">
        <v>81</v>
      </c>
      <c r="BK419" s="213">
        <f>ROUND(I419*H419,2)</f>
        <v>0</v>
      </c>
      <c r="BL419" s="18" t="s">
        <v>249</v>
      </c>
      <c r="BM419" s="212" t="s">
        <v>793</v>
      </c>
    </row>
    <row r="420" s="13" customFormat="1">
      <c r="A420" s="13"/>
      <c r="B420" s="219"/>
      <c r="C420" s="220"/>
      <c r="D420" s="221" t="s">
        <v>162</v>
      </c>
      <c r="E420" s="220"/>
      <c r="F420" s="223" t="s">
        <v>794</v>
      </c>
      <c r="G420" s="220"/>
      <c r="H420" s="224">
        <v>193.39500000000001</v>
      </c>
      <c r="I420" s="225"/>
      <c r="J420" s="220"/>
      <c r="K420" s="220"/>
      <c r="L420" s="226"/>
      <c r="M420" s="227"/>
      <c r="N420" s="228"/>
      <c r="O420" s="228"/>
      <c r="P420" s="228"/>
      <c r="Q420" s="228"/>
      <c r="R420" s="228"/>
      <c r="S420" s="228"/>
      <c r="T420" s="229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0" t="s">
        <v>162</v>
      </c>
      <c r="AU420" s="230" t="s">
        <v>85</v>
      </c>
      <c r="AV420" s="13" t="s">
        <v>85</v>
      </c>
      <c r="AW420" s="13" t="s">
        <v>4</v>
      </c>
      <c r="AX420" s="13" t="s">
        <v>81</v>
      </c>
      <c r="AY420" s="230" t="s">
        <v>151</v>
      </c>
    </row>
    <row r="421" s="2" customFormat="1" ht="24.15" customHeight="1">
      <c r="A421" s="39"/>
      <c r="B421" s="40"/>
      <c r="C421" s="201" t="s">
        <v>795</v>
      </c>
      <c r="D421" s="201" t="s">
        <v>153</v>
      </c>
      <c r="E421" s="202" t="s">
        <v>796</v>
      </c>
      <c r="F421" s="203" t="s">
        <v>797</v>
      </c>
      <c r="G421" s="204" t="s">
        <v>221</v>
      </c>
      <c r="H421" s="205">
        <v>4.1799999999999997</v>
      </c>
      <c r="I421" s="206"/>
      <c r="J421" s="207">
        <f>ROUND(I421*H421,2)</f>
        <v>0</v>
      </c>
      <c r="K421" s="203" t="s">
        <v>157</v>
      </c>
      <c r="L421" s="45"/>
      <c r="M421" s="208" t="s">
        <v>19</v>
      </c>
      <c r="N421" s="209" t="s">
        <v>47</v>
      </c>
      <c r="O421" s="85"/>
      <c r="P421" s="210">
        <f>O421*H421</f>
        <v>0</v>
      </c>
      <c r="Q421" s="210">
        <v>0.0010200000000000001</v>
      </c>
      <c r="R421" s="210">
        <f>Q421*H421</f>
        <v>0.0042636000000000002</v>
      </c>
      <c r="S421" s="210">
        <v>0</v>
      </c>
      <c r="T421" s="211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12" t="s">
        <v>249</v>
      </c>
      <c r="AT421" s="212" t="s">
        <v>153</v>
      </c>
      <c r="AU421" s="212" t="s">
        <v>85</v>
      </c>
      <c r="AY421" s="18" t="s">
        <v>151</v>
      </c>
      <c r="BE421" s="213">
        <f>IF(N421="základní",J421,0)</f>
        <v>0</v>
      </c>
      <c r="BF421" s="213">
        <f>IF(N421="snížená",J421,0)</f>
        <v>0</v>
      </c>
      <c r="BG421" s="213">
        <f>IF(N421="zákl. přenesená",J421,0)</f>
        <v>0</v>
      </c>
      <c r="BH421" s="213">
        <f>IF(N421="sníž. přenesená",J421,0)</f>
        <v>0</v>
      </c>
      <c r="BI421" s="213">
        <f>IF(N421="nulová",J421,0)</f>
        <v>0</v>
      </c>
      <c r="BJ421" s="18" t="s">
        <v>81</v>
      </c>
      <c r="BK421" s="213">
        <f>ROUND(I421*H421,2)</f>
        <v>0</v>
      </c>
      <c r="BL421" s="18" t="s">
        <v>249</v>
      </c>
      <c r="BM421" s="212" t="s">
        <v>798</v>
      </c>
    </row>
    <row r="422" s="2" customFormat="1">
      <c r="A422" s="39"/>
      <c r="B422" s="40"/>
      <c r="C422" s="41"/>
      <c r="D422" s="214" t="s">
        <v>160</v>
      </c>
      <c r="E422" s="41"/>
      <c r="F422" s="215" t="s">
        <v>799</v>
      </c>
      <c r="G422" s="41"/>
      <c r="H422" s="41"/>
      <c r="I422" s="216"/>
      <c r="J422" s="41"/>
      <c r="K422" s="41"/>
      <c r="L422" s="45"/>
      <c r="M422" s="217"/>
      <c r="N422" s="218"/>
      <c r="O422" s="85"/>
      <c r="P422" s="85"/>
      <c r="Q422" s="85"/>
      <c r="R422" s="85"/>
      <c r="S422" s="85"/>
      <c r="T422" s="86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160</v>
      </c>
      <c r="AU422" s="18" t="s">
        <v>85</v>
      </c>
    </row>
    <row r="423" s="2" customFormat="1" ht="24.15" customHeight="1">
      <c r="A423" s="39"/>
      <c r="B423" s="40"/>
      <c r="C423" s="201" t="s">
        <v>800</v>
      </c>
      <c r="D423" s="201" t="s">
        <v>153</v>
      </c>
      <c r="E423" s="202" t="s">
        <v>801</v>
      </c>
      <c r="F423" s="203" t="s">
        <v>802</v>
      </c>
      <c r="G423" s="204" t="s">
        <v>221</v>
      </c>
      <c r="H423" s="205">
        <v>12.539999999999999</v>
      </c>
      <c r="I423" s="206"/>
      <c r="J423" s="207">
        <f>ROUND(I423*H423,2)</f>
        <v>0</v>
      </c>
      <c r="K423" s="203" t="s">
        <v>157</v>
      </c>
      <c r="L423" s="45"/>
      <c r="M423" s="208" t="s">
        <v>19</v>
      </c>
      <c r="N423" s="209" t="s">
        <v>47</v>
      </c>
      <c r="O423" s="85"/>
      <c r="P423" s="210">
        <f>O423*H423</f>
        <v>0</v>
      </c>
      <c r="Q423" s="210">
        <v>0.0010200000000000001</v>
      </c>
      <c r="R423" s="210">
        <f>Q423*H423</f>
        <v>0.0127908</v>
      </c>
      <c r="S423" s="210">
        <v>0</v>
      </c>
      <c r="T423" s="211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12" t="s">
        <v>249</v>
      </c>
      <c r="AT423" s="212" t="s">
        <v>153</v>
      </c>
      <c r="AU423" s="212" t="s">
        <v>85</v>
      </c>
      <c r="AY423" s="18" t="s">
        <v>151</v>
      </c>
      <c r="BE423" s="213">
        <f>IF(N423="základní",J423,0)</f>
        <v>0</v>
      </c>
      <c r="BF423" s="213">
        <f>IF(N423="snížená",J423,0)</f>
        <v>0</v>
      </c>
      <c r="BG423" s="213">
        <f>IF(N423="zákl. přenesená",J423,0)</f>
        <v>0</v>
      </c>
      <c r="BH423" s="213">
        <f>IF(N423="sníž. přenesená",J423,0)</f>
        <v>0</v>
      </c>
      <c r="BI423" s="213">
        <f>IF(N423="nulová",J423,0)</f>
        <v>0</v>
      </c>
      <c r="BJ423" s="18" t="s">
        <v>81</v>
      </c>
      <c r="BK423" s="213">
        <f>ROUND(I423*H423,2)</f>
        <v>0</v>
      </c>
      <c r="BL423" s="18" t="s">
        <v>249</v>
      </c>
      <c r="BM423" s="212" t="s">
        <v>803</v>
      </c>
    </row>
    <row r="424" s="2" customFormat="1">
      <c r="A424" s="39"/>
      <c r="B424" s="40"/>
      <c r="C424" s="41"/>
      <c r="D424" s="214" t="s">
        <v>160</v>
      </c>
      <c r="E424" s="41"/>
      <c r="F424" s="215" t="s">
        <v>804</v>
      </c>
      <c r="G424" s="41"/>
      <c r="H424" s="41"/>
      <c r="I424" s="216"/>
      <c r="J424" s="41"/>
      <c r="K424" s="41"/>
      <c r="L424" s="45"/>
      <c r="M424" s="217"/>
      <c r="N424" s="218"/>
      <c r="O424" s="85"/>
      <c r="P424" s="85"/>
      <c r="Q424" s="85"/>
      <c r="R424" s="85"/>
      <c r="S424" s="85"/>
      <c r="T424" s="86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160</v>
      </c>
      <c r="AU424" s="18" t="s">
        <v>85</v>
      </c>
    </row>
    <row r="425" s="13" customFormat="1">
      <c r="A425" s="13"/>
      <c r="B425" s="219"/>
      <c r="C425" s="220"/>
      <c r="D425" s="221" t="s">
        <v>162</v>
      </c>
      <c r="E425" s="222" t="s">
        <v>19</v>
      </c>
      <c r="F425" s="223" t="s">
        <v>805</v>
      </c>
      <c r="G425" s="220"/>
      <c r="H425" s="224">
        <v>12.539999999999999</v>
      </c>
      <c r="I425" s="225"/>
      <c r="J425" s="220"/>
      <c r="K425" s="220"/>
      <c r="L425" s="226"/>
      <c r="M425" s="227"/>
      <c r="N425" s="228"/>
      <c r="O425" s="228"/>
      <c r="P425" s="228"/>
      <c r="Q425" s="228"/>
      <c r="R425" s="228"/>
      <c r="S425" s="228"/>
      <c r="T425" s="229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0" t="s">
        <v>162</v>
      </c>
      <c r="AU425" s="230" t="s">
        <v>85</v>
      </c>
      <c r="AV425" s="13" t="s">
        <v>85</v>
      </c>
      <c r="AW425" s="13" t="s">
        <v>35</v>
      </c>
      <c r="AX425" s="13" t="s">
        <v>81</v>
      </c>
      <c r="AY425" s="230" t="s">
        <v>151</v>
      </c>
    </row>
    <row r="426" s="2" customFormat="1" ht="16.5" customHeight="1">
      <c r="A426" s="39"/>
      <c r="B426" s="40"/>
      <c r="C426" s="231" t="s">
        <v>806</v>
      </c>
      <c r="D426" s="231" t="s">
        <v>194</v>
      </c>
      <c r="E426" s="232" t="s">
        <v>807</v>
      </c>
      <c r="F426" s="233" t="s">
        <v>808</v>
      </c>
      <c r="G426" s="234" t="s">
        <v>221</v>
      </c>
      <c r="H426" s="235">
        <v>17.577000000000002</v>
      </c>
      <c r="I426" s="236"/>
      <c r="J426" s="237">
        <f>ROUND(I426*H426,2)</f>
        <v>0</v>
      </c>
      <c r="K426" s="233" t="s">
        <v>157</v>
      </c>
      <c r="L426" s="238"/>
      <c r="M426" s="239" t="s">
        <v>19</v>
      </c>
      <c r="N426" s="240" t="s">
        <v>47</v>
      </c>
      <c r="O426" s="85"/>
      <c r="P426" s="210">
        <f>O426*H426</f>
        <v>0</v>
      </c>
      <c r="Q426" s="210">
        <v>0.024</v>
      </c>
      <c r="R426" s="210">
        <f>Q426*H426</f>
        <v>0.42184800000000006</v>
      </c>
      <c r="S426" s="210">
        <v>0</v>
      </c>
      <c r="T426" s="211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12" t="s">
        <v>344</v>
      </c>
      <c r="AT426" s="212" t="s">
        <v>194</v>
      </c>
      <c r="AU426" s="212" t="s">
        <v>85</v>
      </c>
      <c r="AY426" s="18" t="s">
        <v>151</v>
      </c>
      <c r="BE426" s="213">
        <f>IF(N426="základní",J426,0)</f>
        <v>0</v>
      </c>
      <c r="BF426" s="213">
        <f>IF(N426="snížená",J426,0)</f>
        <v>0</v>
      </c>
      <c r="BG426" s="213">
        <f>IF(N426="zákl. přenesená",J426,0)</f>
        <v>0</v>
      </c>
      <c r="BH426" s="213">
        <f>IF(N426="sníž. přenesená",J426,0)</f>
        <v>0</v>
      </c>
      <c r="BI426" s="213">
        <f>IF(N426="nulová",J426,0)</f>
        <v>0</v>
      </c>
      <c r="BJ426" s="18" t="s">
        <v>81</v>
      </c>
      <c r="BK426" s="213">
        <f>ROUND(I426*H426,2)</f>
        <v>0</v>
      </c>
      <c r="BL426" s="18" t="s">
        <v>249</v>
      </c>
      <c r="BM426" s="212" t="s">
        <v>809</v>
      </c>
    </row>
    <row r="427" s="13" customFormat="1">
      <c r="A427" s="13"/>
      <c r="B427" s="219"/>
      <c r="C427" s="220"/>
      <c r="D427" s="221" t="s">
        <v>162</v>
      </c>
      <c r="E427" s="220"/>
      <c r="F427" s="223" t="s">
        <v>810</v>
      </c>
      <c r="G427" s="220"/>
      <c r="H427" s="224">
        <v>17.577000000000002</v>
      </c>
      <c r="I427" s="225"/>
      <c r="J427" s="220"/>
      <c r="K427" s="220"/>
      <c r="L427" s="226"/>
      <c r="M427" s="227"/>
      <c r="N427" s="228"/>
      <c r="O427" s="228"/>
      <c r="P427" s="228"/>
      <c r="Q427" s="228"/>
      <c r="R427" s="228"/>
      <c r="S427" s="228"/>
      <c r="T427" s="22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0" t="s">
        <v>162</v>
      </c>
      <c r="AU427" s="230" t="s">
        <v>85</v>
      </c>
      <c r="AV427" s="13" t="s">
        <v>85</v>
      </c>
      <c r="AW427" s="13" t="s">
        <v>4</v>
      </c>
      <c r="AX427" s="13" t="s">
        <v>81</v>
      </c>
      <c r="AY427" s="230" t="s">
        <v>151</v>
      </c>
    </row>
    <row r="428" s="2" customFormat="1" ht="33" customHeight="1">
      <c r="A428" s="39"/>
      <c r="B428" s="40"/>
      <c r="C428" s="201" t="s">
        <v>811</v>
      </c>
      <c r="D428" s="201" t="s">
        <v>153</v>
      </c>
      <c r="E428" s="202" t="s">
        <v>812</v>
      </c>
      <c r="F428" s="203" t="s">
        <v>813</v>
      </c>
      <c r="G428" s="204" t="s">
        <v>177</v>
      </c>
      <c r="H428" s="205">
        <v>2.4350000000000001</v>
      </c>
      <c r="I428" s="206"/>
      <c r="J428" s="207">
        <f>ROUND(I428*H428,2)</f>
        <v>0</v>
      </c>
      <c r="K428" s="203" t="s">
        <v>157</v>
      </c>
      <c r="L428" s="45"/>
      <c r="M428" s="208" t="s">
        <v>19</v>
      </c>
      <c r="N428" s="209" t="s">
        <v>47</v>
      </c>
      <c r="O428" s="85"/>
      <c r="P428" s="210">
        <f>O428*H428</f>
        <v>0</v>
      </c>
      <c r="Q428" s="210">
        <v>0</v>
      </c>
      <c r="R428" s="210">
        <f>Q428*H428</f>
        <v>0</v>
      </c>
      <c r="S428" s="210">
        <v>0</v>
      </c>
      <c r="T428" s="211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12" t="s">
        <v>249</v>
      </c>
      <c r="AT428" s="212" t="s">
        <v>153</v>
      </c>
      <c r="AU428" s="212" t="s">
        <v>85</v>
      </c>
      <c r="AY428" s="18" t="s">
        <v>151</v>
      </c>
      <c r="BE428" s="213">
        <f>IF(N428="základní",J428,0)</f>
        <v>0</v>
      </c>
      <c r="BF428" s="213">
        <f>IF(N428="snížená",J428,0)</f>
        <v>0</v>
      </c>
      <c r="BG428" s="213">
        <f>IF(N428="zákl. přenesená",J428,0)</f>
        <v>0</v>
      </c>
      <c r="BH428" s="213">
        <f>IF(N428="sníž. přenesená",J428,0)</f>
        <v>0</v>
      </c>
      <c r="BI428" s="213">
        <f>IF(N428="nulová",J428,0)</f>
        <v>0</v>
      </c>
      <c r="BJ428" s="18" t="s">
        <v>81</v>
      </c>
      <c r="BK428" s="213">
        <f>ROUND(I428*H428,2)</f>
        <v>0</v>
      </c>
      <c r="BL428" s="18" t="s">
        <v>249</v>
      </c>
      <c r="BM428" s="212" t="s">
        <v>814</v>
      </c>
    </row>
    <row r="429" s="2" customFormat="1">
      <c r="A429" s="39"/>
      <c r="B429" s="40"/>
      <c r="C429" s="41"/>
      <c r="D429" s="214" t="s">
        <v>160</v>
      </c>
      <c r="E429" s="41"/>
      <c r="F429" s="215" t="s">
        <v>815</v>
      </c>
      <c r="G429" s="41"/>
      <c r="H429" s="41"/>
      <c r="I429" s="216"/>
      <c r="J429" s="41"/>
      <c r="K429" s="41"/>
      <c r="L429" s="45"/>
      <c r="M429" s="217"/>
      <c r="N429" s="218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160</v>
      </c>
      <c r="AU429" s="18" t="s">
        <v>85</v>
      </c>
    </row>
    <row r="430" s="12" customFormat="1" ht="22.8" customHeight="1">
      <c r="A430" s="12"/>
      <c r="B430" s="185"/>
      <c r="C430" s="186"/>
      <c r="D430" s="187" t="s">
        <v>75</v>
      </c>
      <c r="E430" s="199" t="s">
        <v>816</v>
      </c>
      <c r="F430" s="199" t="s">
        <v>817</v>
      </c>
      <c r="G430" s="186"/>
      <c r="H430" s="186"/>
      <c r="I430" s="189"/>
      <c r="J430" s="200">
        <f>BK430</f>
        <v>0</v>
      </c>
      <c r="K430" s="186"/>
      <c r="L430" s="191"/>
      <c r="M430" s="192"/>
      <c r="N430" s="193"/>
      <c r="O430" s="193"/>
      <c r="P430" s="194">
        <f>SUM(P431:P485)</f>
        <v>0</v>
      </c>
      <c r="Q430" s="193"/>
      <c r="R430" s="194">
        <f>SUM(R431:R485)</f>
        <v>0.19757306</v>
      </c>
      <c r="S430" s="193"/>
      <c r="T430" s="195">
        <f>SUM(T431:T485)</f>
        <v>1.4359655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196" t="s">
        <v>85</v>
      </c>
      <c r="AT430" s="197" t="s">
        <v>75</v>
      </c>
      <c r="AU430" s="197" t="s">
        <v>81</v>
      </c>
      <c r="AY430" s="196" t="s">
        <v>151</v>
      </c>
      <c r="BK430" s="198">
        <f>SUM(BK431:BK485)</f>
        <v>0</v>
      </c>
    </row>
    <row r="431" s="2" customFormat="1" ht="16.5" customHeight="1">
      <c r="A431" s="39"/>
      <c r="B431" s="40"/>
      <c r="C431" s="201" t="s">
        <v>818</v>
      </c>
      <c r="D431" s="201" t="s">
        <v>153</v>
      </c>
      <c r="E431" s="202" t="s">
        <v>819</v>
      </c>
      <c r="F431" s="203" t="s">
        <v>820</v>
      </c>
      <c r="G431" s="204" t="s">
        <v>821</v>
      </c>
      <c r="H431" s="205">
        <v>34</v>
      </c>
      <c r="I431" s="206"/>
      <c r="J431" s="207">
        <f>ROUND(I431*H431,2)</f>
        <v>0</v>
      </c>
      <c r="K431" s="203" t="s">
        <v>157</v>
      </c>
      <c r="L431" s="45"/>
      <c r="M431" s="208" t="s">
        <v>19</v>
      </c>
      <c r="N431" s="209" t="s">
        <v>47</v>
      </c>
      <c r="O431" s="85"/>
      <c r="P431" s="210">
        <f>O431*H431</f>
        <v>0</v>
      </c>
      <c r="Q431" s="210">
        <v>0</v>
      </c>
      <c r="R431" s="210">
        <f>Q431*H431</f>
        <v>0</v>
      </c>
      <c r="S431" s="210">
        <v>0.014919999999999999</v>
      </c>
      <c r="T431" s="211">
        <f>S431*H431</f>
        <v>0.50727999999999995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12" t="s">
        <v>249</v>
      </c>
      <c r="AT431" s="212" t="s">
        <v>153</v>
      </c>
      <c r="AU431" s="212" t="s">
        <v>85</v>
      </c>
      <c r="AY431" s="18" t="s">
        <v>151</v>
      </c>
      <c r="BE431" s="213">
        <f>IF(N431="základní",J431,0)</f>
        <v>0</v>
      </c>
      <c r="BF431" s="213">
        <f>IF(N431="snížená",J431,0)</f>
        <v>0</v>
      </c>
      <c r="BG431" s="213">
        <f>IF(N431="zákl. přenesená",J431,0)</f>
        <v>0</v>
      </c>
      <c r="BH431" s="213">
        <f>IF(N431="sníž. přenesená",J431,0)</f>
        <v>0</v>
      </c>
      <c r="BI431" s="213">
        <f>IF(N431="nulová",J431,0)</f>
        <v>0</v>
      </c>
      <c r="BJ431" s="18" t="s">
        <v>81</v>
      </c>
      <c r="BK431" s="213">
        <f>ROUND(I431*H431,2)</f>
        <v>0</v>
      </c>
      <c r="BL431" s="18" t="s">
        <v>249</v>
      </c>
      <c r="BM431" s="212" t="s">
        <v>822</v>
      </c>
    </row>
    <row r="432" s="2" customFormat="1">
      <c r="A432" s="39"/>
      <c r="B432" s="40"/>
      <c r="C432" s="41"/>
      <c r="D432" s="214" t="s">
        <v>160</v>
      </c>
      <c r="E432" s="41"/>
      <c r="F432" s="215" t="s">
        <v>823</v>
      </c>
      <c r="G432" s="41"/>
      <c r="H432" s="41"/>
      <c r="I432" s="216"/>
      <c r="J432" s="41"/>
      <c r="K432" s="41"/>
      <c r="L432" s="45"/>
      <c r="M432" s="217"/>
      <c r="N432" s="218"/>
      <c r="O432" s="85"/>
      <c r="P432" s="85"/>
      <c r="Q432" s="85"/>
      <c r="R432" s="85"/>
      <c r="S432" s="85"/>
      <c r="T432" s="86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160</v>
      </c>
      <c r="AU432" s="18" t="s">
        <v>85</v>
      </c>
    </row>
    <row r="433" s="2" customFormat="1" ht="16.5" customHeight="1">
      <c r="A433" s="39"/>
      <c r="B433" s="40"/>
      <c r="C433" s="201" t="s">
        <v>824</v>
      </c>
      <c r="D433" s="201" t="s">
        <v>153</v>
      </c>
      <c r="E433" s="202" t="s">
        <v>825</v>
      </c>
      <c r="F433" s="203" t="s">
        <v>826</v>
      </c>
      <c r="G433" s="204" t="s">
        <v>821</v>
      </c>
      <c r="H433" s="205">
        <v>23.27</v>
      </c>
      <c r="I433" s="206"/>
      <c r="J433" s="207">
        <f>ROUND(I433*H433,2)</f>
        <v>0</v>
      </c>
      <c r="K433" s="203" t="s">
        <v>157</v>
      </c>
      <c r="L433" s="45"/>
      <c r="M433" s="208" t="s">
        <v>19</v>
      </c>
      <c r="N433" s="209" t="s">
        <v>47</v>
      </c>
      <c r="O433" s="85"/>
      <c r="P433" s="210">
        <f>O433*H433</f>
        <v>0</v>
      </c>
      <c r="Q433" s="210">
        <v>0</v>
      </c>
      <c r="R433" s="210">
        <f>Q433*H433</f>
        <v>0</v>
      </c>
      <c r="S433" s="210">
        <v>0.03065</v>
      </c>
      <c r="T433" s="211">
        <f>S433*H433</f>
        <v>0.71322549999999996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12" t="s">
        <v>249</v>
      </c>
      <c r="AT433" s="212" t="s">
        <v>153</v>
      </c>
      <c r="AU433" s="212" t="s">
        <v>85</v>
      </c>
      <c r="AY433" s="18" t="s">
        <v>151</v>
      </c>
      <c r="BE433" s="213">
        <f>IF(N433="základní",J433,0)</f>
        <v>0</v>
      </c>
      <c r="BF433" s="213">
        <f>IF(N433="snížená",J433,0)</f>
        <v>0</v>
      </c>
      <c r="BG433" s="213">
        <f>IF(N433="zákl. přenesená",J433,0)</f>
        <v>0</v>
      </c>
      <c r="BH433" s="213">
        <f>IF(N433="sníž. přenesená",J433,0)</f>
        <v>0</v>
      </c>
      <c r="BI433" s="213">
        <f>IF(N433="nulová",J433,0)</f>
        <v>0</v>
      </c>
      <c r="BJ433" s="18" t="s">
        <v>81</v>
      </c>
      <c r="BK433" s="213">
        <f>ROUND(I433*H433,2)</f>
        <v>0</v>
      </c>
      <c r="BL433" s="18" t="s">
        <v>249</v>
      </c>
      <c r="BM433" s="212" t="s">
        <v>827</v>
      </c>
    </row>
    <row r="434" s="2" customFormat="1">
      <c r="A434" s="39"/>
      <c r="B434" s="40"/>
      <c r="C434" s="41"/>
      <c r="D434" s="214" t="s">
        <v>160</v>
      </c>
      <c r="E434" s="41"/>
      <c r="F434" s="215" t="s">
        <v>828</v>
      </c>
      <c r="G434" s="41"/>
      <c r="H434" s="41"/>
      <c r="I434" s="216"/>
      <c r="J434" s="41"/>
      <c r="K434" s="41"/>
      <c r="L434" s="45"/>
      <c r="M434" s="217"/>
      <c r="N434" s="218"/>
      <c r="O434" s="85"/>
      <c r="P434" s="85"/>
      <c r="Q434" s="85"/>
      <c r="R434" s="85"/>
      <c r="S434" s="85"/>
      <c r="T434" s="86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160</v>
      </c>
      <c r="AU434" s="18" t="s">
        <v>85</v>
      </c>
    </row>
    <row r="435" s="2" customFormat="1" ht="16.5" customHeight="1">
      <c r="A435" s="39"/>
      <c r="B435" s="40"/>
      <c r="C435" s="201" t="s">
        <v>829</v>
      </c>
      <c r="D435" s="201" t="s">
        <v>153</v>
      </c>
      <c r="E435" s="202" t="s">
        <v>830</v>
      </c>
      <c r="F435" s="203" t="s">
        <v>831</v>
      </c>
      <c r="G435" s="204" t="s">
        <v>311</v>
      </c>
      <c r="H435" s="205">
        <v>2</v>
      </c>
      <c r="I435" s="206"/>
      <c r="J435" s="207">
        <f>ROUND(I435*H435,2)</f>
        <v>0</v>
      </c>
      <c r="K435" s="203" t="s">
        <v>157</v>
      </c>
      <c r="L435" s="45"/>
      <c r="M435" s="208" t="s">
        <v>19</v>
      </c>
      <c r="N435" s="209" t="s">
        <v>47</v>
      </c>
      <c r="O435" s="85"/>
      <c r="P435" s="210">
        <f>O435*H435</f>
        <v>0</v>
      </c>
      <c r="Q435" s="210">
        <v>0.0012700000000000001</v>
      </c>
      <c r="R435" s="210">
        <f>Q435*H435</f>
        <v>0.0025400000000000002</v>
      </c>
      <c r="S435" s="210">
        <v>0</v>
      </c>
      <c r="T435" s="211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12" t="s">
        <v>249</v>
      </c>
      <c r="AT435" s="212" t="s">
        <v>153</v>
      </c>
      <c r="AU435" s="212" t="s">
        <v>85</v>
      </c>
      <c r="AY435" s="18" t="s">
        <v>151</v>
      </c>
      <c r="BE435" s="213">
        <f>IF(N435="základní",J435,0)</f>
        <v>0</v>
      </c>
      <c r="BF435" s="213">
        <f>IF(N435="snížená",J435,0)</f>
        <v>0</v>
      </c>
      <c r="BG435" s="213">
        <f>IF(N435="zákl. přenesená",J435,0)</f>
        <v>0</v>
      </c>
      <c r="BH435" s="213">
        <f>IF(N435="sníž. přenesená",J435,0)</f>
        <v>0</v>
      </c>
      <c r="BI435" s="213">
        <f>IF(N435="nulová",J435,0)</f>
        <v>0</v>
      </c>
      <c r="BJ435" s="18" t="s">
        <v>81</v>
      </c>
      <c r="BK435" s="213">
        <f>ROUND(I435*H435,2)</f>
        <v>0</v>
      </c>
      <c r="BL435" s="18" t="s">
        <v>249</v>
      </c>
      <c r="BM435" s="212" t="s">
        <v>832</v>
      </c>
    </row>
    <row r="436" s="2" customFormat="1">
      <c r="A436" s="39"/>
      <c r="B436" s="40"/>
      <c r="C436" s="41"/>
      <c r="D436" s="214" t="s">
        <v>160</v>
      </c>
      <c r="E436" s="41"/>
      <c r="F436" s="215" t="s">
        <v>833</v>
      </c>
      <c r="G436" s="41"/>
      <c r="H436" s="41"/>
      <c r="I436" s="216"/>
      <c r="J436" s="41"/>
      <c r="K436" s="41"/>
      <c r="L436" s="45"/>
      <c r="M436" s="217"/>
      <c r="N436" s="218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160</v>
      </c>
      <c r="AU436" s="18" t="s">
        <v>85</v>
      </c>
    </row>
    <row r="437" s="2" customFormat="1" ht="16.5" customHeight="1">
      <c r="A437" s="39"/>
      <c r="B437" s="40"/>
      <c r="C437" s="201" t="s">
        <v>834</v>
      </c>
      <c r="D437" s="201" t="s">
        <v>153</v>
      </c>
      <c r="E437" s="202" t="s">
        <v>835</v>
      </c>
      <c r="F437" s="203" t="s">
        <v>836</v>
      </c>
      <c r="G437" s="204" t="s">
        <v>311</v>
      </c>
      <c r="H437" s="205">
        <v>7</v>
      </c>
      <c r="I437" s="206"/>
      <c r="J437" s="207">
        <f>ROUND(I437*H437,2)</f>
        <v>0</v>
      </c>
      <c r="K437" s="203" t="s">
        <v>157</v>
      </c>
      <c r="L437" s="45"/>
      <c r="M437" s="208" t="s">
        <v>19</v>
      </c>
      <c r="N437" s="209" t="s">
        <v>47</v>
      </c>
      <c r="O437" s="85"/>
      <c r="P437" s="210">
        <f>O437*H437</f>
        <v>0</v>
      </c>
      <c r="Q437" s="210">
        <v>0.0020200000000000001</v>
      </c>
      <c r="R437" s="210">
        <f>Q437*H437</f>
        <v>0.01414</v>
      </c>
      <c r="S437" s="210">
        <v>0</v>
      </c>
      <c r="T437" s="211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12" t="s">
        <v>249</v>
      </c>
      <c r="AT437" s="212" t="s">
        <v>153</v>
      </c>
      <c r="AU437" s="212" t="s">
        <v>85</v>
      </c>
      <c r="AY437" s="18" t="s">
        <v>151</v>
      </c>
      <c r="BE437" s="213">
        <f>IF(N437="základní",J437,0)</f>
        <v>0</v>
      </c>
      <c r="BF437" s="213">
        <f>IF(N437="snížená",J437,0)</f>
        <v>0</v>
      </c>
      <c r="BG437" s="213">
        <f>IF(N437="zákl. přenesená",J437,0)</f>
        <v>0</v>
      </c>
      <c r="BH437" s="213">
        <f>IF(N437="sníž. přenesená",J437,0)</f>
        <v>0</v>
      </c>
      <c r="BI437" s="213">
        <f>IF(N437="nulová",J437,0)</f>
        <v>0</v>
      </c>
      <c r="BJ437" s="18" t="s">
        <v>81</v>
      </c>
      <c r="BK437" s="213">
        <f>ROUND(I437*H437,2)</f>
        <v>0</v>
      </c>
      <c r="BL437" s="18" t="s">
        <v>249</v>
      </c>
      <c r="BM437" s="212" t="s">
        <v>837</v>
      </c>
    </row>
    <row r="438" s="2" customFormat="1">
      <c r="A438" s="39"/>
      <c r="B438" s="40"/>
      <c r="C438" s="41"/>
      <c r="D438" s="214" t="s">
        <v>160</v>
      </c>
      <c r="E438" s="41"/>
      <c r="F438" s="215" t="s">
        <v>838</v>
      </c>
      <c r="G438" s="41"/>
      <c r="H438" s="41"/>
      <c r="I438" s="216"/>
      <c r="J438" s="41"/>
      <c r="K438" s="41"/>
      <c r="L438" s="45"/>
      <c r="M438" s="217"/>
      <c r="N438" s="218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160</v>
      </c>
      <c r="AU438" s="18" t="s">
        <v>85</v>
      </c>
    </row>
    <row r="439" s="2" customFormat="1" ht="16.5" customHeight="1">
      <c r="A439" s="39"/>
      <c r="B439" s="40"/>
      <c r="C439" s="201" t="s">
        <v>839</v>
      </c>
      <c r="D439" s="201" t="s">
        <v>153</v>
      </c>
      <c r="E439" s="202" t="s">
        <v>840</v>
      </c>
      <c r="F439" s="203" t="s">
        <v>841</v>
      </c>
      <c r="G439" s="204" t="s">
        <v>311</v>
      </c>
      <c r="H439" s="205">
        <v>4</v>
      </c>
      <c r="I439" s="206"/>
      <c r="J439" s="207">
        <f>ROUND(I439*H439,2)</f>
        <v>0</v>
      </c>
      <c r="K439" s="203" t="s">
        <v>157</v>
      </c>
      <c r="L439" s="45"/>
      <c r="M439" s="208" t="s">
        <v>19</v>
      </c>
      <c r="N439" s="209" t="s">
        <v>47</v>
      </c>
      <c r="O439" s="85"/>
      <c r="P439" s="210">
        <f>O439*H439</f>
        <v>0</v>
      </c>
      <c r="Q439" s="210">
        <v>0.0022599999999999999</v>
      </c>
      <c r="R439" s="210">
        <f>Q439*H439</f>
        <v>0.0090399999999999994</v>
      </c>
      <c r="S439" s="210">
        <v>0</v>
      </c>
      <c r="T439" s="211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12" t="s">
        <v>249</v>
      </c>
      <c r="AT439" s="212" t="s">
        <v>153</v>
      </c>
      <c r="AU439" s="212" t="s">
        <v>85</v>
      </c>
      <c r="AY439" s="18" t="s">
        <v>151</v>
      </c>
      <c r="BE439" s="213">
        <f>IF(N439="základní",J439,0)</f>
        <v>0</v>
      </c>
      <c r="BF439" s="213">
        <f>IF(N439="snížená",J439,0)</f>
        <v>0</v>
      </c>
      <c r="BG439" s="213">
        <f>IF(N439="zákl. přenesená",J439,0)</f>
        <v>0</v>
      </c>
      <c r="BH439" s="213">
        <f>IF(N439="sníž. přenesená",J439,0)</f>
        <v>0</v>
      </c>
      <c r="BI439" s="213">
        <f>IF(N439="nulová",J439,0)</f>
        <v>0</v>
      </c>
      <c r="BJ439" s="18" t="s">
        <v>81</v>
      </c>
      <c r="BK439" s="213">
        <f>ROUND(I439*H439,2)</f>
        <v>0</v>
      </c>
      <c r="BL439" s="18" t="s">
        <v>249</v>
      </c>
      <c r="BM439" s="212" t="s">
        <v>842</v>
      </c>
    </row>
    <row r="440" s="2" customFormat="1">
      <c r="A440" s="39"/>
      <c r="B440" s="40"/>
      <c r="C440" s="41"/>
      <c r="D440" s="214" t="s">
        <v>160</v>
      </c>
      <c r="E440" s="41"/>
      <c r="F440" s="215" t="s">
        <v>843</v>
      </c>
      <c r="G440" s="41"/>
      <c r="H440" s="41"/>
      <c r="I440" s="216"/>
      <c r="J440" s="41"/>
      <c r="K440" s="41"/>
      <c r="L440" s="45"/>
      <c r="M440" s="217"/>
      <c r="N440" s="218"/>
      <c r="O440" s="85"/>
      <c r="P440" s="85"/>
      <c r="Q440" s="85"/>
      <c r="R440" s="85"/>
      <c r="S440" s="85"/>
      <c r="T440" s="86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160</v>
      </c>
      <c r="AU440" s="18" t="s">
        <v>85</v>
      </c>
    </row>
    <row r="441" s="2" customFormat="1" ht="16.5" customHeight="1">
      <c r="A441" s="39"/>
      <c r="B441" s="40"/>
      <c r="C441" s="201" t="s">
        <v>844</v>
      </c>
      <c r="D441" s="201" t="s">
        <v>153</v>
      </c>
      <c r="E441" s="202" t="s">
        <v>845</v>
      </c>
      <c r="F441" s="203" t="s">
        <v>846</v>
      </c>
      <c r="G441" s="204" t="s">
        <v>311</v>
      </c>
      <c r="H441" s="205">
        <v>2</v>
      </c>
      <c r="I441" s="206"/>
      <c r="J441" s="207">
        <f>ROUND(I441*H441,2)</f>
        <v>0</v>
      </c>
      <c r="K441" s="203" t="s">
        <v>157</v>
      </c>
      <c r="L441" s="45"/>
      <c r="M441" s="208" t="s">
        <v>19</v>
      </c>
      <c r="N441" s="209" t="s">
        <v>47</v>
      </c>
      <c r="O441" s="85"/>
      <c r="P441" s="210">
        <f>O441*H441</f>
        <v>0</v>
      </c>
      <c r="Q441" s="210">
        <v>0.00248</v>
      </c>
      <c r="R441" s="210">
        <f>Q441*H441</f>
        <v>0.00496</v>
      </c>
      <c r="S441" s="210">
        <v>0</v>
      </c>
      <c r="T441" s="211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12" t="s">
        <v>249</v>
      </c>
      <c r="AT441" s="212" t="s">
        <v>153</v>
      </c>
      <c r="AU441" s="212" t="s">
        <v>85</v>
      </c>
      <c r="AY441" s="18" t="s">
        <v>151</v>
      </c>
      <c r="BE441" s="213">
        <f>IF(N441="základní",J441,0)</f>
        <v>0</v>
      </c>
      <c r="BF441" s="213">
        <f>IF(N441="snížená",J441,0)</f>
        <v>0</v>
      </c>
      <c r="BG441" s="213">
        <f>IF(N441="zákl. přenesená",J441,0)</f>
        <v>0</v>
      </c>
      <c r="BH441" s="213">
        <f>IF(N441="sníž. přenesená",J441,0)</f>
        <v>0</v>
      </c>
      <c r="BI441" s="213">
        <f>IF(N441="nulová",J441,0)</f>
        <v>0</v>
      </c>
      <c r="BJ441" s="18" t="s">
        <v>81</v>
      </c>
      <c r="BK441" s="213">
        <f>ROUND(I441*H441,2)</f>
        <v>0</v>
      </c>
      <c r="BL441" s="18" t="s">
        <v>249</v>
      </c>
      <c r="BM441" s="212" t="s">
        <v>847</v>
      </c>
    </row>
    <row r="442" s="2" customFormat="1">
      <c r="A442" s="39"/>
      <c r="B442" s="40"/>
      <c r="C442" s="41"/>
      <c r="D442" s="214" t="s">
        <v>160</v>
      </c>
      <c r="E442" s="41"/>
      <c r="F442" s="215" t="s">
        <v>848</v>
      </c>
      <c r="G442" s="41"/>
      <c r="H442" s="41"/>
      <c r="I442" s="216"/>
      <c r="J442" s="41"/>
      <c r="K442" s="41"/>
      <c r="L442" s="45"/>
      <c r="M442" s="217"/>
      <c r="N442" s="218"/>
      <c r="O442" s="85"/>
      <c r="P442" s="85"/>
      <c r="Q442" s="85"/>
      <c r="R442" s="85"/>
      <c r="S442" s="85"/>
      <c r="T442" s="86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160</v>
      </c>
      <c r="AU442" s="18" t="s">
        <v>85</v>
      </c>
    </row>
    <row r="443" s="2" customFormat="1" ht="16.5" customHeight="1">
      <c r="A443" s="39"/>
      <c r="B443" s="40"/>
      <c r="C443" s="201" t="s">
        <v>849</v>
      </c>
      <c r="D443" s="201" t="s">
        <v>153</v>
      </c>
      <c r="E443" s="202" t="s">
        <v>850</v>
      </c>
      <c r="F443" s="203" t="s">
        <v>851</v>
      </c>
      <c r="G443" s="204" t="s">
        <v>821</v>
      </c>
      <c r="H443" s="205">
        <v>18</v>
      </c>
      <c r="I443" s="206"/>
      <c r="J443" s="207">
        <f>ROUND(I443*H443,2)</f>
        <v>0</v>
      </c>
      <c r="K443" s="203" t="s">
        <v>157</v>
      </c>
      <c r="L443" s="45"/>
      <c r="M443" s="208" t="s">
        <v>19</v>
      </c>
      <c r="N443" s="209" t="s">
        <v>47</v>
      </c>
      <c r="O443" s="85"/>
      <c r="P443" s="210">
        <f>O443*H443</f>
        <v>0</v>
      </c>
      <c r="Q443" s="210">
        <v>0</v>
      </c>
      <c r="R443" s="210">
        <f>Q443*H443</f>
        <v>0</v>
      </c>
      <c r="S443" s="210">
        <v>0.0020999999999999999</v>
      </c>
      <c r="T443" s="211">
        <f>S443*H443</f>
        <v>0.0378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12" t="s">
        <v>249</v>
      </c>
      <c r="AT443" s="212" t="s">
        <v>153</v>
      </c>
      <c r="AU443" s="212" t="s">
        <v>85</v>
      </c>
      <c r="AY443" s="18" t="s">
        <v>151</v>
      </c>
      <c r="BE443" s="213">
        <f>IF(N443="základní",J443,0)</f>
        <v>0</v>
      </c>
      <c r="BF443" s="213">
        <f>IF(N443="snížená",J443,0)</f>
        <v>0</v>
      </c>
      <c r="BG443" s="213">
        <f>IF(N443="zákl. přenesená",J443,0)</f>
        <v>0</v>
      </c>
      <c r="BH443" s="213">
        <f>IF(N443="sníž. přenesená",J443,0)</f>
        <v>0</v>
      </c>
      <c r="BI443" s="213">
        <f>IF(N443="nulová",J443,0)</f>
        <v>0</v>
      </c>
      <c r="BJ443" s="18" t="s">
        <v>81</v>
      </c>
      <c r="BK443" s="213">
        <f>ROUND(I443*H443,2)</f>
        <v>0</v>
      </c>
      <c r="BL443" s="18" t="s">
        <v>249</v>
      </c>
      <c r="BM443" s="212" t="s">
        <v>852</v>
      </c>
    </row>
    <row r="444" s="2" customFormat="1">
      <c r="A444" s="39"/>
      <c r="B444" s="40"/>
      <c r="C444" s="41"/>
      <c r="D444" s="214" t="s">
        <v>160</v>
      </c>
      <c r="E444" s="41"/>
      <c r="F444" s="215" t="s">
        <v>853</v>
      </c>
      <c r="G444" s="41"/>
      <c r="H444" s="41"/>
      <c r="I444" s="216"/>
      <c r="J444" s="41"/>
      <c r="K444" s="41"/>
      <c r="L444" s="45"/>
      <c r="M444" s="217"/>
      <c r="N444" s="218"/>
      <c r="O444" s="85"/>
      <c r="P444" s="85"/>
      <c r="Q444" s="85"/>
      <c r="R444" s="85"/>
      <c r="S444" s="85"/>
      <c r="T444" s="86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160</v>
      </c>
      <c r="AU444" s="18" t="s">
        <v>85</v>
      </c>
    </row>
    <row r="445" s="2" customFormat="1" ht="16.5" customHeight="1">
      <c r="A445" s="39"/>
      <c r="B445" s="40"/>
      <c r="C445" s="201" t="s">
        <v>854</v>
      </c>
      <c r="D445" s="201" t="s">
        <v>153</v>
      </c>
      <c r="E445" s="202" t="s">
        <v>855</v>
      </c>
      <c r="F445" s="203" t="s">
        <v>856</v>
      </c>
      <c r="G445" s="204" t="s">
        <v>821</v>
      </c>
      <c r="H445" s="205">
        <v>28.404</v>
      </c>
      <c r="I445" s="206"/>
      <c r="J445" s="207">
        <f>ROUND(I445*H445,2)</f>
        <v>0</v>
      </c>
      <c r="K445" s="203" t="s">
        <v>157</v>
      </c>
      <c r="L445" s="45"/>
      <c r="M445" s="208" t="s">
        <v>19</v>
      </c>
      <c r="N445" s="209" t="s">
        <v>47</v>
      </c>
      <c r="O445" s="85"/>
      <c r="P445" s="210">
        <f>O445*H445</f>
        <v>0</v>
      </c>
      <c r="Q445" s="210">
        <v>0.0014400000000000001</v>
      </c>
      <c r="R445" s="210">
        <f>Q445*H445</f>
        <v>0.040901760000000002</v>
      </c>
      <c r="S445" s="210">
        <v>0</v>
      </c>
      <c r="T445" s="211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12" t="s">
        <v>249</v>
      </c>
      <c r="AT445" s="212" t="s">
        <v>153</v>
      </c>
      <c r="AU445" s="212" t="s">
        <v>85</v>
      </c>
      <c r="AY445" s="18" t="s">
        <v>151</v>
      </c>
      <c r="BE445" s="213">
        <f>IF(N445="základní",J445,0)</f>
        <v>0</v>
      </c>
      <c r="BF445" s="213">
        <f>IF(N445="snížená",J445,0)</f>
        <v>0</v>
      </c>
      <c r="BG445" s="213">
        <f>IF(N445="zákl. přenesená",J445,0)</f>
        <v>0</v>
      </c>
      <c r="BH445" s="213">
        <f>IF(N445="sníž. přenesená",J445,0)</f>
        <v>0</v>
      </c>
      <c r="BI445" s="213">
        <f>IF(N445="nulová",J445,0)</f>
        <v>0</v>
      </c>
      <c r="BJ445" s="18" t="s">
        <v>81</v>
      </c>
      <c r="BK445" s="213">
        <f>ROUND(I445*H445,2)</f>
        <v>0</v>
      </c>
      <c r="BL445" s="18" t="s">
        <v>249</v>
      </c>
      <c r="BM445" s="212" t="s">
        <v>857</v>
      </c>
    </row>
    <row r="446" s="2" customFormat="1">
      <c r="A446" s="39"/>
      <c r="B446" s="40"/>
      <c r="C446" s="41"/>
      <c r="D446" s="214" t="s">
        <v>160</v>
      </c>
      <c r="E446" s="41"/>
      <c r="F446" s="215" t="s">
        <v>858</v>
      </c>
      <c r="G446" s="41"/>
      <c r="H446" s="41"/>
      <c r="I446" s="216"/>
      <c r="J446" s="41"/>
      <c r="K446" s="41"/>
      <c r="L446" s="45"/>
      <c r="M446" s="217"/>
      <c r="N446" s="218"/>
      <c r="O446" s="85"/>
      <c r="P446" s="85"/>
      <c r="Q446" s="85"/>
      <c r="R446" s="85"/>
      <c r="S446" s="85"/>
      <c r="T446" s="86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160</v>
      </c>
      <c r="AU446" s="18" t="s">
        <v>85</v>
      </c>
    </row>
    <row r="447" s="2" customFormat="1" ht="16.5" customHeight="1">
      <c r="A447" s="39"/>
      <c r="B447" s="40"/>
      <c r="C447" s="201" t="s">
        <v>859</v>
      </c>
      <c r="D447" s="201" t="s">
        <v>153</v>
      </c>
      <c r="E447" s="202" t="s">
        <v>860</v>
      </c>
      <c r="F447" s="203" t="s">
        <v>861</v>
      </c>
      <c r="G447" s="204" t="s">
        <v>821</v>
      </c>
      <c r="H447" s="205">
        <v>1.2</v>
      </c>
      <c r="I447" s="206"/>
      <c r="J447" s="207">
        <f>ROUND(I447*H447,2)</f>
        <v>0</v>
      </c>
      <c r="K447" s="203" t="s">
        <v>157</v>
      </c>
      <c r="L447" s="45"/>
      <c r="M447" s="208" t="s">
        <v>19</v>
      </c>
      <c r="N447" s="209" t="s">
        <v>47</v>
      </c>
      <c r="O447" s="85"/>
      <c r="P447" s="210">
        <f>O447*H447</f>
        <v>0</v>
      </c>
      <c r="Q447" s="210">
        <v>0.00197</v>
      </c>
      <c r="R447" s="210">
        <f>Q447*H447</f>
        <v>0.0023639999999999998</v>
      </c>
      <c r="S447" s="210">
        <v>0</v>
      </c>
      <c r="T447" s="211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12" t="s">
        <v>249</v>
      </c>
      <c r="AT447" s="212" t="s">
        <v>153</v>
      </c>
      <c r="AU447" s="212" t="s">
        <v>85</v>
      </c>
      <c r="AY447" s="18" t="s">
        <v>151</v>
      </c>
      <c r="BE447" s="213">
        <f>IF(N447="základní",J447,0)</f>
        <v>0</v>
      </c>
      <c r="BF447" s="213">
        <f>IF(N447="snížená",J447,0)</f>
        <v>0</v>
      </c>
      <c r="BG447" s="213">
        <f>IF(N447="zákl. přenesená",J447,0)</f>
        <v>0</v>
      </c>
      <c r="BH447" s="213">
        <f>IF(N447="sníž. přenesená",J447,0)</f>
        <v>0</v>
      </c>
      <c r="BI447" s="213">
        <f>IF(N447="nulová",J447,0)</f>
        <v>0</v>
      </c>
      <c r="BJ447" s="18" t="s">
        <v>81</v>
      </c>
      <c r="BK447" s="213">
        <f>ROUND(I447*H447,2)</f>
        <v>0</v>
      </c>
      <c r="BL447" s="18" t="s">
        <v>249</v>
      </c>
      <c r="BM447" s="212" t="s">
        <v>862</v>
      </c>
    </row>
    <row r="448" s="2" customFormat="1">
      <c r="A448" s="39"/>
      <c r="B448" s="40"/>
      <c r="C448" s="41"/>
      <c r="D448" s="214" t="s">
        <v>160</v>
      </c>
      <c r="E448" s="41"/>
      <c r="F448" s="215" t="s">
        <v>863</v>
      </c>
      <c r="G448" s="41"/>
      <c r="H448" s="41"/>
      <c r="I448" s="216"/>
      <c r="J448" s="41"/>
      <c r="K448" s="41"/>
      <c r="L448" s="45"/>
      <c r="M448" s="217"/>
      <c r="N448" s="218"/>
      <c r="O448" s="85"/>
      <c r="P448" s="85"/>
      <c r="Q448" s="85"/>
      <c r="R448" s="85"/>
      <c r="S448" s="85"/>
      <c r="T448" s="86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160</v>
      </c>
      <c r="AU448" s="18" t="s">
        <v>85</v>
      </c>
    </row>
    <row r="449" s="2" customFormat="1" ht="16.5" customHeight="1">
      <c r="A449" s="39"/>
      <c r="B449" s="40"/>
      <c r="C449" s="201" t="s">
        <v>864</v>
      </c>
      <c r="D449" s="201" t="s">
        <v>153</v>
      </c>
      <c r="E449" s="202" t="s">
        <v>865</v>
      </c>
      <c r="F449" s="203" t="s">
        <v>866</v>
      </c>
      <c r="G449" s="204" t="s">
        <v>821</v>
      </c>
      <c r="H449" s="205">
        <v>5.2000000000000002</v>
      </c>
      <c r="I449" s="206"/>
      <c r="J449" s="207">
        <f>ROUND(I449*H449,2)</f>
        <v>0</v>
      </c>
      <c r="K449" s="203" t="s">
        <v>157</v>
      </c>
      <c r="L449" s="45"/>
      <c r="M449" s="208" t="s">
        <v>19</v>
      </c>
      <c r="N449" s="209" t="s">
        <v>47</v>
      </c>
      <c r="O449" s="85"/>
      <c r="P449" s="210">
        <f>O449*H449</f>
        <v>0</v>
      </c>
      <c r="Q449" s="210">
        <v>0.0030400000000000002</v>
      </c>
      <c r="R449" s="210">
        <f>Q449*H449</f>
        <v>0.015808000000000003</v>
      </c>
      <c r="S449" s="210">
        <v>0</v>
      </c>
      <c r="T449" s="211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12" t="s">
        <v>249</v>
      </c>
      <c r="AT449" s="212" t="s">
        <v>153</v>
      </c>
      <c r="AU449" s="212" t="s">
        <v>85</v>
      </c>
      <c r="AY449" s="18" t="s">
        <v>151</v>
      </c>
      <c r="BE449" s="213">
        <f>IF(N449="základní",J449,0)</f>
        <v>0</v>
      </c>
      <c r="BF449" s="213">
        <f>IF(N449="snížená",J449,0)</f>
        <v>0</v>
      </c>
      <c r="BG449" s="213">
        <f>IF(N449="zákl. přenesená",J449,0)</f>
        <v>0</v>
      </c>
      <c r="BH449" s="213">
        <f>IF(N449="sníž. přenesená",J449,0)</f>
        <v>0</v>
      </c>
      <c r="BI449" s="213">
        <f>IF(N449="nulová",J449,0)</f>
        <v>0</v>
      </c>
      <c r="BJ449" s="18" t="s">
        <v>81</v>
      </c>
      <c r="BK449" s="213">
        <f>ROUND(I449*H449,2)</f>
        <v>0</v>
      </c>
      <c r="BL449" s="18" t="s">
        <v>249</v>
      </c>
      <c r="BM449" s="212" t="s">
        <v>867</v>
      </c>
    </row>
    <row r="450" s="2" customFormat="1">
      <c r="A450" s="39"/>
      <c r="B450" s="40"/>
      <c r="C450" s="41"/>
      <c r="D450" s="214" t="s">
        <v>160</v>
      </c>
      <c r="E450" s="41"/>
      <c r="F450" s="215" t="s">
        <v>868</v>
      </c>
      <c r="G450" s="41"/>
      <c r="H450" s="41"/>
      <c r="I450" s="216"/>
      <c r="J450" s="41"/>
      <c r="K450" s="41"/>
      <c r="L450" s="45"/>
      <c r="M450" s="217"/>
      <c r="N450" s="218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160</v>
      </c>
      <c r="AU450" s="18" t="s">
        <v>85</v>
      </c>
    </row>
    <row r="451" s="2" customFormat="1" ht="16.5" customHeight="1">
      <c r="A451" s="39"/>
      <c r="B451" s="40"/>
      <c r="C451" s="201" t="s">
        <v>869</v>
      </c>
      <c r="D451" s="201" t="s">
        <v>153</v>
      </c>
      <c r="E451" s="202" t="s">
        <v>870</v>
      </c>
      <c r="F451" s="203" t="s">
        <v>871</v>
      </c>
      <c r="G451" s="204" t="s">
        <v>821</v>
      </c>
      <c r="H451" s="205">
        <v>9.2699999999999996</v>
      </c>
      <c r="I451" s="206"/>
      <c r="J451" s="207">
        <f>ROUND(I451*H451,2)</f>
        <v>0</v>
      </c>
      <c r="K451" s="203" t="s">
        <v>157</v>
      </c>
      <c r="L451" s="45"/>
      <c r="M451" s="208" t="s">
        <v>19</v>
      </c>
      <c r="N451" s="209" t="s">
        <v>47</v>
      </c>
      <c r="O451" s="85"/>
      <c r="P451" s="210">
        <f>O451*H451</f>
        <v>0</v>
      </c>
      <c r="Q451" s="210">
        <v>0.00076000000000000004</v>
      </c>
      <c r="R451" s="210">
        <f>Q451*H451</f>
        <v>0.0070451999999999997</v>
      </c>
      <c r="S451" s="210">
        <v>0</v>
      </c>
      <c r="T451" s="211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12" t="s">
        <v>249</v>
      </c>
      <c r="AT451" s="212" t="s">
        <v>153</v>
      </c>
      <c r="AU451" s="212" t="s">
        <v>85</v>
      </c>
      <c r="AY451" s="18" t="s">
        <v>151</v>
      </c>
      <c r="BE451" s="213">
        <f>IF(N451="základní",J451,0)</f>
        <v>0</v>
      </c>
      <c r="BF451" s="213">
        <f>IF(N451="snížená",J451,0)</f>
        <v>0</v>
      </c>
      <c r="BG451" s="213">
        <f>IF(N451="zákl. přenesená",J451,0)</f>
        <v>0</v>
      </c>
      <c r="BH451" s="213">
        <f>IF(N451="sníž. přenesená",J451,0)</f>
        <v>0</v>
      </c>
      <c r="BI451" s="213">
        <f>IF(N451="nulová",J451,0)</f>
        <v>0</v>
      </c>
      <c r="BJ451" s="18" t="s">
        <v>81</v>
      </c>
      <c r="BK451" s="213">
        <f>ROUND(I451*H451,2)</f>
        <v>0</v>
      </c>
      <c r="BL451" s="18" t="s">
        <v>249</v>
      </c>
      <c r="BM451" s="212" t="s">
        <v>872</v>
      </c>
    </row>
    <row r="452" s="2" customFormat="1">
      <c r="A452" s="39"/>
      <c r="B452" s="40"/>
      <c r="C452" s="41"/>
      <c r="D452" s="214" t="s">
        <v>160</v>
      </c>
      <c r="E452" s="41"/>
      <c r="F452" s="215" t="s">
        <v>873</v>
      </c>
      <c r="G452" s="41"/>
      <c r="H452" s="41"/>
      <c r="I452" s="216"/>
      <c r="J452" s="41"/>
      <c r="K452" s="41"/>
      <c r="L452" s="45"/>
      <c r="M452" s="217"/>
      <c r="N452" s="218"/>
      <c r="O452" s="85"/>
      <c r="P452" s="85"/>
      <c r="Q452" s="85"/>
      <c r="R452" s="85"/>
      <c r="S452" s="85"/>
      <c r="T452" s="86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8" t="s">
        <v>160</v>
      </c>
      <c r="AU452" s="18" t="s">
        <v>85</v>
      </c>
    </row>
    <row r="453" s="13" customFormat="1">
      <c r="A453" s="13"/>
      <c r="B453" s="219"/>
      <c r="C453" s="220"/>
      <c r="D453" s="221" t="s">
        <v>162</v>
      </c>
      <c r="E453" s="222" t="s">
        <v>19</v>
      </c>
      <c r="F453" s="223" t="s">
        <v>874</v>
      </c>
      <c r="G453" s="220"/>
      <c r="H453" s="224">
        <v>9.2699999999999996</v>
      </c>
      <c r="I453" s="225"/>
      <c r="J453" s="220"/>
      <c r="K453" s="220"/>
      <c r="L453" s="226"/>
      <c r="M453" s="227"/>
      <c r="N453" s="228"/>
      <c r="O453" s="228"/>
      <c r="P453" s="228"/>
      <c r="Q453" s="228"/>
      <c r="R453" s="228"/>
      <c r="S453" s="228"/>
      <c r="T453" s="229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0" t="s">
        <v>162</v>
      </c>
      <c r="AU453" s="230" t="s">
        <v>85</v>
      </c>
      <c r="AV453" s="13" t="s">
        <v>85</v>
      </c>
      <c r="AW453" s="13" t="s">
        <v>35</v>
      </c>
      <c r="AX453" s="13" t="s">
        <v>81</v>
      </c>
      <c r="AY453" s="230" t="s">
        <v>151</v>
      </c>
    </row>
    <row r="454" s="2" customFormat="1" ht="16.5" customHeight="1">
      <c r="A454" s="39"/>
      <c r="B454" s="40"/>
      <c r="C454" s="201" t="s">
        <v>875</v>
      </c>
      <c r="D454" s="201" t="s">
        <v>153</v>
      </c>
      <c r="E454" s="202" t="s">
        <v>876</v>
      </c>
      <c r="F454" s="203" t="s">
        <v>877</v>
      </c>
      <c r="G454" s="204" t="s">
        <v>821</v>
      </c>
      <c r="H454" s="205">
        <v>6.7199999999999998</v>
      </c>
      <c r="I454" s="206"/>
      <c r="J454" s="207">
        <f>ROUND(I454*H454,2)</f>
        <v>0</v>
      </c>
      <c r="K454" s="203" t="s">
        <v>157</v>
      </c>
      <c r="L454" s="45"/>
      <c r="M454" s="208" t="s">
        <v>19</v>
      </c>
      <c r="N454" s="209" t="s">
        <v>47</v>
      </c>
      <c r="O454" s="85"/>
      <c r="P454" s="210">
        <f>O454*H454</f>
        <v>0</v>
      </c>
      <c r="Q454" s="210">
        <v>0.0013699999999999999</v>
      </c>
      <c r="R454" s="210">
        <f>Q454*H454</f>
        <v>0.0092063999999999983</v>
      </c>
      <c r="S454" s="210">
        <v>0</v>
      </c>
      <c r="T454" s="211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12" t="s">
        <v>249</v>
      </c>
      <c r="AT454" s="212" t="s">
        <v>153</v>
      </c>
      <c r="AU454" s="212" t="s">
        <v>85</v>
      </c>
      <c r="AY454" s="18" t="s">
        <v>151</v>
      </c>
      <c r="BE454" s="213">
        <f>IF(N454="základní",J454,0)</f>
        <v>0</v>
      </c>
      <c r="BF454" s="213">
        <f>IF(N454="snížená",J454,0)</f>
        <v>0</v>
      </c>
      <c r="BG454" s="213">
        <f>IF(N454="zákl. přenesená",J454,0)</f>
        <v>0</v>
      </c>
      <c r="BH454" s="213">
        <f>IF(N454="sníž. přenesená",J454,0)</f>
        <v>0</v>
      </c>
      <c r="BI454" s="213">
        <f>IF(N454="nulová",J454,0)</f>
        <v>0</v>
      </c>
      <c r="BJ454" s="18" t="s">
        <v>81</v>
      </c>
      <c r="BK454" s="213">
        <f>ROUND(I454*H454,2)</f>
        <v>0</v>
      </c>
      <c r="BL454" s="18" t="s">
        <v>249</v>
      </c>
      <c r="BM454" s="212" t="s">
        <v>878</v>
      </c>
    </row>
    <row r="455" s="2" customFormat="1">
      <c r="A455" s="39"/>
      <c r="B455" s="40"/>
      <c r="C455" s="41"/>
      <c r="D455" s="214" t="s">
        <v>160</v>
      </c>
      <c r="E455" s="41"/>
      <c r="F455" s="215" t="s">
        <v>879</v>
      </c>
      <c r="G455" s="41"/>
      <c r="H455" s="41"/>
      <c r="I455" s="216"/>
      <c r="J455" s="41"/>
      <c r="K455" s="41"/>
      <c r="L455" s="45"/>
      <c r="M455" s="217"/>
      <c r="N455" s="218"/>
      <c r="O455" s="85"/>
      <c r="P455" s="85"/>
      <c r="Q455" s="85"/>
      <c r="R455" s="85"/>
      <c r="S455" s="85"/>
      <c r="T455" s="86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160</v>
      </c>
      <c r="AU455" s="18" t="s">
        <v>85</v>
      </c>
    </row>
    <row r="456" s="13" customFormat="1">
      <c r="A456" s="13"/>
      <c r="B456" s="219"/>
      <c r="C456" s="220"/>
      <c r="D456" s="221" t="s">
        <v>162</v>
      </c>
      <c r="E456" s="222" t="s">
        <v>19</v>
      </c>
      <c r="F456" s="223" t="s">
        <v>880</v>
      </c>
      <c r="G456" s="220"/>
      <c r="H456" s="224">
        <v>6.7199999999999998</v>
      </c>
      <c r="I456" s="225"/>
      <c r="J456" s="220"/>
      <c r="K456" s="220"/>
      <c r="L456" s="226"/>
      <c r="M456" s="227"/>
      <c r="N456" s="228"/>
      <c r="O456" s="228"/>
      <c r="P456" s="228"/>
      <c r="Q456" s="228"/>
      <c r="R456" s="228"/>
      <c r="S456" s="228"/>
      <c r="T456" s="229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0" t="s">
        <v>162</v>
      </c>
      <c r="AU456" s="230" t="s">
        <v>85</v>
      </c>
      <c r="AV456" s="13" t="s">
        <v>85</v>
      </c>
      <c r="AW456" s="13" t="s">
        <v>35</v>
      </c>
      <c r="AX456" s="13" t="s">
        <v>81</v>
      </c>
      <c r="AY456" s="230" t="s">
        <v>151</v>
      </c>
    </row>
    <row r="457" s="2" customFormat="1" ht="16.5" customHeight="1">
      <c r="A457" s="39"/>
      <c r="B457" s="40"/>
      <c r="C457" s="201" t="s">
        <v>881</v>
      </c>
      <c r="D457" s="201" t="s">
        <v>153</v>
      </c>
      <c r="E457" s="202" t="s">
        <v>882</v>
      </c>
      <c r="F457" s="203" t="s">
        <v>883</v>
      </c>
      <c r="G457" s="204" t="s">
        <v>821</v>
      </c>
      <c r="H457" s="205">
        <v>3.7000000000000002</v>
      </c>
      <c r="I457" s="206"/>
      <c r="J457" s="207">
        <f>ROUND(I457*H457,2)</f>
        <v>0</v>
      </c>
      <c r="K457" s="203" t="s">
        <v>157</v>
      </c>
      <c r="L457" s="45"/>
      <c r="M457" s="208" t="s">
        <v>19</v>
      </c>
      <c r="N457" s="209" t="s">
        <v>47</v>
      </c>
      <c r="O457" s="85"/>
      <c r="P457" s="210">
        <f>O457*H457</f>
        <v>0</v>
      </c>
      <c r="Q457" s="210">
        <v>0.00141</v>
      </c>
      <c r="R457" s="210">
        <f>Q457*H457</f>
        <v>0.0052170000000000003</v>
      </c>
      <c r="S457" s="210">
        <v>0</v>
      </c>
      <c r="T457" s="211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12" t="s">
        <v>249</v>
      </c>
      <c r="AT457" s="212" t="s">
        <v>153</v>
      </c>
      <c r="AU457" s="212" t="s">
        <v>85</v>
      </c>
      <c r="AY457" s="18" t="s">
        <v>151</v>
      </c>
      <c r="BE457" s="213">
        <f>IF(N457="základní",J457,0)</f>
        <v>0</v>
      </c>
      <c r="BF457" s="213">
        <f>IF(N457="snížená",J457,0)</f>
        <v>0</v>
      </c>
      <c r="BG457" s="213">
        <f>IF(N457="zákl. přenesená",J457,0)</f>
        <v>0</v>
      </c>
      <c r="BH457" s="213">
        <f>IF(N457="sníž. přenesená",J457,0)</f>
        <v>0</v>
      </c>
      <c r="BI457" s="213">
        <f>IF(N457="nulová",J457,0)</f>
        <v>0</v>
      </c>
      <c r="BJ457" s="18" t="s">
        <v>81</v>
      </c>
      <c r="BK457" s="213">
        <f>ROUND(I457*H457,2)</f>
        <v>0</v>
      </c>
      <c r="BL457" s="18" t="s">
        <v>249</v>
      </c>
      <c r="BM457" s="212" t="s">
        <v>884</v>
      </c>
    </row>
    <row r="458" s="2" customFormat="1">
      <c r="A458" s="39"/>
      <c r="B458" s="40"/>
      <c r="C458" s="41"/>
      <c r="D458" s="214" t="s">
        <v>160</v>
      </c>
      <c r="E458" s="41"/>
      <c r="F458" s="215" t="s">
        <v>885</v>
      </c>
      <c r="G458" s="41"/>
      <c r="H458" s="41"/>
      <c r="I458" s="216"/>
      <c r="J458" s="41"/>
      <c r="K458" s="41"/>
      <c r="L458" s="45"/>
      <c r="M458" s="217"/>
      <c r="N458" s="218"/>
      <c r="O458" s="85"/>
      <c r="P458" s="85"/>
      <c r="Q458" s="85"/>
      <c r="R458" s="85"/>
      <c r="S458" s="85"/>
      <c r="T458" s="86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160</v>
      </c>
      <c r="AU458" s="18" t="s">
        <v>85</v>
      </c>
    </row>
    <row r="459" s="2" customFormat="1" ht="16.5" customHeight="1">
      <c r="A459" s="39"/>
      <c r="B459" s="40"/>
      <c r="C459" s="201" t="s">
        <v>886</v>
      </c>
      <c r="D459" s="201" t="s">
        <v>153</v>
      </c>
      <c r="E459" s="202" t="s">
        <v>887</v>
      </c>
      <c r="F459" s="203" t="s">
        <v>888</v>
      </c>
      <c r="G459" s="204" t="s">
        <v>821</v>
      </c>
      <c r="H459" s="205">
        <v>22.199999999999999</v>
      </c>
      <c r="I459" s="206"/>
      <c r="J459" s="207">
        <f>ROUND(I459*H459,2)</f>
        <v>0</v>
      </c>
      <c r="K459" s="203" t="s">
        <v>157</v>
      </c>
      <c r="L459" s="45"/>
      <c r="M459" s="208" t="s">
        <v>19</v>
      </c>
      <c r="N459" s="209" t="s">
        <v>47</v>
      </c>
      <c r="O459" s="85"/>
      <c r="P459" s="210">
        <f>O459*H459</f>
        <v>0</v>
      </c>
      <c r="Q459" s="210">
        <v>0.0012999999999999999</v>
      </c>
      <c r="R459" s="210">
        <f>Q459*H459</f>
        <v>0.028859999999999997</v>
      </c>
      <c r="S459" s="210">
        <v>0</v>
      </c>
      <c r="T459" s="211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12" t="s">
        <v>249</v>
      </c>
      <c r="AT459" s="212" t="s">
        <v>153</v>
      </c>
      <c r="AU459" s="212" t="s">
        <v>85</v>
      </c>
      <c r="AY459" s="18" t="s">
        <v>151</v>
      </c>
      <c r="BE459" s="213">
        <f>IF(N459="základní",J459,0)</f>
        <v>0</v>
      </c>
      <c r="BF459" s="213">
        <f>IF(N459="snížená",J459,0)</f>
        <v>0</v>
      </c>
      <c r="BG459" s="213">
        <f>IF(N459="zákl. přenesená",J459,0)</f>
        <v>0</v>
      </c>
      <c r="BH459" s="213">
        <f>IF(N459="sníž. přenesená",J459,0)</f>
        <v>0</v>
      </c>
      <c r="BI459" s="213">
        <f>IF(N459="nulová",J459,0)</f>
        <v>0</v>
      </c>
      <c r="BJ459" s="18" t="s">
        <v>81</v>
      </c>
      <c r="BK459" s="213">
        <f>ROUND(I459*H459,2)</f>
        <v>0</v>
      </c>
      <c r="BL459" s="18" t="s">
        <v>249</v>
      </c>
      <c r="BM459" s="212" t="s">
        <v>889</v>
      </c>
    </row>
    <row r="460" s="2" customFormat="1">
      <c r="A460" s="39"/>
      <c r="B460" s="40"/>
      <c r="C460" s="41"/>
      <c r="D460" s="214" t="s">
        <v>160</v>
      </c>
      <c r="E460" s="41"/>
      <c r="F460" s="215" t="s">
        <v>890</v>
      </c>
      <c r="G460" s="41"/>
      <c r="H460" s="41"/>
      <c r="I460" s="216"/>
      <c r="J460" s="41"/>
      <c r="K460" s="41"/>
      <c r="L460" s="45"/>
      <c r="M460" s="217"/>
      <c r="N460" s="218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160</v>
      </c>
      <c r="AU460" s="18" t="s">
        <v>85</v>
      </c>
    </row>
    <row r="461" s="13" customFormat="1">
      <c r="A461" s="13"/>
      <c r="B461" s="219"/>
      <c r="C461" s="220"/>
      <c r="D461" s="221" t="s">
        <v>162</v>
      </c>
      <c r="E461" s="222" t="s">
        <v>19</v>
      </c>
      <c r="F461" s="223" t="s">
        <v>891</v>
      </c>
      <c r="G461" s="220"/>
      <c r="H461" s="224">
        <v>22.199999999999999</v>
      </c>
      <c r="I461" s="225"/>
      <c r="J461" s="220"/>
      <c r="K461" s="220"/>
      <c r="L461" s="226"/>
      <c r="M461" s="227"/>
      <c r="N461" s="228"/>
      <c r="O461" s="228"/>
      <c r="P461" s="228"/>
      <c r="Q461" s="228"/>
      <c r="R461" s="228"/>
      <c r="S461" s="228"/>
      <c r="T461" s="229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0" t="s">
        <v>162</v>
      </c>
      <c r="AU461" s="230" t="s">
        <v>85</v>
      </c>
      <c r="AV461" s="13" t="s">
        <v>85</v>
      </c>
      <c r="AW461" s="13" t="s">
        <v>35</v>
      </c>
      <c r="AX461" s="13" t="s">
        <v>81</v>
      </c>
      <c r="AY461" s="230" t="s">
        <v>151</v>
      </c>
    </row>
    <row r="462" s="2" customFormat="1" ht="16.5" customHeight="1">
      <c r="A462" s="39"/>
      <c r="B462" s="40"/>
      <c r="C462" s="201" t="s">
        <v>892</v>
      </c>
      <c r="D462" s="201" t="s">
        <v>153</v>
      </c>
      <c r="E462" s="202" t="s">
        <v>893</v>
      </c>
      <c r="F462" s="203" t="s">
        <v>894</v>
      </c>
      <c r="G462" s="204" t="s">
        <v>821</v>
      </c>
      <c r="H462" s="205">
        <v>6.4000000000000004</v>
      </c>
      <c r="I462" s="206"/>
      <c r="J462" s="207">
        <f>ROUND(I462*H462,2)</f>
        <v>0</v>
      </c>
      <c r="K462" s="203" t="s">
        <v>157</v>
      </c>
      <c r="L462" s="45"/>
      <c r="M462" s="208" t="s">
        <v>19</v>
      </c>
      <c r="N462" s="209" t="s">
        <v>47</v>
      </c>
      <c r="O462" s="85"/>
      <c r="P462" s="210">
        <f>O462*H462</f>
        <v>0</v>
      </c>
      <c r="Q462" s="210">
        <v>0.00131</v>
      </c>
      <c r="R462" s="210">
        <f>Q462*H462</f>
        <v>0.0083840000000000008</v>
      </c>
      <c r="S462" s="210">
        <v>0</v>
      </c>
      <c r="T462" s="211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12" t="s">
        <v>249</v>
      </c>
      <c r="AT462" s="212" t="s">
        <v>153</v>
      </c>
      <c r="AU462" s="212" t="s">
        <v>85</v>
      </c>
      <c r="AY462" s="18" t="s">
        <v>151</v>
      </c>
      <c r="BE462" s="213">
        <f>IF(N462="základní",J462,0)</f>
        <v>0</v>
      </c>
      <c r="BF462" s="213">
        <f>IF(N462="snížená",J462,0)</f>
        <v>0</v>
      </c>
      <c r="BG462" s="213">
        <f>IF(N462="zákl. přenesená",J462,0)</f>
        <v>0</v>
      </c>
      <c r="BH462" s="213">
        <f>IF(N462="sníž. přenesená",J462,0)</f>
        <v>0</v>
      </c>
      <c r="BI462" s="213">
        <f>IF(N462="nulová",J462,0)</f>
        <v>0</v>
      </c>
      <c r="BJ462" s="18" t="s">
        <v>81</v>
      </c>
      <c r="BK462" s="213">
        <f>ROUND(I462*H462,2)</f>
        <v>0</v>
      </c>
      <c r="BL462" s="18" t="s">
        <v>249</v>
      </c>
      <c r="BM462" s="212" t="s">
        <v>895</v>
      </c>
    </row>
    <row r="463" s="2" customFormat="1">
      <c r="A463" s="39"/>
      <c r="B463" s="40"/>
      <c r="C463" s="41"/>
      <c r="D463" s="214" t="s">
        <v>160</v>
      </c>
      <c r="E463" s="41"/>
      <c r="F463" s="215" t="s">
        <v>896</v>
      </c>
      <c r="G463" s="41"/>
      <c r="H463" s="41"/>
      <c r="I463" s="216"/>
      <c r="J463" s="41"/>
      <c r="K463" s="41"/>
      <c r="L463" s="45"/>
      <c r="M463" s="217"/>
      <c r="N463" s="218"/>
      <c r="O463" s="85"/>
      <c r="P463" s="85"/>
      <c r="Q463" s="85"/>
      <c r="R463" s="85"/>
      <c r="S463" s="85"/>
      <c r="T463" s="86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8" t="s">
        <v>160</v>
      </c>
      <c r="AU463" s="18" t="s">
        <v>85</v>
      </c>
    </row>
    <row r="464" s="2" customFormat="1" ht="16.5" customHeight="1">
      <c r="A464" s="39"/>
      <c r="B464" s="40"/>
      <c r="C464" s="201" t="s">
        <v>897</v>
      </c>
      <c r="D464" s="201" t="s">
        <v>153</v>
      </c>
      <c r="E464" s="202" t="s">
        <v>898</v>
      </c>
      <c r="F464" s="203" t="s">
        <v>899</v>
      </c>
      <c r="G464" s="204" t="s">
        <v>821</v>
      </c>
      <c r="H464" s="205">
        <v>43.969999999999999</v>
      </c>
      <c r="I464" s="206"/>
      <c r="J464" s="207">
        <f>ROUND(I464*H464,2)</f>
        <v>0</v>
      </c>
      <c r="K464" s="203" t="s">
        <v>157</v>
      </c>
      <c r="L464" s="45"/>
      <c r="M464" s="208" t="s">
        <v>19</v>
      </c>
      <c r="N464" s="209" t="s">
        <v>47</v>
      </c>
      <c r="O464" s="85"/>
      <c r="P464" s="210">
        <f>O464*H464</f>
        <v>0</v>
      </c>
      <c r="Q464" s="210">
        <v>0.00050000000000000001</v>
      </c>
      <c r="R464" s="210">
        <f>Q464*H464</f>
        <v>0.021985000000000001</v>
      </c>
      <c r="S464" s="210">
        <v>0</v>
      </c>
      <c r="T464" s="211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12" t="s">
        <v>249</v>
      </c>
      <c r="AT464" s="212" t="s">
        <v>153</v>
      </c>
      <c r="AU464" s="212" t="s">
        <v>85</v>
      </c>
      <c r="AY464" s="18" t="s">
        <v>151</v>
      </c>
      <c r="BE464" s="213">
        <f>IF(N464="základní",J464,0)</f>
        <v>0</v>
      </c>
      <c r="BF464" s="213">
        <f>IF(N464="snížená",J464,0)</f>
        <v>0</v>
      </c>
      <c r="BG464" s="213">
        <f>IF(N464="zákl. přenesená",J464,0)</f>
        <v>0</v>
      </c>
      <c r="BH464" s="213">
        <f>IF(N464="sníž. přenesená",J464,0)</f>
        <v>0</v>
      </c>
      <c r="BI464" s="213">
        <f>IF(N464="nulová",J464,0)</f>
        <v>0</v>
      </c>
      <c r="BJ464" s="18" t="s">
        <v>81</v>
      </c>
      <c r="BK464" s="213">
        <f>ROUND(I464*H464,2)</f>
        <v>0</v>
      </c>
      <c r="BL464" s="18" t="s">
        <v>249</v>
      </c>
      <c r="BM464" s="212" t="s">
        <v>900</v>
      </c>
    </row>
    <row r="465" s="2" customFormat="1">
      <c r="A465" s="39"/>
      <c r="B465" s="40"/>
      <c r="C465" s="41"/>
      <c r="D465" s="214" t="s">
        <v>160</v>
      </c>
      <c r="E465" s="41"/>
      <c r="F465" s="215" t="s">
        <v>901</v>
      </c>
      <c r="G465" s="41"/>
      <c r="H465" s="41"/>
      <c r="I465" s="216"/>
      <c r="J465" s="41"/>
      <c r="K465" s="41"/>
      <c r="L465" s="45"/>
      <c r="M465" s="217"/>
      <c r="N465" s="218"/>
      <c r="O465" s="85"/>
      <c r="P465" s="85"/>
      <c r="Q465" s="85"/>
      <c r="R465" s="85"/>
      <c r="S465" s="85"/>
      <c r="T465" s="86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160</v>
      </c>
      <c r="AU465" s="18" t="s">
        <v>85</v>
      </c>
    </row>
    <row r="466" s="13" customFormat="1">
      <c r="A466" s="13"/>
      <c r="B466" s="219"/>
      <c r="C466" s="220"/>
      <c r="D466" s="221" t="s">
        <v>162</v>
      </c>
      <c r="E466" s="222" t="s">
        <v>19</v>
      </c>
      <c r="F466" s="223" t="s">
        <v>902</v>
      </c>
      <c r="G466" s="220"/>
      <c r="H466" s="224">
        <v>43.969999999999999</v>
      </c>
      <c r="I466" s="225"/>
      <c r="J466" s="220"/>
      <c r="K466" s="220"/>
      <c r="L466" s="226"/>
      <c r="M466" s="227"/>
      <c r="N466" s="228"/>
      <c r="O466" s="228"/>
      <c r="P466" s="228"/>
      <c r="Q466" s="228"/>
      <c r="R466" s="228"/>
      <c r="S466" s="228"/>
      <c r="T466" s="229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0" t="s">
        <v>162</v>
      </c>
      <c r="AU466" s="230" t="s">
        <v>85</v>
      </c>
      <c r="AV466" s="13" t="s">
        <v>85</v>
      </c>
      <c r="AW466" s="13" t="s">
        <v>35</v>
      </c>
      <c r="AX466" s="13" t="s">
        <v>81</v>
      </c>
      <c r="AY466" s="230" t="s">
        <v>151</v>
      </c>
    </row>
    <row r="467" s="2" customFormat="1" ht="16.5" customHeight="1">
      <c r="A467" s="39"/>
      <c r="B467" s="40"/>
      <c r="C467" s="201" t="s">
        <v>903</v>
      </c>
      <c r="D467" s="201" t="s">
        <v>153</v>
      </c>
      <c r="E467" s="202" t="s">
        <v>904</v>
      </c>
      <c r="F467" s="203" t="s">
        <v>905</v>
      </c>
      <c r="G467" s="204" t="s">
        <v>821</v>
      </c>
      <c r="H467" s="205">
        <v>2.9900000000000002</v>
      </c>
      <c r="I467" s="206"/>
      <c r="J467" s="207">
        <f>ROUND(I467*H467,2)</f>
        <v>0</v>
      </c>
      <c r="K467" s="203" t="s">
        <v>157</v>
      </c>
      <c r="L467" s="45"/>
      <c r="M467" s="208" t="s">
        <v>19</v>
      </c>
      <c r="N467" s="209" t="s">
        <v>47</v>
      </c>
      <c r="O467" s="85"/>
      <c r="P467" s="210">
        <f>O467*H467</f>
        <v>0</v>
      </c>
      <c r="Q467" s="210">
        <v>0.00076000000000000004</v>
      </c>
      <c r="R467" s="210">
        <f>Q467*H467</f>
        <v>0.0022724000000000004</v>
      </c>
      <c r="S467" s="210">
        <v>0</v>
      </c>
      <c r="T467" s="211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12" t="s">
        <v>249</v>
      </c>
      <c r="AT467" s="212" t="s">
        <v>153</v>
      </c>
      <c r="AU467" s="212" t="s">
        <v>85</v>
      </c>
      <c r="AY467" s="18" t="s">
        <v>151</v>
      </c>
      <c r="BE467" s="213">
        <f>IF(N467="základní",J467,0)</f>
        <v>0</v>
      </c>
      <c r="BF467" s="213">
        <f>IF(N467="snížená",J467,0)</f>
        <v>0</v>
      </c>
      <c r="BG467" s="213">
        <f>IF(N467="zákl. přenesená",J467,0)</f>
        <v>0</v>
      </c>
      <c r="BH467" s="213">
        <f>IF(N467="sníž. přenesená",J467,0)</f>
        <v>0</v>
      </c>
      <c r="BI467" s="213">
        <f>IF(N467="nulová",J467,0)</f>
        <v>0</v>
      </c>
      <c r="BJ467" s="18" t="s">
        <v>81</v>
      </c>
      <c r="BK467" s="213">
        <f>ROUND(I467*H467,2)</f>
        <v>0</v>
      </c>
      <c r="BL467" s="18" t="s">
        <v>249</v>
      </c>
      <c r="BM467" s="212" t="s">
        <v>906</v>
      </c>
    </row>
    <row r="468" s="2" customFormat="1">
      <c r="A468" s="39"/>
      <c r="B468" s="40"/>
      <c r="C468" s="41"/>
      <c r="D468" s="214" t="s">
        <v>160</v>
      </c>
      <c r="E468" s="41"/>
      <c r="F468" s="215" t="s">
        <v>907</v>
      </c>
      <c r="G468" s="41"/>
      <c r="H468" s="41"/>
      <c r="I468" s="216"/>
      <c r="J468" s="41"/>
      <c r="K468" s="41"/>
      <c r="L468" s="45"/>
      <c r="M468" s="217"/>
      <c r="N468" s="218"/>
      <c r="O468" s="85"/>
      <c r="P468" s="85"/>
      <c r="Q468" s="85"/>
      <c r="R468" s="85"/>
      <c r="S468" s="85"/>
      <c r="T468" s="86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160</v>
      </c>
      <c r="AU468" s="18" t="s">
        <v>85</v>
      </c>
    </row>
    <row r="469" s="13" customFormat="1">
      <c r="A469" s="13"/>
      <c r="B469" s="219"/>
      <c r="C469" s="220"/>
      <c r="D469" s="221" t="s">
        <v>162</v>
      </c>
      <c r="E469" s="222" t="s">
        <v>19</v>
      </c>
      <c r="F469" s="223" t="s">
        <v>908</v>
      </c>
      <c r="G469" s="220"/>
      <c r="H469" s="224">
        <v>2.9900000000000002</v>
      </c>
      <c r="I469" s="225"/>
      <c r="J469" s="220"/>
      <c r="K469" s="220"/>
      <c r="L469" s="226"/>
      <c r="M469" s="227"/>
      <c r="N469" s="228"/>
      <c r="O469" s="228"/>
      <c r="P469" s="228"/>
      <c r="Q469" s="228"/>
      <c r="R469" s="228"/>
      <c r="S469" s="228"/>
      <c r="T469" s="229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0" t="s">
        <v>162</v>
      </c>
      <c r="AU469" s="230" t="s">
        <v>85</v>
      </c>
      <c r="AV469" s="13" t="s">
        <v>85</v>
      </c>
      <c r="AW469" s="13" t="s">
        <v>35</v>
      </c>
      <c r="AX469" s="13" t="s">
        <v>81</v>
      </c>
      <c r="AY469" s="230" t="s">
        <v>151</v>
      </c>
    </row>
    <row r="470" s="2" customFormat="1" ht="16.5" customHeight="1">
      <c r="A470" s="39"/>
      <c r="B470" s="40"/>
      <c r="C470" s="201" t="s">
        <v>909</v>
      </c>
      <c r="D470" s="201" t="s">
        <v>153</v>
      </c>
      <c r="E470" s="202" t="s">
        <v>910</v>
      </c>
      <c r="F470" s="203" t="s">
        <v>911</v>
      </c>
      <c r="G470" s="204" t="s">
        <v>821</v>
      </c>
      <c r="H470" s="205">
        <v>15.810000000000001</v>
      </c>
      <c r="I470" s="206"/>
      <c r="J470" s="207">
        <f>ROUND(I470*H470,2)</f>
        <v>0</v>
      </c>
      <c r="K470" s="203" t="s">
        <v>157</v>
      </c>
      <c r="L470" s="45"/>
      <c r="M470" s="208" t="s">
        <v>19</v>
      </c>
      <c r="N470" s="209" t="s">
        <v>47</v>
      </c>
      <c r="O470" s="85"/>
      <c r="P470" s="210">
        <f>O470*H470</f>
        <v>0</v>
      </c>
      <c r="Q470" s="210">
        <v>0.0015299999999999999</v>
      </c>
      <c r="R470" s="210">
        <f>Q470*H470</f>
        <v>0.0241893</v>
      </c>
      <c r="S470" s="210">
        <v>0</v>
      </c>
      <c r="T470" s="211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12" t="s">
        <v>249</v>
      </c>
      <c r="AT470" s="212" t="s">
        <v>153</v>
      </c>
      <c r="AU470" s="212" t="s">
        <v>85</v>
      </c>
      <c r="AY470" s="18" t="s">
        <v>151</v>
      </c>
      <c r="BE470" s="213">
        <f>IF(N470="základní",J470,0)</f>
        <v>0</v>
      </c>
      <c r="BF470" s="213">
        <f>IF(N470="snížená",J470,0)</f>
        <v>0</v>
      </c>
      <c r="BG470" s="213">
        <f>IF(N470="zákl. přenesená",J470,0)</f>
        <v>0</v>
      </c>
      <c r="BH470" s="213">
        <f>IF(N470="sníž. přenesená",J470,0)</f>
        <v>0</v>
      </c>
      <c r="BI470" s="213">
        <f>IF(N470="nulová",J470,0)</f>
        <v>0</v>
      </c>
      <c r="BJ470" s="18" t="s">
        <v>81</v>
      </c>
      <c r="BK470" s="213">
        <f>ROUND(I470*H470,2)</f>
        <v>0</v>
      </c>
      <c r="BL470" s="18" t="s">
        <v>249</v>
      </c>
      <c r="BM470" s="212" t="s">
        <v>912</v>
      </c>
    </row>
    <row r="471" s="2" customFormat="1">
      <c r="A471" s="39"/>
      <c r="B471" s="40"/>
      <c r="C471" s="41"/>
      <c r="D471" s="214" t="s">
        <v>160</v>
      </c>
      <c r="E471" s="41"/>
      <c r="F471" s="215" t="s">
        <v>913</v>
      </c>
      <c r="G471" s="41"/>
      <c r="H471" s="41"/>
      <c r="I471" s="216"/>
      <c r="J471" s="41"/>
      <c r="K471" s="41"/>
      <c r="L471" s="45"/>
      <c r="M471" s="217"/>
      <c r="N471" s="218"/>
      <c r="O471" s="85"/>
      <c r="P471" s="85"/>
      <c r="Q471" s="85"/>
      <c r="R471" s="85"/>
      <c r="S471" s="85"/>
      <c r="T471" s="86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160</v>
      </c>
      <c r="AU471" s="18" t="s">
        <v>85</v>
      </c>
    </row>
    <row r="472" s="13" customFormat="1">
      <c r="A472" s="13"/>
      <c r="B472" s="219"/>
      <c r="C472" s="220"/>
      <c r="D472" s="221" t="s">
        <v>162</v>
      </c>
      <c r="E472" s="222" t="s">
        <v>19</v>
      </c>
      <c r="F472" s="223" t="s">
        <v>914</v>
      </c>
      <c r="G472" s="220"/>
      <c r="H472" s="224">
        <v>15.810000000000001</v>
      </c>
      <c r="I472" s="225"/>
      <c r="J472" s="220"/>
      <c r="K472" s="220"/>
      <c r="L472" s="226"/>
      <c r="M472" s="227"/>
      <c r="N472" s="228"/>
      <c r="O472" s="228"/>
      <c r="P472" s="228"/>
      <c r="Q472" s="228"/>
      <c r="R472" s="228"/>
      <c r="S472" s="228"/>
      <c r="T472" s="229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0" t="s">
        <v>162</v>
      </c>
      <c r="AU472" s="230" t="s">
        <v>85</v>
      </c>
      <c r="AV472" s="13" t="s">
        <v>85</v>
      </c>
      <c r="AW472" s="13" t="s">
        <v>35</v>
      </c>
      <c r="AX472" s="13" t="s">
        <v>81</v>
      </c>
      <c r="AY472" s="230" t="s">
        <v>151</v>
      </c>
    </row>
    <row r="473" s="2" customFormat="1" ht="16.5" customHeight="1">
      <c r="A473" s="39"/>
      <c r="B473" s="40"/>
      <c r="C473" s="201" t="s">
        <v>915</v>
      </c>
      <c r="D473" s="201" t="s">
        <v>153</v>
      </c>
      <c r="E473" s="202" t="s">
        <v>916</v>
      </c>
      <c r="F473" s="203" t="s">
        <v>917</v>
      </c>
      <c r="G473" s="204" t="s">
        <v>311</v>
      </c>
      <c r="H473" s="205">
        <v>33</v>
      </c>
      <c r="I473" s="206"/>
      <c r="J473" s="207">
        <f>ROUND(I473*H473,2)</f>
        <v>0</v>
      </c>
      <c r="K473" s="203" t="s">
        <v>157</v>
      </c>
      <c r="L473" s="45"/>
      <c r="M473" s="208" t="s">
        <v>19</v>
      </c>
      <c r="N473" s="209" t="s">
        <v>47</v>
      </c>
      <c r="O473" s="85"/>
      <c r="P473" s="210">
        <f>O473*H473</f>
        <v>0</v>
      </c>
      <c r="Q473" s="210">
        <v>0</v>
      </c>
      <c r="R473" s="210">
        <f>Q473*H473</f>
        <v>0</v>
      </c>
      <c r="S473" s="210">
        <v>0</v>
      </c>
      <c r="T473" s="211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12" t="s">
        <v>249</v>
      </c>
      <c r="AT473" s="212" t="s">
        <v>153</v>
      </c>
      <c r="AU473" s="212" t="s">
        <v>85</v>
      </c>
      <c r="AY473" s="18" t="s">
        <v>151</v>
      </c>
      <c r="BE473" s="213">
        <f>IF(N473="základní",J473,0)</f>
        <v>0</v>
      </c>
      <c r="BF473" s="213">
        <f>IF(N473="snížená",J473,0)</f>
        <v>0</v>
      </c>
      <c r="BG473" s="213">
        <f>IF(N473="zákl. přenesená",J473,0)</f>
        <v>0</v>
      </c>
      <c r="BH473" s="213">
        <f>IF(N473="sníž. přenesená",J473,0)</f>
        <v>0</v>
      </c>
      <c r="BI473" s="213">
        <f>IF(N473="nulová",J473,0)</f>
        <v>0</v>
      </c>
      <c r="BJ473" s="18" t="s">
        <v>81</v>
      </c>
      <c r="BK473" s="213">
        <f>ROUND(I473*H473,2)</f>
        <v>0</v>
      </c>
      <c r="BL473" s="18" t="s">
        <v>249</v>
      </c>
      <c r="BM473" s="212" t="s">
        <v>918</v>
      </c>
    </row>
    <row r="474" s="2" customFormat="1">
      <c r="A474" s="39"/>
      <c r="B474" s="40"/>
      <c r="C474" s="41"/>
      <c r="D474" s="214" t="s">
        <v>160</v>
      </c>
      <c r="E474" s="41"/>
      <c r="F474" s="215" t="s">
        <v>919</v>
      </c>
      <c r="G474" s="41"/>
      <c r="H474" s="41"/>
      <c r="I474" s="216"/>
      <c r="J474" s="41"/>
      <c r="K474" s="41"/>
      <c r="L474" s="45"/>
      <c r="M474" s="217"/>
      <c r="N474" s="218"/>
      <c r="O474" s="85"/>
      <c r="P474" s="85"/>
      <c r="Q474" s="85"/>
      <c r="R474" s="85"/>
      <c r="S474" s="85"/>
      <c r="T474" s="86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160</v>
      </c>
      <c r="AU474" s="18" t="s">
        <v>85</v>
      </c>
    </row>
    <row r="475" s="13" customFormat="1">
      <c r="A475" s="13"/>
      <c r="B475" s="219"/>
      <c r="C475" s="220"/>
      <c r="D475" s="221" t="s">
        <v>162</v>
      </c>
      <c r="E475" s="222" t="s">
        <v>19</v>
      </c>
      <c r="F475" s="223" t="s">
        <v>920</v>
      </c>
      <c r="G475" s="220"/>
      <c r="H475" s="224">
        <v>33</v>
      </c>
      <c r="I475" s="225"/>
      <c r="J475" s="220"/>
      <c r="K475" s="220"/>
      <c r="L475" s="226"/>
      <c r="M475" s="227"/>
      <c r="N475" s="228"/>
      <c r="O475" s="228"/>
      <c r="P475" s="228"/>
      <c r="Q475" s="228"/>
      <c r="R475" s="228"/>
      <c r="S475" s="228"/>
      <c r="T475" s="229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0" t="s">
        <v>162</v>
      </c>
      <c r="AU475" s="230" t="s">
        <v>85</v>
      </c>
      <c r="AV475" s="13" t="s">
        <v>85</v>
      </c>
      <c r="AW475" s="13" t="s">
        <v>35</v>
      </c>
      <c r="AX475" s="13" t="s">
        <v>81</v>
      </c>
      <c r="AY475" s="230" t="s">
        <v>151</v>
      </c>
    </row>
    <row r="476" s="2" customFormat="1" ht="16.5" customHeight="1">
      <c r="A476" s="39"/>
      <c r="B476" s="40"/>
      <c r="C476" s="201" t="s">
        <v>921</v>
      </c>
      <c r="D476" s="201" t="s">
        <v>153</v>
      </c>
      <c r="E476" s="202" t="s">
        <v>922</v>
      </c>
      <c r="F476" s="203" t="s">
        <v>923</v>
      </c>
      <c r="G476" s="204" t="s">
        <v>311</v>
      </c>
      <c r="H476" s="205">
        <v>2</v>
      </c>
      <c r="I476" s="206"/>
      <c r="J476" s="207">
        <f>ROUND(I476*H476,2)</f>
        <v>0</v>
      </c>
      <c r="K476" s="203" t="s">
        <v>157</v>
      </c>
      <c r="L476" s="45"/>
      <c r="M476" s="208" t="s">
        <v>19</v>
      </c>
      <c r="N476" s="209" t="s">
        <v>47</v>
      </c>
      <c r="O476" s="85"/>
      <c r="P476" s="210">
        <f>O476*H476</f>
        <v>0</v>
      </c>
      <c r="Q476" s="210">
        <v>0</v>
      </c>
      <c r="R476" s="210">
        <f>Q476*H476</f>
        <v>0</v>
      </c>
      <c r="S476" s="210">
        <v>0</v>
      </c>
      <c r="T476" s="211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12" t="s">
        <v>249</v>
      </c>
      <c r="AT476" s="212" t="s">
        <v>153</v>
      </c>
      <c r="AU476" s="212" t="s">
        <v>85</v>
      </c>
      <c r="AY476" s="18" t="s">
        <v>151</v>
      </c>
      <c r="BE476" s="213">
        <f>IF(N476="základní",J476,0)</f>
        <v>0</v>
      </c>
      <c r="BF476" s="213">
        <f>IF(N476="snížená",J476,0)</f>
        <v>0</v>
      </c>
      <c r="BG476" s="213">
        <f>IF(N476="zákl. přenesená",J476,0)</f>
        <v>0</v>
      </c>
      <c r="BH476" s="213">
        <f>IF(N476="sníž. přenesená",J476,0)</f>
        <v>0</v>
      </c>
      <c r="BI476" s="213">
        <f>IF(N476="nulová",J476,0)</f>
        <v>0</v>
      </c>
      <c r="BJ476" s="18" t="s">
        <v>81</v>
      </c>
      <c r="BK476" s="213">
        <f>ROUND(I476*H476,2)</f>
        <v>0</v>
      </c>
      <c r="BL476" s="18" t="s">
        <v>249</v>
      </c>
      <c r="BM476" s="212" t="s">
        <v>924</v>
      </c>
    </row>
    <row r="477" s="2" customFormat="1">
      <c r="A477" s="39"/>
      <c r="B477" s="40"/>
      <c r="C477" s="41"/>
      <c r="D477" s="214" t="s">
        <v>160</v>
      </c>
      <c r="E477" s="41"/>
      <c r="F477" s="215" t="s">
        <v>925</v>
      </c>
      <c r="G477" s="41"/>
      <c r="H477" s="41"/>
      <c r="I477" s="216"/>
      <c r="J477" s="41"/>
      <c r="K477" s="41"/>
      <c r="L477" s="45"/>
      <c r="M477" s="217"/>
      <c r="N477" s="218"/>
      <c r="O477" s="85"/>
      <c r="P477" s="85"/>
      <c r="Q477" s="85"/>
      <c r="R477" s="85"/>
      <c r="S477" s="85"/>
      <c r="T477" s="86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T477" s="18" t="s">
        <v>160</v>
      </c>
      <c r="AU477" s="18" t="s">
        <v>85</v>
      </c>
    </row>
    <row r="478" s="2" customFormat="1" ht="16.5" customHeight="1">
      <c r="A478" s="39"/>
      <c r="B478" s="40"/>
      <c r="C478" s="201" t="s">
        <v>926</v>
      </c>
      <c r="D478" s="201" t="s">
        <v>153</v>
      </c>
      <c r="E478" s="202" t="s">
        <v>927</v>
      </c>
      <c r="F478" s="203" t="s">
        <v>928</v>
      </c>
      <c r="G478" s="204" t="s">
        <v>311</v>
      </c>
      <c r="H478" s="205">
        <v>12</v>
      </c>
      <c r="I478" s="206"/>
      <c r="J478" s="207">
        <f>ROUND(I478*H478,2)</f>
        <v>0</v>
      </c>
      <c r="K478" s="203" t="s">
        <v>157</v>
      </c>
      <c r="L478" s="45"/>
      <c r="M478" s="208" t="s">
        <v>19</v>
      </c>
      <c r="N478" s="209" t="s">
        <v>47</v>
      </c>
      <c r="O478" s="85"/>
      <c r="P478" s="210">
        <f>O478*H478</f>
        <v>0</v>
      </c>
      <c r="Q478" s="210">
        <v>0</v>
      </c>
      <c r="R478" s="210">
        <f>Q478*H478</f>
        <v>0</v>
      </c>
      <c r="S478" s="210">
        <v>0</v>
      </c>
      <c r="T478" s="211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12" t="s">
        <v>249</v>
      </c>
      <c r="AT478" s="212" t="s">
        <v>153</v>
      </c>
      <c r="AU478" s="212" t="s">
        <v>85</v>
      </c>
      <c r="AY478" s="18" t="s">
        <v>151</v>
      </c>
      <c r="BE478" s="213">
        <f>IF(N478="základní",J478,0)</f>
        <v>0</v>
      </c>
      <c r="BF478" s="213">
        <f>IF(N478="snížená",J478,0)</f>
        <v>0</v>
      </c>
      <c r="BG478" s="213">
        <f>IF(N478="zákl. přenesená",J478,0)</f>
        <v>0</v>
      </c>
      <c r="BH478" s="213">
        <f>IF(N478="sníž. přenesená",J478,0)</f>
        <v>0</v>
      </c>
      <c r="BI478" s="213">
        <f>IF(N478="nulová",J478,0)</f>
        <v>0</v>
      </c>
      <c r="BJ478" s="18" t="s">
        <v>81</v>
      </c>
      <c r="BK478" s="213">
        <f>ROUND(I478*H478,2)</f>
        <v>0</v>
      </c>
      <c r="BL478" s="18" t="s">
        <v>249</v>
      </c>
      <c r="BM478" s="212" t="s">
        <v>929</v>
      </c>
    </row>
    <row r="479" s="2" customFormat="1">
      <c r="A479" s="39"/>
      <c r="B479" s="40"/>
      <c r="C479" s="41"/>
      <c r="D479" s="214" t="s">
        <v>160</v>
      </c>
      <c r="E479" s="41"/>
      <c r="F479" s="215" t="s">
        <v>930</v>
      </c>
      <c r="G479" s="41"/>
      <c r="H479" s="41"/>
      <c r="I479" s="216"/>
      <c r="J479" s="41"/>
      <c r="K479" s="41"/>
      <c r="L479" s="45"/>
      <c r="M479" s="217"/>
      <c r="N479" s="218"/>
      <c r="O479" s="85"/>
      <c r="P479" s="85"/>
      <c r="Q479" s="85"/>
      <c r="R479" s="85"/>
      <c r="S479" s="85"/>
      <c r="T479" s="86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160</v>
      </c>
      <c r="AU479" s="18" t="s">
        <v>85</v>
      </c>
    </row>
    <row r="480" s="2" customFormat="1" ht="16.5" customHeight="1">
      <c r="A480" s="39"/>
      <c r="B480" s="40"/>
      <c r="C480" s="201" t="s">
        <v>931</v>
      </c>
      <c r="D480" s="201" t="s">
        <v>153</v>
      </c>
      <c r="E480" s="202" t="s">
        <v>932</v>
      </c>
      <c r="F480" s="203" t="s">
        <v>933</v>
      </c>
      <c r="G480" s="204" t="s">
        <v>311</v>
      </c>
      <c r="H480" s="205">
        <v>6</v>
      </c>
      <c r="I480" s="206"/>
      <c r="J480" s="207">
        <f>ROUND(I480*H480,2)</f>
        <v>0</v>
      </c>
      <c r="K480" s="203" t="s">
        <v>157</v>
      </c>
      <c r="L480" s="45"/>
      <c r="M480" s="208" t="s">
        <v>19</v>
      </c>
      <c r="N480" s="209" t="s">
        <v>47</v>
      </c>
      <c r="O480" s="85"/>
      <c r="P480" s="210">
        <f>O480*H480</f>
        <v>0</v>
      </c>
      <c r="Q480" s="210">
        <v>0</v>
      </c>
      <c r="R480" s="210">
        <f>Q480*H480</f>
        <v>0</v>
      </c>
      <c r="S480" s="210">
        <v>0.029610000000000001</v>
      </c>
      <c r="T480" s="211">
        <f>S480*H480</f>
        <v>0.17766000000000001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12" t="s">
        <v>249</v>
      </c>
      <c r="AT480" s="212" t="s">
        <v>153</v>
      </c>
      <c r="AU480" s="212" t="s">
        <v>85</v>
      </c>
      <c r="AY480" s="18" t="s">
        <v>151</v>
      </c>
      <c r="BE480" s="213">
        <f>IF(N480="základní",J480,0)</f>
        <v>0</v>
      </c>
      <c r="BF480" s="213">
        <f>IF(N480="snížená",J480,0)</f>
        <v>0</v>
      </c>
      <c r="BG480" s="213">
        <f>IF(N480="zákl. přenesená",J480,0)</f>
        <v>0</v>
      </c>
      <c r="BH480" s="213">
        <f>IF(N480="sníž. přenesená",J480,0)</f>
        <v>0</v>
      </c>
      <c r="BI480" s="213">
        <f>IF(N480="nulová",J480,0)</f>
        <v>0</v>
      </c>
      <c r="BJ480" s="18" t="s">
        <v>81</v>
      </c>
      <c r="BK480" s="213">
        <f>ROUND(I480*H480,2)</f>
        <v>0</v>
      </c>
      <c r="BL480" s="18" t="s">
        <v>249</v>
      </c>
      <c r="BM480" s="212" t="s">
        <v>934</v>
      </c>
    </row>
    <row r="481" s="2" customFormat="1">
      <c r="A481" s="39"/>
      <c r="B481" s="40"/>
      <c r="C481" s="41"/>
      <c r="D481" s="214" t="s">
        <v>160</v>
      </c>
      <c r="E481" s="41"/>
      <c r="F481" s="215" t="s">
        <v>935</v>
      </c>
      <c r="G481" s="41"/>
      <c r="H481" s="41"/>
      <c r="I481" s="216"/>
      <c r="J481" s="41"/>
      <c r="K481" s="41"/>
      <c r="L481" s="45"/>
      <c r="M481" s="217"/>
      <c r="N481" s="218"/>
      <c r="O481" s="85"/>
      <c r="P481" s="85"/>
      <c r="Q481" s="85"/>
      <c r="R481" s="85"/>
      <c r="S481" s="85"/>
      <c r="T481" s="86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T481" s="18" t="s">
        <v>160</v>
      </c>
      <c r="AU481" s="18" t="s">
        <v>85</v>
      </c>
    </row>
    <row r="482" s="2" customFormat="1" ht="16.5" customHeight="1">
      <c r="A482" s="39"/>
      <c r="B482" s="40"/>
      <c r="C482" s="201" t="s">
        <v>936</v>
      </c>
      <c r="D482" s="201" t="s">
        <v>153</v>
      </c>
      <c r="E482" s="202" t="s">
        <v>937</v>
      </c>
      <c r="F482" s="203" t="s">
        <v>938</v>
      </c>
      <c r="G482" s="204" t="s">
        <v>311</v>
      </c>
      <c r="H482" s="205">
        <v>3</v>
      </c>
      <c r="I482" s="206"/>
      <c r="J482" s="207">
        <f>ROUND(I482*H482,2)</f>
        <v>0</v>
      </c>
      <c r="K482" s="203" t="s">
        <v>157</v>
      </c>
      <c r="L482" s="45"/>
      <c r="M482" s="208" t="s">
        <v>19</v>
      </c>
      <c r="N482" s="209" t="s">
        <v>47</v>
      </c>
      <c r="O482" s="85"/>
      <c r="P482" s="210">
        <f>O482*H482</f>
        <v>0</v>
      </c>
      <c r="Q482" s="210">
        <v>0.00022000000000000001</v>
      </c>
      <c r="R482" s="210">
        <f>Q482*H482</f>
        <v>0.00066</v>
      </c>
      <c r="S482" s="210">
        <v>0</v>
      </c>
      <c r="T482" s="211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12" t="s">
        <v>249</v>
      </c>
      <c r="AT482" s="212" t="s">
        <v>153</v>
      </c>
      <c r="AU482" s="212" t="s">
        <v>85</v>
      </c>
      <c r="AY482" s="18" t="s">
        <v>151</v>
      </c>
      <c r="BE482" s="213">
        <f>IF(N482="základní",J482,0)</f>
        <v>0</v>
      </c>
      <c r="BF482" s="213">
        <f>IF(N482="snížená",J482,0)</f>
        <v>0</v>
      </c>
      <c r="BG482" s="213">
        <f>IF(N482="zákl. přenesená",J482,0)</f>
        <v>0</v>
      </c>
      <c r="BH482" s="213">
        <f>IF(N482="sníž. přenesená",J482,0)</f>
        <v>0</v>
      </c>
      <c r="BI482" s="213">
        <f>IF(N482="nulová",J482,0)</f>
        <v>0</v>
      </c>
      <c r="BJ482" s="18" t="s">
        <v>81</v>
      </c>
      <c r="BK482" s="213">
        <f>ROUND(I482*H482,2)</f>
        <v>0</v>
      </c>
      <c r="BL482" s="18" t="s">
        <v>249</v>
      </c>
      <c r="BM482" s="212" t="s">
        <v>939</v>
      </c>
    </row>
    <row r="483" s="2" customFormat="1">
      <c r="A483" s="39"/>
      <c r="B483" s="40"/>
      <c r="C483" s="41"/>
      <c r="D483" s="214" t="s">
        <v>160</v>
      </c>
      <c r="E483" s="41"/>
      <c r="F483" s="215" t="s">
        <v>940</v>
      </c>
      <c r="G483" s="41"/>
      <c r="H483" s="41"/>
      <c r="I483" s="216"/>
      <c r="J483" s="41"/>
      <c r="K483" s="41"/>
      <c r="L483" s="45"/>
      <c r="M483" s="217"/>
      <c r="N483" s="218"/>
      <c r="O483" s="85"/>
      <c r="P483" s="85"/>
      <c r="Q483" s="85"/>
      <c r="R483" s="85"/>
      <c r="S483" s="85"/>
      <c r="T483" s="86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160</v>
      </c>
      <c r="AU483" s="18" t="s">
        <v>85</v>
      </c>
    </row>
    <row r="484" s="2" customFormat="1" ht="24.15" customHeight="1">
      <c r="A484" s="39"/>
      <c r="B484" s="40"/>
      <c r="C484" s="201" t="s">
        <v>941</v>
      </c>
      <c r="D484" s="201" t="s">
        <v>153</v>
      </c>
      <c r="E484" s="202" t="s">
        <v>942</v>
      </c>
      <c r="F484" s="203" t="s">
        <v>943</v>
      </c>
      <c r="G484" s="204" t="s">
        <v>177</v>
      </c>
      <c r="H484" s="205">
        <v>0.19800000000000001</v>
      </c>
      <c r="I484" s="206"/>
      <c r="J484" s="207">
        <f>ROUND(I484*H484,2)</f>
        <v>0</v>
      </c>
      <c r="K484" s="203" t="s">
        <v>157</v>
      </c>
      <c r="L484" s="45"/>
      <c r="M484" s="208" t="s">
        <v>19</v>
      </c>
      <c r="N484" s="209" t="s">
        <v>47</v>
      </c>
      <c r="O484" s="85"/>
      <c r="P484" s="210">
        <f>O484*H484</f>
        <v>0</v>
      </c>
      <c r="Q484" s="210">
        <v>0</v>
      </c>
      <c r="R484" s="210">
        <f>Q484*H484</f>
        <v>0</v>
      </c>
      <c r="S484" s="210">
        <v>0</v>
      </c>
      <c r="T484" s="211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12" t="s">
        <v>249</v>
      </c>
      <c r="AT484" s="212" t="s">
        <v>153</v>
      </c>
      <c r="AU484" s="212" t="s">
        <v>85</v>
      </c>
      <c r="AY484" s="18" t="s">
        <v>151</v>
      </c>
      <c r="BE484" s="213">
        <f>IF(N484="základní",J484,0)</f>
        <v>0</v>
      </c>
      <c r="BF484" s="213">
        <f>IF(N484="snížená",J484,0)</f>
        <v>0</v>
      </c>
      <c r="BG484" s="213">
        <f>IF(N484="zákl. přenesená",J484,0)</f>
        <v>0</v>
      </c>
      <c r="BH484" s="213">
        <f>IF(N484="sníž. přenesená",J484,0)</f>
        <v>0</v>
      </c>
      <c r="BI484" s="213">
        <f>IF(N484="nulová",J484,0)</f>
        <v>0</v>
      </c>
      <c r="BJ484" s="18" t="s">
        <v>81</v>
      </c>
      <c r="BK484" s="213">
        <f>ROUND(I484*H484,2)</f>
        <v>0</v>
      </c>
      <c r="BL484" s="18" t="s">
        <v>249</v>
      </c>
      <c r="BM484" s="212" t="s">
        <v>944</v>
      </c>
    </row>
    <row r="485" s="2" customFormat="1">
      <c r="A485" s="39"/>
      <c r="B485" s="40"/>
      <c r="C485" s="41"/>
      <c r="D485" s="214" t="s">
        <v>160</v>
      </c>
      <c r="E485" s="41"/>
      <c r="F485" s="215" t="s">
        <v>945</v>
      </c>
      <c r="G485" s="41"/>
      <c r="H485" s="41"/>
      <c r="I485" s="216"/>
      <c r="J485" s="41"/>
      <c r="K485" s="41"/>
      <c r="L485" s="45"/>
      <c r="M485" s="217"/>
      <c r="N485" s="218"/>
      <c r="O485" s="85"/>
      <c r="P485" s="85"/>
      <c r="Q485" s="85"/>
      <c r="R485" s="85"/>
      <c r="S485" s="85"/>
      <c r="T485" s="86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T485" s="18" t="s">
        <v>160</v>
      </c>
      <c r="AU485" s="18" t="s">
        <v>85</v>
      </c>
    </row>
    <row r="486" s="12" customFormat="1" ht="22.8" customHeight="1">
      <c r="A486" s="12"/>
      <c r="B486" s="185"/>
      <c r="C486" s="186"/>
      <c r="D486" s="187" t="s">
        <v>75</v>
      </c>
      <c r="E486" s="199" t="s">
        <v>946</v>
      </c>
      <c r="F486" s="199" t="s">
        <v>947</v>
      </c>
      <c r="G486" s="186"/>
      <c r="H486" s="186"/>
      <c r="I486" s="189"/>
      <c r="J486" s="200">
        <f>BK486</f>
        <v>0</v>
      </c>
      <c r="K486" s="186"/>
      <c r="L486" s="191"/>
      <c r="M486" s="192"/>
      <c r="N486" s="193"/>
      <c r="O486" s="193"/>
      <c r="P486" s="194">
        <f>SUM(P487:P563)</f>
        <v>0</v>
      </c>
      <c r="Q486" s="193"/>
      <c r="R486" s="194">
        <f>SUM(R487:R563)</f>
        <v>0.44586859000000001</v>
      </c>
      <c r="S486" s="193"/>
      <c r="T486" s="195">
        <f>SUM(T487:T563)</f>
        <v>0.48049900000000001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196" t="s">
        <v>85</v>
      </c>
      <c r="AT486" s="197" t="s">
        <v>75</v>
      </c>
      <c r="AU486" s="197" t="s">
        <v>81</v>
      </c>
      <c r="AY486" s="196" t="s">
        <v>151</v>
      </c>
      <c r="BK486" s="198">
        <f>SUM(BK487:BK563)</f>
        <v>0</v>
      </c>
    </row>
    <row r="487" s="2" customFormat="1" ht="16.5" customHeight="1">
      <c r="A487" s="39"/>
      <c r="B487" s="40"/>
      <c r="C487" s="201" t="s">
        <v>948</v>
      </c>
      <c r="D487" s="201" t="s">
        <v>153</v>
      </c>
      <c r="E487" s="202" t="s">
        <v>949</v>
      </c>
      <c r="F487" s="203" t="s">
        <v>950</v>
      </c>
      <c r="G487" s="204" t="s">
        <v>821</v>
      </c>
      <c r="H487" s="205">
        <v>124.3</v>
      </c>
      <c r="I487" s="206"/>
      <c r="J487" s="207">
        <f>ROUND(I487*H487,2)</f>
        <v>0</v>
      </c>
      <c r="K487" s="203" t="s">
        <v>157</v>
      </c>
      <c r="L487" s="45"/>
      <c r="M487" s="208" t="s">
        <v>19</v>
      </c>
      <c r="N487" s="209" t="s">
        <v>47</v>
      </c>
      <c r="O487" s="85"/>
      <c r="P487" s="210">
        <f>O487*H487</f>
        <v>0</v>
      </c>
      <c r="Q487" s="210">
        <v>0</v>
      </c>
      <c r="R487" s="210">
        <f>Q487*H487</f>
        <v>0</v>
      </c>
      <c r="S487" s="210">
        <v>0.0021299999999999999</v>
      </c>
      <c r="T487" s="211">
        <f>S487*H487</f>
        <v>0.26475899999999997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12" t="s">
        <v>249</v>
      </c>
      <c r="AT487" s="212" t="s">
        <v>153</v>
      </c>
      <c r="AU487" s="212" t="s">
        <v>85</v>
      </c>
      <c r="AY487" s="18" t="s">
        <v>151</v>
      </c>
      <c r="BE487" s="213">
        <f>IF(N487="základní",J487,0)</f>
        <v>0</v>
      </c>
      <c r="BF487" s="213">
        <f>IF(N487="snížená",J487,0)</f>
        <v>0</v>
      </c>
      <c r="BG487" s="213">
        <f>IF(N487="zákl. přenesená",J487,0)</f>
        <v>0</v>
      </c>
      <c r="BH487" s="213">
        <f>IF(N487="sníž. přenesená",J487,0)</f>
        <v>0</v>
      </c>
      <c r="BI487" s="213">
        <f>IF(N487="nulová",J487,0)</f>
        <v>0</v>
      </c>
      <c r="BJ487" s="18" t="s">
        <v>81</v>
      </c>
      <c r="BK487" s="213">
        <f>ROUND(I487*H487,2)</f>
        <v>0</v>
      </c>
      <c r="BL487" s="18" t="s">
        <v>249</v>
      </c>
      <c r="BM487" s="212" t="s">
        <v>951</v>
      </c>
    </row>
    <row r="488" s="2" customFormat="1">
      <c r="A488" s="39"/>
      <c r="B488" s="40"/>
      <c r="C488" s="41"/>
      <c r="D488" s="214" t="s">
        <v>160</v>
      </c>
      <c r="E488" s="41"/>
      <c r="F488" s="215" t="s">
        <v>952</v>
      </c>
      <c r="G488" s="41"/>
      <c r="H488" s="41"/>
      <c r="I488" s="216"/>
      <c r="J488" s="41"/>
      <c r="K488" s="41"/>
      <c r="L488" s="45"/>
      <c r="M488" s="217"/>
      <c r="N488" s="218"/>
      <c r="O488" s="85"/>
      <c r="P488" s="85"/>
      <c r="Q488" s="85"/>
      <c r="R488" s="85"/>
      <c r="S488" s="85"/>
      <c r="T488" s="86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160</v>
      </c>
      <c r="AU488" s="18" t="s">
        <v>85</v>
      </c>
    </row>
    <row r="489" s="2" customFormat="1" ht="16.5" customHeight="1">
      <c r="A489" s="39"/>
      <c r="B489" s="40"/>
      <c r="C489" s="201" t="s">
        <v>953</v>
      </c>
      <c r="D489" s="201" t="s">
        <v>153</v>
      </c>
      <c r="E489" s="202" t="s">
        <v>954</v>
      </c>
      <c r="F489" s="203" t="s">
        <v>955</v>
      </c>
      <c r="G489" s="204" t="s">
        <v>821</v>
      </c>
      <c r="H489" s="205">
        <v>32.200000000000003</v>
      </c>
      <c r="I489" s="206"/>
      <c r="J489" s="207">
        <f>ROUND(I489*H489,2)</f>
        <v>0</v>
      </c>
      <c r="K489" s="203" t="s">
        <v>157</v>
      </c>
      <c r="L489" s="45"/>
      <c r="M489" s="208" t="s">
        <v>19</v>
      </c>
      <c r="N489" s="209" t="s">
        <v>47</v>
      </c>
      <c r="O489" s="85"/>
      <c r="P489" s="210">
        <f>O489*H489</f>
        <v>0</v>
      </c>
      <c r="Q489" s="210">
        <v>0</v>
      </c>
      <c r="R489" s="210">
        <f>Q489*H489</f>
        <v>0</v>
      </c>
      <c r="S489" s="210">
        <v>0.0067000000000000002</v>
      </c>
      <c r="T489" s="211">
        <f>S489*H489</f>
        <v>0.21574000000000002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12" t="s">
        <v>249</v>
      </c>
      <c r="AT489" s="212" t="s">
        <v>153</v>
      </c>
      <c r="AU489" s="212" t="s">
        <v>85</v>
      </c>
      <c r="AY489" s="18" t="s">
        <v>151</v>
      </c>
      <c r="BE489" s="213">
        <f>IF(N489="základní",J489,0)</f>
        <v>0</v>
      </c>
      <c r="BF489" s="213">
        <f>IF(N489="snížená",J489,0)</f>
        <v>0</v>
      </c>
      <c r="BG489" s="213">
        <f>IF(N489="zákl. přenesená",J489,0)</f>
        <v>0</v>
      </c>
      <c r="BH489" s="213">
        <f>IF(N489="sníž. přenesená",J489,0)</f>
        <v>0</v>
      </c>
      <c r="BI489" s="213">
        <f>IF(N489="nulová",J489,0)</f>
        <v>0</v>
      </c>
      <c r="BJ489" s="18" t="s">
        <v>81</v>
      </c>
      <c r="BK489" s="213">
        <f>ROUND(I489*H489,2)</f>
        <v>0</v>
      </c>
      <c r="BL489" s="18" t="s">
        <v>249</v>
      </c>
      <c r="BM489" s="212" t="s">
        <v>956</v>
      </c>
    </row>
    <row r="490" s="2" customFormat="1">
      <c r="A490" s="39"/>
      <c r="B490" s="40"/>
      <c r="C490" s="41"/>
      <c r="D490" s="214" t="s">
        <v>160</v>
      </c>
      <c r="E490" s="41"/>
      <c r="F490" s="215" t="s">
        <v>957</v>
      </c>
      <c r="G490" s="41"/>
      <c r="H490" s="41"/>
      <c r="I490" s="216"/>
      <c r="J490" s="41"/>
      <c r="K490" s="41"/>
      <c r="L490" s="45"/>
      <c r="M490" s="217"/>
      <c r="N490" s="218"/>
      <c r="O490" s="85"/>
      <c r="P490" s="85"/>
      <c r="Q490" s="85"/>
      <c r="R490" s="85"/>
      <c r="S490" s="85"/>
      <c r="T490" s="86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160</v>
      </c>
      <c r="AU490" s="18" t="s">
        <v>85</v>
      </c>
    </row>
    <row r="491" s="2" customFormat="1" ht="16.5" customHeight="1">
      <c r="A491" s="39"/>
      <c r="B491" s="40"/>
      <c r="C491" s="201" t="s">
        <v>958</v>
      </c>
      <c r="D491" s="201" t="s">
        <v>153</v>
      </c>
      <c r="E491" s="202" t="s">
        <v>959</v>
      </c>
      <c r="F491" s="203" t="s">
        <v>960</v>
      </c>
      <c r="G491" s="204" t="s">
        <v>311</v>
      </c>
      <c r="H491" s="205">
        <v>10</v>
      </c>
      <c r="I491" s="206"/>
      <c r="J491" s="207">
        <f>ROUND(I491*H491,2)</f>
        <v>0</v>
      </c>
      <c r="K491" s="203" t="s">
        <v>157</v>
      </c>
      <c r="L491" s="45"/>
      <c r="M491" s="208" t="s">
        <v>19</v>
      </c>
      <c r="N491" s="209" t="s">
        <v>47</v>
      </c>
      <c r="O491" s="85"/>
      <c r="P491" s="210">
        <f>O491*H491</f>
        <v>0</v>
      </c>
      <c r="Q491" s="210">
        <v>0.00010000000000000001</v>
      </c>
      <c r="R491" s="210">
        <f>Q491*H491</f>
        <v>0.001</v>
      </c>
      <c r="S491" s="210">
        <v>0</v>
      </c>
      <c r="T491" s="211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12" t="s">
        <v>249</v>
      </c>
      <c r="AT491" s="212" t="s">
        <v>153</v>
      </c>
      <c r="AU491" s="212" t="s">
        <v>85</v>
      </c>
      <c r="AY491" s="18" t="s">
        <v>151</v>
      </c>
      <c r="BE491" s="213">
        <f>IF(N491="základní",J491,0)</f>
        <v>0</v>
      </c>
      <c r="BF491" s="213">
        <f>IF(N491="snížená",J491,0)</f>
        <v>0</v>
      </c>
      <c r="BG491" s="213">
        <f>IF(N491="zákl. přenesená",J491,0)</f>
        <v>0</v>
      </c>
      <c r="BH491" s="213">
        <f>IF(N491="sníž. přenesená",J491,0)</f>
        <v>0</v>
      </c>
      <c r="BI491" s="213">
        <f>IF(N491="nulová",J491,0)</f>
        <v>0</v>
      </c>
      <c r="BJ491" s="18" t="s">
        <v>81</v>
      </c>
      <c r="BK491" s="213">
        <f>ROUND(I491*H491,2)</f>
        <v>0</v>
      </c>
      <c r="BL491" s="18" t="s">
        <v>249</v>
      </c>
      <c r="BM491" s="212" t="s">
        <v>961</v>
      </c>
    </row>
    <row r="492" s="2" customFormat="1">
      <c r="A492" s="39"/>
      <c r="B492" s="40"/>
      <c r="C492" s="41"/>
      <c r="D492" s="214" t="s">
        <v>160</v>
      </c>
      <c r="E492" s="41"/>
      <c r="F492" s="215" t="s">
        <v>962</v>
      </c>
      <c r="G492" s="41"/>
      <c r="H492" s="41"/>
      <c r="I492" s="216"/>
      <c r="J492" s="41"/>
      <c r="K492" s="41"/>
      <c r="L492" s="45"/>
      <c r="M492" s="217"/>
      <c r="N492" s="218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160</v>
      </c>
      <c r="AU492" s="18" t="s">
        <v>85</v>
      </c>
    </row>
    <row r="493" s="2" customFormat="1" ht="21.75" customHeight="1">
      <c r="A493" s="39"/>
      <c r="B493" s="40"/>
      <c r="C493" s="201" t="s">
        <v>963</v>
      </c>
      <c r="D493" s="201" t="s">
        <v>153</v>
      </c>
      <c r="E493" s="202" t="s">
        <v>964</v>
      </c>
      <c r="F493" s="203" t="s">
        <v>965</v>
      </c>
      <c r="G493" s="204" t="s">
        <v>966</v>
      </c>
      <c r="H493" s="205">
        <v>4</v>
      </c>
      <c r="I493" s="206"/>
      <c r="J493" s="207">
        <f>ROUND(I493*H493,2)</f>
        <v>0</v>
      </c>
      <c r="K493" s="203" t="s">
        <v>157</v>
      </c>
      <c r="L493" s="45"/>
      <c r="M493" s="208" t="s">
        <v>19</v>
      </c>
      <c r="N493" s="209" t="s">
        <v>47</v>
      </c>
      <c r="O493" s="85"/>
      <c r="P493" s="210">
        <f>O493*H493</f>
        <v>0</v>
      </c>
      <c r="Q493" s="210">
        <v>0.0040800000000000003</v>
      </c>
      <c r="R493" s="210">
        <f>Q493*H493</f>
        <v>0.016320000000000001</v>
      </c>
      <c r="S493" s="210">
        <v>0</v>
      </c>
      <c r="T493" s="211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12" t="s">
        <v>249</v>
      </c>
      <c r="AT493" s="212" t="s">
        <v>153</v>
      </c>
      <c r="AU493" s="212" t="s">
        <v>85</v>
      </c>
      <c r="AY493" s="18" t="s">
        <v>151</v>
      </c>
      <c r="BE493" s="213">
        <f>IF(N493="základní",J493,0)</f>
        <v>0</v>
      </c>
      <c r="BF493" s="213">
        <f>IF(N493="snížená",J493,0)</f>
        <v>0</v>
      </c>
      <c r="BG493" s="213">
        <f>IF(N493="zákl. přenesená",J493,0)</f>
        <v>0</v>
      </c>
      <c r="BH493" s="213">
        <f>IF(N493="sníž. přenesená",J493,0)</f>
        <v>0</v>
      </c>
      <c r="BI493" s="213">
        <f>IF(N493="nulová",J493,0)</f>
        <v>0</v>
      </c>
      <c r="BJ493" s="18" t="s">
        <v>81</v>
      </c>
      <c r="BK493" s="213">
        <f>ROUND(I493*H493,2)</f>
        <v>0</v>
      </c>
      <c r="BL493" s="18" t="s">
        <v>249</v>
      </c>
      <c r="BM493" s="212" t="s">
        <v>967</v>
      </c>
    </row>
    <row r="494" s="2" customFormat="1">
      <c r="A494" s="39"/>
      <c r="B494" s="40"/>
      <c r="C494" s="41"/>
      <c r="D494" s="214" t="s">
        <v>160</v>
      </c>
      <c r="E494" s="41"/>
      <c r="F494" s="215" t="s">
        <v>968</v>
      </c>
      <c r="G494" s="41"/>
      <c r="H494" s="41"/>
      <c r="I494" s="216"/>
      <c r="J494" s="41"/>
      <c r="K494" s="41"/>
      <c r="L494" s="45"/>
      <c r="M494" s="217"/>
      <c r="N494" s="218"/>
      <c r="O494" s="85"/>
      <c r="P494" s="85"/>
      <c r="Q494" s="85"/>
      <c r="R494" s="85"/>
      <c r="S494" s="85"/>
      <c r="T494" s="86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8" t="s">
        <v>160</v>
      </c>
      <c r="AU494" s="18" t="s">
        <v>85</v>
      </c>
    </row>
    <row r="495" s="2" customFormat="1" ht="21.75" customHeight="1">
      <c r="A495" s="39"/>
      <c r="B495" s="40"/>
      <c r="C495" s="201" t="s">
        <v>969</v>
      </c>
      <c r="D495" s="201" t="s">
        <v>153</v>
      </c>
      <c r="E495" s="202" t="s">
        <v>970</v>
      </c>
      <c r="F495" s="203" t="s">
        <v>971</v>
      </c>
      <c r="G495" s="204" t="s">
        <v>311</v>
      </c>
      <c r="H495" s="205">
        <v>18</v>
      </c>
      <c r="I495" s="206"/>
      <c r="J495" s="207">
        <f>ROUND(I495*H495,2)</f>
        <v>0</v>
      </c>
      <c r="K495" s="203" t="s">
        <v>157</v>
      </c>
      <c r="L495" s="45"/>
      <c r="M495" s="208" t="s">
        <v>19</v>
      </c>
      <c r="N495" s="209" t="s">
        <v>47</v>
      </c>
      <c r="O495" s="85"/>
      <c r="P495" s="210">
        <f>O495*H495</f>
        <v>0</v>
      </c>
      <c r="Q495" s="210">
        <v>0.00062</v>
      </c>
      <c r="R495" s="210">
        <f>Q495*H495</f>
        <v>0.01116</v>
      </c>
      <c r="S495" s="210">
        <v>0</v>
      </c>
      <c r="T495" s="211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12" t="s">
        <v>249</v>
      </c>
      <c r="AT495" s="212" t="s">
        <v>153</v>
      </c>
      <c r="AU495" s="212" t="s">
        <v>85</v>
      </c>
      <c r="AY495" s="18" t="s">
        <v>151</v>
      </c>
      <c r="BE495" s="213">
        <f>IF(N495="základní",J495,0)</f>
        <v>0</v>
      </c>
      <c r="BF495" s="213">
        <f>IF(N495="snížená",J495,0)</f>
        <v>0</v>
      </c>
      <c r="BG495" s="213">
        <f>IF(N495="zákl. přenesená",J495,0)</f>
        <v>0</v>
      </c>
      <c r="BH495" s="213">
        <f>IF(N495="sníž. přenesená",J495,0)</f>
        <v>0</v>
      </c>
      <c r="BI495" s="213">
        <f>IF(N495="nulová",J495,0)</f>
        <v>0</v>
      </c>
      <c r="BJ495" s="18" t="s">
        <v>81</v>
      </c>
      <c r="BK495" s="213">
        <f>ROUND(I495*H495,2)</f>
        <v>0</v>
      </c>
      <c r="BL495" s="18" t="s">
        <v>249</v>
      </c>
      <c r="BM495" s="212" t="s">
        <v>972</v>
      </c>
    </row>
    <row r="496" s="2" customFormat="1">
      <c r="A496" s="39"/>
      <c r="B496" s="40"/>
      <c r="C496" s="41"/>
      <c r="D496" s="214" t="s">
        <v>160</v>
      </c>
      <c r="E496" s="41"/>
      <c r="F496" s="215" t="s">
        <v>973</v>
      </c>
      <c r="G496" s="41"/>
      <c r="H496" s="41"/>
      <c r="I496" s="216"/>
      <c r="J496" s="41"/>
      <c r="K496" s="41"/>
      <c r="L496" s="45"/>
      <c r="M496" s="217"/>
      <c r="N496" s="218"/>
      <c r="O496" s="85"/>
      <c r="P496" s="85"/>
      <c r="Q496" s="85"/>
      <c r="R496" s="85"/>
      <c r="S496" s="85"/>
      <c r="T496" s="86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160</v>
      </c>
      <c r="AU496" s="18" t="s">
        <v>85</v>
      </c>
    </row>
    <row r="497" s="2" customFormat="1" ht="21.75" customHeight="1">
      <c r="A497" s="39"/>
      <c r="B497" s="40"/>
      <c r="C497" s="201" t="s">
        <v>974</v>
      </c>
      <c r="D497" s="201" t="s">
        <v>153</v>
      </c>
      <c r="E497" s="202" t="s">
        <v>975</v>
      </c>
      <c r="F497" s="203" t="s">
        <v>976</v>
      </c>
      <c r="G497" s="204" t="s">
        <v>311</v>
      </c>
      <c r="H497" s="205">
        <v>4</v>
      </c>
      <c r="I497" s="206"/>
      <c r="J497" s="207">
        <f>ROUND(I497*H497,2)</f>
        <v>0</v>
      </c>
      <c r="K497" s="203" t="s">
        <v>157</v>
      </c>
      <c r="L497" s="45"/>
      <c r="M497" s="208" t="s">
        <v>19</v>
      </c>
      <c r="N497" s="209" t="s">
        <v>47</v>
      </c>
      <c r="O497" s="85"/>
      <c r="P497" s="210">
        <f>O497*H497</f>
        <v>0</v>
      </c>
      <c r="Q497" s="210">
        <v>0.0016800000000000001</v>
      </c>
      <c r="R497" s="210">
        <f>Q497*H497</f>
        <v>0.0067200000000000003</v>
      </c>
      <c r="S497" s="210">
        <v>0</v>
      </c>
      <c r="T497" s="211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12" t="s">
        <v>249</v>
      </c>
      <c r="AT497" s="212" t="s">
        <v>153</v>
      </c>
      <c r="AU497" s="212" t="s">
        <v>85</v>
      </c>
      <c r="AY497" s="18" t="s">
        <v>151</v>
      </c>
      <c r="BE497" s="213">
        <f>IF(N497="základní",J497,0)</f>
        <v>0</v>
      </c>
      <c r="BF497" s="213">
        <f>IF(N497="snížená",J497,0)</f>
        <v>0</v>
      </c>
      <c r="BG497" s="213">
        <f>IF(N497="zákl. přenesená",J497,0)</f>
        <v>0</v>
      </c>
      <c r="BH497" s="213">
        <f>IF(N497="sníž. přenesená",J497,0)</f>
        <v>0</v>
      </c>
      <c r="BI497" s="213">
        <f>IF(N497="nulová",J497,0)</f>
        <v>0</v>
      </c>
      <c r="BJ497" s="18" t="s">
        <v>81</v>
      </c>
      <c r="BK497" s="213">
        <f>ROUND(I497*H497,2)</f>
        <v>0</v>
      </c>
      <c r="BL497" s="18" t="s">
        <v>249</v>
      </c>
      <c r="BM497" s="212" t="s">
        <v>977</v>
      </c>
    </row>
    <row r="498" s="2" customFormat="1">
      <c r="A498" s="39"/>
      <c r="B498" s="40"/>
      <c r="C498" s="41"/>
      <c r="D498" s="214" t="s">
        <v>160</v>
      </c>
      <c r="E498" s="41"/>
      <c r="F498" s="215" t="s">
        <v>978</v>
      </c>
      <c r="G498" s="41"/>
      <c r="H498" s="41"/>
      <c r="I498" s="216"/>
      <c r="J498" s="41"/>
      <c r="K498" s="41"/>
      <c r="L498" s="45"/>
      <c r="M498" s="217"/>
      <c r="N498" s="218"/>
      <c r="O498" s="85"/>
      <c r="P498" s="85"/>
      <c r="Q498" s="85"/>
      <c r="R498" s="85"/>
      <c r="S498" s="85"/>
      <c r="T498" s="86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160</v>
      </c>
      <c r="AU498" s="18" t="s">
        <v>85</v>
      </c>
    </row>
    <row r="499" s="2" customFormat="1" ht="21.75" customHeight="1">
      <c r="A499" s="39"/>
      <c r="B499" s="40"/>
      <c r="C499" s="201" t="s">
        <v>979</v>
      </c>
      <c r="D499" s="201" t="s">
        <v>153</v>
      </c>
      <c r="E499" s="202" t="s">
        <v>980</v>
      </c>
      <c r="F499" s="203" t="s">
        <v>981</v>
      </c>
      <c r="G499" s="204" t="s">
        <v>311</v>
      </c>
      <c r="H499" s="205">
        <v>2</v>
      </c>
      <c r="I499" s="206"/>
      <c r="J499" s="207">
        <f>ROUND(I499*H499,2)</f>
        <v>0</v>
      </c>
      <c r="K499" s="203" t="s">
        <v>157</v>
      </c>
      <c r="L499" s="45"/>
      <c r="M499" s="208" t="s">
        <v>19</v>
      </c>
      <c r="N499" s="209" t="s">
        <v>47</v>
      </c>
      <c r="O499" s="85"/>
      <c r="P499" s="210">
        <f>O499*H499</f>
        <v>0</v>
      </c>
      <c r="Q499" s="210">
        <v>0.0027899999999999999</v>
      </c>
      <c r="R499" s="210">
        <f>Q499*H499</f>
        <v>0.0055799999999999999</v>
      </c>
      <c r="S499" s="210">
        <v>0</v>
      </c>
      <c r="T499" s="211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12" t="s">
        <v>249</v>
      </c>
      <c r="AT499" s="212" t="s">
        <v>153</v>
      </c>
      <c r="AU499" s="212" t="s">
        <v>85</v>
      </c>
      <c r="AY499" s="18" t="s">
        <v>151</v>
      </c>
      <c r="BE499" s="213">
        <f>IF(N499="základní",J499,0)</f>
        <v>0</v>
      </c>
      <c r="BF499" s="213">
        <f>IF(N499="snížená",J499,0)</f>
        <v>0</v>
      </c>
      <c r="BG499" s="213">
        <f>IF(N499="zákl. přenesená",J499,0)</f>
        <v>0</v>
      </c>
      <c r="BH499" s="213">
        <f>IF(N499="sníž. přenesená",J499,0)</f>
        <v>0</v>
      </c>
      <c r="BI499" s="213">
        <f>IF(N499="nulová",J499,0)</f>
        <v>0</v>
      </c>
      <c r="BJ499" s="18" t="s">
        <v>81</v>
      </c>
      <c r="BK499" s="213">
        <f>ROUND(I499*H499,2)</f>
        <v>0</v>
      </c>
      <c r="BL499" s="18" t="s">
        <v>249</v>
      </c>
      <c r="BM499" s="212" t="s">
        <v>982</v>
      </c>
    </row>
    <row r="500" s="2" customFormat="1">
      <c r="A500" s="39"/>
      <c r="B500" s="40"/>
      <c r="C500" s="41"/>
      <c r="D500" s="214" t="s">
        <v>160</v>
      </c>
      <c r="E500" s="41"/>
      <c r="F500" s="215" t="s">
        <v>983</v>
      </c>
      <c r="G500" s="41"/>
      <c r="H500" s="41"/>
      <c r="I500" s="216"/>
      <c r="J500" s="41"/>
      <c r="K500" s="41"/>
      <c r="L500" s="45"/>
      <c r="M500" s="217"/>
      <c r="N500" s="218"/>
      <c r="O500" s="85"/>
      <c r="P500" s="85"/>
      <c r="Q500" s="85"/>
      <c r="R500" s="85"/>
      <c r="S500" s="85"/>
      <c r="T500" s="86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160</v>
      </c>
      <c r="AU500" s="18" t="s">
        <v>85</v>
      </c>
    </row>
    <row r="501" s="2" customFormat="1" ht="24.15" customHeight="1">
      <c r="A501" s="39"/>
      <c r="B501" s="40"/>
      <c r="C501" s="201" t="s">
        <v>984</v>
      </c>
      <c r="D501" s="201" t="s">
        <v>153</v>
      </c>
      <c r="E501" s="202" t="s">
        <v>985</v>
      </c>
      <c r="F501" s="203" t="s">
        <v>986</v>
      </c>
      <c r="G501" s="204" t="s">
        <v>821</v>
      </c>
      <c r="H501" s="205">
        <v>184.60400000000001</v>
      </c>
      <c r="I501" s="206"/>
      <c r="J501" s="207">
        <f>ROUND(I501*H501,2)</f>
        <v>0</v>
      </c>
      <c r="K501" s="203" t="s">
        <v>157</v>
      </c>
      <c r="L501" s="45"/>
      <c r="M501" s="208" t="s">
        <v>19</v>
      </c>
      <c r="N501" s="209" t="s">
        <v>47</v>
      </c>
      <c r="O501" s="85"/>
      <c r="P501" s="210">
        <f>O501*H501</f>
        <v>0</v>
      </c>
      <c r="Q501" s="210">
        <v>0.00054000000000000001</v>
      </c>
      <c r="R501" s="210">
        <f>Q501*H501</f>
        <v>0.09968616000000001</v>
      </c>
      <c r="S501" s="210">
        <v>0</v>
      </c>
      <c r="T501" s="211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12" t="s">
        <v>249</v>
      </c>
      <c r="AT501" s="212" t="s">
        <v>153</v>
      </c>
      <c r="AU501" s="212" t="s">
        <v>85</v>
      </c>
      <c r="AY501" s="18" t="s">
        <v>151</v>
      </c>
      <c r="BE501" s="213">
        <f>IF(N501="základní",J501,0)</f>
        <v>0</v>
      </c>
      <c r="BF501" s="213">
        <f>IF(N501="snížená",J501,0)</f>
        <v>0</v>
      </c>
      <c r="BG501" s="213">
        <f>IF(N501="zákl. přenesená",J501,0)</f>
        <v>0</v>
      </c>
      <c r="BH501" s="213">
        <f>IF(N501="sníž. přenesená",J501,0)</f>
        <v>0</v>
      </c>
      <c r="BI501" s="213">
        <f>IF(N501="nulová",J501,0)</f>
        <v>0</v>
      </c>
      <c r="BJ501" s="18" t="s">
        <v>81</v>
      </c>
      <c r="BK501" s="213">
        <f>ROUND(I501*H501,2)</f>
        <v>0</v>
      </c>
      <c r="BL501" s="18" t="s">
        <v>249</v>
      </c>
      <c r="BM501" s="212" t="s">
        <v>987</v>
      </c>
    </row>
    <row r="502" s="2" customFormat="1">
      <c r="A502" s="39"/>
      <c r="B502" s="40"/>
      <c r="C502" s="41"/>
      <c r="D502" s="214" t="s">
        <v>160</v>
      </c>
      <c r="E502" s="41"/>
      <c r="F502" s="215" t="s">
        <v>988</v>
      </c>
      <c r="G502" s="41"/>
      <c r="H502" s="41"/>
      <c r="I502" s="216"/>
      <c r="J502" s="41"/>
      <c r="K502" s="41"/>
      <c r="L502" s="45"/>
      <c r="M502" s="217"/>
      <c r="N502" s="218"/>
      <c r="O502" s="85"/>
      <c r="P502" s="85"/>
      <c r="Q502" s="85"/>
      <c r="R502" s="85"/>
      <c r="S502" s="85"/>
      <c r="T502" s="86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160</v>
      </c>
      <c r="AU502" s="18" t="s">
        <v>85</v>
      </c>
    </row>
    <row r="503" s="13" customFormat="1">
      <c r="A503" s="13"/>
      <c r="B503" s="219"/>
      <c r="C503" s="220"/>
      <c r="D503" s="221" t="s">
        <v>162</v>
      </c>
      <c r="E503" s="222" t="s">
        <v>19</v>
      </c>
      <c r="F503" s="223" t="s">
        <v>989</v>
      </c>
      <c r="G503" s="220"/>
      <c r="H503" s="224">
        <v>85.298000000000002</v>
      </c>
      <c r="I503" s="225"/>
      <c r="J503" s="220"/>
      <c r="K503" s="220"/>
      <c r="L503" s="226"/>
      <c r="M503" s="227"/>
      <c r="N503" s="228"/>
      <c r="O503" s="228"/>
      <c r="P503" s="228"/>
      <c r="Q503" s="228"/>
      <c r="R503" s="228"/>
      <c r="S503" s="228"/>
      <c r="T503" s="229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0" t="s">
        <v>162</v>
      </c>
      <c r="AU503" s="230" t="s">
        <v>85</v>
      </c>
      <c r="AV503" s="13" t="s">
        <v>85</v>
      </c>
      <c r="AW503" s="13" t="s">
        <v>35</v>
      </c>
      <c r="AX503" s="13" t="s">
        <v>76</v>
      </c>
      <c r="AY503" s="230" t="s">
        <v>151</v>
      </c>
    </row>
    <row r="504" s="13" customFormat="1">
      <c r="A504" s="13"/>
      <c r="B504" s="219"/>
      <c r="C504" s="220"/>
      <c r="D504" s="221" t="s">
        <v>162</v>
      </c>
      <c r="E504" s="222" t="s">
        <v>19</v>
      </c>
      <c r="F504" s="223" t="s">
        <v>990</v>
      </c>
      <c r="G504" s="220"/>
      <c r="H504" s="224">
        <v>99.305999999999997</v>
      </c>
      <c r="I504" s="225"/>
      <c r="J504" s="220"/>
      <c r="K504" s="220"/>
      <c r="L504" s="226"/>
      <c r="M504" s="227"/>
      <c r="N504" s="228"/>
      <c r="O504" s="228"/>
      <c r="P504" s="228"/>
      <c r="Q504" s="228"/>
      <c r="R504" s="228"/>
      <c r="S504" s="228"/>
      <c r="T504" s="229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0" t="s">
        <v>162</v>
      </c>
      <c r="AU504" s="230" t="s">
        <v>85</v>
      </c>
      <c r="AV504" s="13" t="s">
        <v>85</v>
      </c>
      <c r="AW504" s="13" t="s">
        <v>35</v>
      </c>
      <c r="AX504" s="13" t="s">
        <v>76</v>
      </c>
      <c r="AY504" s="230" t="s">
        <v>151</v>
      </c>
    </row>
    <row r="505" s="14" customFormat="1">
      <c r="A505" s="14"/>
      <c r="B505" s="241"/>
      <c r="C505" s="242"/>
      <c r="D505" s="221" t="s">
        <v>162</v>
      </c>
      <c r="E505" s="243" t="s">
        <v>19</v>
      </c>
      <c r="F505" s="244" t="s">
        <v>256</v>
      </c>
      <c r="G505" s="242"/>
      <c r="H505" s="245">
        <v>184.60400000000001</v>
      </c>
      <c r="I505" s="246"/>
      <c r="J505" s="242"/>
      <c r="K505" s="242"/>
      <c r="L505" s="247"/>
      <c r="M505" s="248"/>
      <c r="N505" s="249"/>
      <c r="O505" s="249"/>
      <c r="P505" s="249"/>
      <c r="Q505" s="249"/>
      <c r="R505" s="249"/>
      <c r="S505" s="249"/>
      <c r="T505" s="250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1" t="s">
        <v>162</v>
      </c>
      <c r="AU505" s="251" t="s">
        <v>85</v>
      </c>
      <c r="AV505" s="14" t="s">
        <v>158</v>
      </c>
      <c r="AW505" s="14" t="s">
        <v>35</v>
      </c>
      <c r="AX505" s="14" t="s">
        <v>81</v>
      </c>
      <c r="AY505" s="251" t="s">
        <v>151</v>
      </c>
    </row>
    <row r="506" s="2" customFormat="1" ht="24.15" customHeight="1">
      <c r="A506" s="39"/>
      <c r="B506" s="40"/>
      <c r="C506" s="201" t="s">
        <v>991</v>
      </c>
      <c r="D506" s="201" t="s">
        <v>153</v>
      </c>
      <c r="E506" s="202" t="s">
        <v>992</v>
      </c>
      <c r="F506" s="203" t="s">
        <v>993</v>
      </c>
      <c r="G506" s="204" t="s">
        <v>821</v>
      </c>
      <c r="H506" s="205">
        <v>77.483000000000004</v>
      </c>
      <c r="I506" s="206"/>
      <c r="J506" s="207">
        <f>ROUND(I506*H506,2)</f>
        <v>0</v>
      </c>
      <c r="K506" s="203" t="s">
        <v>157</v>
      </c>
      <c r="L506" s="45"/>
      <c r="M506" s="208" t="s">
        <v>19</v>
      </c>
      <c r="N506" s="209" t="s">
        <v>47</v>
      </c>
      <c r="O506" s="85"/>
      <c r="P506" s="210">
        <f>O506*H506</f>
        <v>0</v>
      </c>
      <c r="Q506" s="210">
        <v>0.00098999999999999999</v>
      </c>
      <c r="R506" s="210">
        <f>Q506*H506</f>
        <v>0.076708170000000006</v>
      </c>
      <c r="S506" s="210">
        <v>0</v>
      </c>
      <c r="T506" s="211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12" t="s">
        <v>249</v>
      </c>
      <c r="AT506" s="212" t="s">
        <v>153</v>
      </c>
      <c r="AU506" s="212" t="s">
        <v>85</v>
      </c>
      <c r="AY506" s="18" t="s">
        <v>151</v>
      </c>
      <c r="BE506" s="213">
        <f>IF(N506="základní",J506,0)</f>
        <v>0</v>
      </c>
      <c r="BF506" s="213">
        <f>IF(N506="snížená",J506,0)</f>
        <v>0</v>
      </c>
      <c r="BG506" s="213">
        <f>IF(N506="zákl. přenesená",J506,0)</f>
        <v>0</v>
      </c>
      <c r="BH506" s="213">
        <f>IF(N506="sníž. přenesená",J506,0)</f>
        <v>0</v>
      </c>
      <c r="BI506" s="213">
        <f>IF(N506="nulová",J506,0)</f>
        <v>0</v>
      </c>
      <c r="BJ506" s="18" t="s">
        <v>81</v>
      </c>
      <c r="BK506" s="213">
        <f>ROUND(I506*H506,2)</f>
        <v>0</v>
      </c>
      <c r="BL506" s="18" t="s">
        <v>249</v>
      </c>
      <c r="BM506" s="212" t="s">
        <v>994</v>
      </c>
    </row>
    <row r="507" s="2" customFormat="1">
      <c r="A507" s="39"/>
      <c r="B507" s="40"/>
      <c r="C507" s="41"/>
      <c r="D507" s="214" t="s">
        <v>160</v>
      </c>
      <c r="E507" s="41"/>
      <c r="F507" s="215" t="s">
        <v>995</v>
      </c>
      <c r="G507" s="41"/>
      <c r="H507" s="41"/>
      <c r="I507" s="216"/>
      <c r="J507" s="41"/>
      <c r="K507" s="41"/>
      <c r="L507" s="45"/>
      <c r="M507" s="217"/>
      <c r="N507" s="218"/>
      <c r="O507" s="85"/>
      <c r="P507" s="85"/>
      <c r="Q507" s="85"/>
      <c r="R507" s="85"/>
      <c r="S507" s="85"/>
      <c r="T507" s="86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160</v>
      </c>
      <c r="AU507" s="18" t="s">
        <v>85</v>
      </c>
    </row>
    <row r="508" s="13" customFormat="1">
      <c r="A508" s="13"/>
      <c r="B508" s="219"/>
      <c r="C508" s="220"/>
      <c r="D508" s="221" t="s">
        <v>162</v>
      </c>
      <c r="E508" s="222" t="s">
        <v>19</v>
      </c>
      <c r="F508" s="223" t="s">
        <v>996</v>
      </c>
      <c r="G508" s="220"/>
      <c r="H508" s="224">
        <v>54.637999999999998</v>
      </c>
      <c r="I508" s="225"/>
      <c r="J508" s="220"/>
      <c r="K508" s="220"/>
      <c r="L508" s="226"/>
      <c r="M508" s="227"/>
      <c r="N508" s="228"/>
      <c r="O508" s="228"/>
      <c r="P508" s="228"/>
      <c r="Q508" s="228"/>
      <c r="R508" s="228"/>
      <c r="S508" s="228"/>
      <c r="T508" s="229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0" t="s">
        <v>162</v>
      </c>
      <c r="AU508" s="230" t="s">
        <v>85</v>
      </c>
      <c r="AV508" s="13" t="s">
        <v>85</v>
      </c>
      <c r="AW508" s="13" t="s">
        <v>35</v>
      </c>
      <c r="AX508" s="13" t="s">
        <v>76</v>
      </c>
      <c r="AY508" s="230" t="s">
        <v>151</v>
      </c>
    </row>
    <row r="509" s="13" customFormat="1">
      <c r="A509" s="13"/>
      <c r="B509" s="219"/>
      <c r="C509" s="220"/>
      <c r="D509" s="221" t="s">
        <v>162</v>
      </c>
      <c r="E509" s="222" t="s">
        <v>19</v>
      </c>
      <c r="F509" s="223" t="s">
        <v>997</v>
      </c>
      <c r="G509" s="220"/>
      <c r="H509" s="224">
        <v>22.844999999999999</v>
      </c>
      <c r="I509" s="225"/>
      <c r="J509" s="220"/>
      <c r="K509" s="220"/>
      <c r="L509" s="226"/>
      <c r="M509" s="227"/>
      <c r="N509" s="228"/>
      <c r="O509" s="228"/>
      <c r="P509" s="228"/>
      <c r="Q509" s="228"/>
      <c r="R509" s="228"/>
      <c r="S509" s="228"/>
      <c r="T509" s="229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0" t="s">
        <v>162</v>
      </c>
      <c r="AU509" s="230" t="s">
        <v>85</v>
      </c>
      <c r="AV509" s="13" t="s">
        <v>85</v>
      </c>
      <c r="AW509" s="13" t="s">
        <v>35</v>
      </c>
      <c r="AX509" s="13" t="s">
        <v>76</v>
      </c>
      <c r="AY509" s="230" t="s">
        <v>151</v>
      </c>
    </row>
    <row r="510" s="14" customFormat="1">
      <c r="A510" s="14"/>
      <c r="B510" s="241"/>
      <c r="C510" s="242"/>
      <c r="D510" s="221" t="s">
        <v>162</v>
      </c>
      <c r="E510" s="243" t="s">
        <v>19</v>
      </c>
      <c r="F510" s="244" t="s">
        <v>256</v>
      </c>
      <c r="G510" s="242"/>
      <c r="H510" s="245">
        <v>77.483000000000004</v>
      </c>
      <c r="I510" s="246"/>
      <c r="J510" s="242"/>
      <c r="K510" s="242"/>
      <c r="L510" s="247"/>
      <c r="M510" s="248"/>
      <c r="N510" s="249"/>
      <c r="O510" s="249"/>
      <c r="P510" s="249"/>
      <c r="Q510" s="249"/>
      <c r="R510" s="249"/>
      <c r="S510" s="249"/>
      <c r="T510" s="250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1" t="s">
        <v>162</v>
      </c>
      <c r="AU510" s="251" t="s">
        <v>85</v>
      </c>
      <c r="AV510" s="14" t="s">
        <v>158</v>
      </c>
      <c r="AW510" s="14" t="s">
        <v>35</v>
      </c>
      <c r="AX510" s="14" t="s">
        <v>81</v>
      </c>
      <c r="AY510" s="251" t="s">
        <v>151</v>
      </c>
    </row>
    <row r="511" s="2" customFormat="1" ht="24.15" customHeight="1">
      <c r="A511" s="39"/>
      <c r="B511" s="40"/>
      <c r="C511" s="201" t="s">
        <v>998</v>
      </c>
      <c r="D511" s="201" t="s">
        <v>153</v>
      </c>
      <c r="E511" s="202" t="s">
        <v>999</v>
      </c>
      <c r="F511" s="203" t="s">
        <v>1000</v>
      </c>
      <c r="G511" s="204" t="s">
        <v>821</v>
      </c>
      <c r="H511" s="205">
        <v>13.69</v>
      </c>
      <c r="I511" s="206"/>
      <c r="J511" s="207">
        <f>ROUND(I511*H511,2)</f>
        <v>0</v>
      </c>
      <c r="K511" s="203" t="s">
        <v>157</v>
      </c>
      <c r="L511" s="45"/>
      <c r="M511" s="208" t="s">
        <v>19</v>
      </c>
      <c r="N511" s="209" t="s">
        <v>47</v>
      </c>
      <c r="O511" s="85"/>
      <c r="P511" s="210">
        <f>O511*H511</f>
        <v>0</v>
      </c>
      <c r="Q511" s="210">
        <v>0.0011999999999999999</v>
      </c>
      <c r="R511" s="210">
        <f>Q511*H511</f>
        <v>0.016427999999999998</v>
      </c>
      <c r="S511" s="210">
        <v>0</v>
      </c>
      <c r="T511" s="211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12" t="s">
        <v>249</v>
      </c>
      <c r="AT511" s="212" t="s">
        <v>153</v>
      </c>
      <c r="AU511" s="212" t="s">
        <v>85</v>
      </c>
      <c r="AY511" s="18" t="s">
        <v>151</v>
      </c>
      <c r="BE511" s="213">
        <f>IF(N511="základní",J511,0)</f>
        <v>0</v>
      </c>
      <c r="BF511" s="213">
        <f>IF(N511="snížená",J511,0)</f>
        <v>0</v>
      </c>
      <c r="BG511" s="213">
        <f>IF(N511="zákl. přenesená",J511,0)</f>
        <v>0</v>
      </c>
      <c r="BH511" s="213">
        <f>IF(N511="sníž. přenesená",J511,0)</f>
        <v>0</v>
      </c>
      <c r="BI511" s="213">
        <f>IF(N511="nulová",J511,0)</f>
        <v>0</v>
      </c>
      <c r="BJ511" s="18" t="s">
        <v>81</v>
      </c>
      <c r="BK511" s="213">
        <f>ROUND(I511*H511,2)</f>
        <v>0</v>
      </c>
      <c r="BL511" s="18" t="s">
        <v>249</v>
      </c>
      <c r="BM511" s="212" t="s">
        <v>1001</v>
      </c>
    </row>
    <row r="512" s="2" customFormat="1">
      <c r="A512" s="39"/>
      <c r="B512" s="40"/>
      <c r="C512" s="41"/>
      <c r="D512" s="214" t="s">
        <v>160</v>
      </c>
      <c r="E512" s="41"/>
      <c r="F512" s="215" t="s">
        <v>1002</v>
      </c>
      <c r="G512" s="41"/>
      <c r="H512" s="41"/>
      <c r="I512" s="216"/>
      <c r="J512" s="41"/>
      <c r="K512" s="41"/>
      <c r="L512" s="45"/>
      <c r="M512" s="217"/>
      <c r="N512" s="218"/>
      <c r="O512" s="85"/>
      <c r="P512" s="85"/>
      <c r="Q512" s="85"/>
      <c r="R512" s="85"/>
      <c r="S512" s="85"/>
      <c r="T512" s="86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160</v>
      </c>
      <c r="AU512" s="18" t="s">
        <v>85</v>
      </c>
    </row>
    <row r="513" s="13" customFormat="1">
      <c r="A513" s="13"/>
      <c r="B513" s="219"/>
      <c r="C513" s="220"/>
      <c r="D513" s="221" t="s">
        <v>162</v>
      </c>
      <c r="E513" s="222" t="s">
        <v>19</v>
      </c>
      <c r="F513" s="223" t="s">
        <v>1003</v>
      </c>
      <c r="G513" s="220"/>
      <c r="H513" s="224">
        <v>7.54</v>
      </c>
      <c r="I513" s="225"/>
      <c r="J513" s="220"/>
      <c r="K513" s="220"/>
      <c r="L513" s="226"/>
      <c r="M513" s="227"/>
      <c r="N513" s="228"/>
      <c r="O513" s="228"/>
      <c r="P513" s="228"/>
      <c r="Q513" s="228"/>
      <c r="R513" s="228"/>
      <c r="S513" s="228"/>
      <c r="T513" s="229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0" t="s">
        <v>162</v>
      </c>
      <c r="AU513" s="230" t="s">
        <v>85</v>
      </c>
      <c r="AV513" s="13" t="s">
        <v>85</v>
      </c>
      <c r="AW513" s="13" t="s">
        <v>35</v>
      </c>
      <c r="AX513" s="13" t="s">
        <v>76</v>
      </c>
      <c r="AY513" s="230" t="s">
        <v>151</v>
      </c>
    </row>
    <row r="514" s="13" customFormat="1">
      <c r="A514" s="13"/>
      <c r="B514" s="219"/>
      <c r="C514" s="220"/>
      <c r="D514" s="221" t="s">
        <v>162</v>
      </c>
      <c r="E514" s="222" t="s">
        <v>19</v>
      </c>
      <c r="F514" s="223" t="s">
        <v>1004</v>
      </c>
      <c r="G514" s="220"/>
      <c r="H514" s="224">
        <v>6.1500000000000004</v>
      </c>
      <c r="I514" s="225"/>
      <c r="J514" s="220"/>
      <c r="K514" s="220"/>
      <c r="L514" s="226"/>
      <c r="M514" s="227"/>
      <c r="N514" s="228"/>
      <c r="O514" s="228"/>
      <c r="P514" s="228"/>
      <c r="Q514" s="228"/>
      <c r="R514" s="228"/>
      <c r="S514" s="228"/>
      <c r="T514" s="229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0" t="s">
        <v>162</v>
      </c>
      <c r="AU514" s="230" t="s">
        <v>85</v>
      </c>
      <c r="AV514" s="13" t="s">
        <v>85</v>
      </c>
      <c r="AW514" s="13" t="s">
        <v>35</v>
      </c>
      <c r="AX514" s="13" t="s">
        <v>76</v>
      </c>
      <c r="AY514" s="230" t="s">
        <v>151</v>
      </c>
    </row>
    <row r="515" s="14" customFormat="1">
      <c r="A515" s="14"/>
      <c r="B515" s="241"/>
      <c r="C515" s="242"/>
      <c r="D515" s="221" t="s">
        <v>162</v>
      </c>
      <c r="E515" s="243" t="s">
        <v>19</v>
      </c>
      <c r="F515" s="244" t="s">
        <v>256</v>
      </c>
      <c r="G515" s="242"/>
      <c r="H515" s="245">
        <v>13.69</v>
      </c>
      <c r="I515" s="246"/>
      <c r="J515" s="242"/>
      <c r="K515" s="242"/>
      <c r="L515" s="247"/>
      <c r="M515" s="248"/>
      <c r="N515" s="249"/>
      <c r="O515" s="249"/>
      <c r="P515" s="249"/>
      <c r="Q515" s="249"/>
      <c r="R515" s="249"/>
      <c r="S515" s="249"/>
      <c r="T515" s="250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1" t="s">
        <v>162</v>
      </c>
      <c r="AU515" s="251" t="s">
        <v>85</v>
      </c>
      <c r="AV515" s="14" t="s">
        <v>158</v>
      </c>
      <c r="AW515" s="14" t="s">
        <v>35</v>
      </c>
      <c r="AX515" s="14" t="s">
        <v>81</v>
      </c>
      <c r="AY515" s="251" t="s">
        <v>151</v>
      </c>
    </row>
    <row r="516" s="2" customFormat="1" ht="24.15" customHeight="1">
      <c r="A516" s="39"/>
      <c r="B516" s="40"/>
      <c r="C516" s="201" t="s">
        <v>1005</v>
      </c>
      <c r="D516" s="201" t="s">
        <v>153</v>
      </c>
      <c r="E516" s="202" t="s">
        <v>1006</v>
      </c>
      <c r="F516" s="203" t="s">
        <v>1007</v>
      </c>
      <c r="G516" s="204" t="s">
        <v>821</v>
      </c>
      <c r="H516" s="205">
        <v>2.7000000000000002</v>
      </c>
      <c r="I516" s="206"/>
      <c r="J516" s="207">
        <f>ROUND(I516*H516,2)</f>
        <v>0</v>
      </c>
      <c r="K516" s="203" t="s">
        <v>157</v>
      </c>
      <c r="L516" s="45"/>
      <c r="M516" s="208" t="s">
        <v>19</v>
      </c>
      <c r="N516" s="209" t="s">
        <v>47</v>
      </c>
      <c r="O516" s="85"/>
      <c r="P516" s="210">
        <f>O516*H516</f>
        <v>0</v>
      </c>
      <c r="Q516" s="210">
        <v>0.0024299999999999999</v>
      </c>
      <c r="R516" s="210">
        <f>Q516*H516</f>
        <v>0.006561</v>
      </c>
      <c r="S516" s="210">
        <v>0</v>
      </c>
      <c r="T516" s="211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12" t="s">
        <v>249</v>
      </c>
      <c r="AT516" s="212" t="s">
        <v>153</v>
      </c>
      <c r="AU516" s="212" t="s">
        <v>85</v>
      </c>
      <c r="AY516" s="18" t="s">
        <v>151</v>
      </c>
      <c r="BE516" s="213">
        <f>IF(N516="základní",J516,0)</f>
        <v>0</v>
      </c>
      <c r="BF516" s="213">
        <f>IF(N516="snížená",J516,0)</f>
        <v>0</v>
      </c>
      <c r="BG516" s="213">
        <f>IF(N516="zákl. přenesená",J516,0)</f>
        <v>0</v>
      </c>
      <c r="BH516" s="213">
        <f>IF(N516="sníž. přenesená",J516,0)</f>
        <v>0</v>
      </c>
      <c r="BI516" s="213">
        <f>IF(N516="nulová",J516,0)</f>
        <v>0</v>
      </c>
      <c r="BJ516" s="18" t="s">
        <v>81</v>
      </c>
      <c r="BK516" s="213">
        <f>ROUND(I516*H516,2)</f>
        <v>0</v>
      </c>
      <c r="BL516" s="18" t="s">
        <v>249</v>
      </c>
      <c r="BM516" s="212" t="s">
        <v>1008</v>
      </c>
    </row>
    <row r="517" s="2" customFormat="1">
      <c r="A517" s="39"/>
      <c r="B517" s="40"/>
      <c r="C517" s="41"/>
      <c r="D517" s="214" t="s">
        <v>160</v>
      </c>
      <c r="E517" s="41"/>
      <c r="F517" s="215" t="s">
        <v>1009</v>
      </c>
      <c r="G517" s="41"/>
      <c r="H517" s="41"/>
      <c r="I517" s="216"/>
      <c r="J517" s="41"/>
      <c r="K517" s="41"/>
      <c r="L517" s="45"/>
      <c r="M517" s="217"/>
      <c r="N517" s="218"/>
      <c r="O517" s="85"/>
      <c r="P517" s="85"/>
      <c r="Q517" s="85"/>
      <c r="R517" s="85"/>
      <c r="S517" s="85"/>
      <c r="T517" s="86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160</v>
      </c>
      <c r="AU517" s="18" t="s">
        <v>85</v>
      </c>
    </row>
    <row r="518" s="2" customFormat="1" ht="24.15" customHeight="1">
      <c r="A518" s="39"/>
      <c r="B518" s="40"/>
      <c r="C518" s="201" t="s">
        <v>1010</v>
      </c>
      <c r="D518" s="201" t="s">
        <v>153</v>
      </c>
      <c r="E518" s="202" t="s">
        <v>1011</v>
      </c>
      <c r="F518" s="203" t="s">
        <v>1012</v>
      </c>
      <c r="G518" s="204" t="s">
        <v>821</v>
      </c>
      <c r="H518" s="205">
        <v>10.470000000000001</v>
      </c>
      <c r="I518" s="206"/>
      <c r="J518" s="207">
        <f>ROUND(I518*H518,2)</f>
        <v>0</v>
      </c>
      <c r="K518" s="203" t="s">
        <v>157</v>
      </c>
      <c r="L518" s="45"/>
      <c r="M518" s="208" t="s">
        <v>19</v>
      </c>
      <c r="N518" s="209" t="s">
        <v>47</v>
      </c>
      <c r="O518" s="85"/>
      <c r="P518" s="210">
        <f>O518*H518</f>
        <v>0</v>
      </c>
      <c r="Q518" s="210">
        <v>0.01468</v>
      </c>
      <c r="R518" s="210">
        <f>Q518*H518</f>
        <v>0.15369960000000002</v>
      </c>
      <c r="S518" s="210">
        <v>0</v>
      </c>
      <c r="T518" s="211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12" t="s">
        <v>249</v>
      </c>
      <c r="AT518" s="212" t="s">
        <v>153</v>
      </c>
      <c r="AU518" s="212" t="s">
        <v>85</v>
      </c>
      <c r="AY518" s="18" t="s">
        <v>151</v>
      </c>
      <c r="BE518" s="213">
        <f>IF(N518="základní",J518,0)</f>
        <v>0</v>
      </c>
      <c r="BF518" s="213">
        <f>IF(N518="snížená",J518,0)</f>
        <v>0</v>
      </c>
      <c r="BG518" s="213">
        <f>IF(N518="zákl. přenesená",J518,0)</f>
        <v>0</v>
      </c>
      <c r="BH518" s="213">
        <f>IF(N518="sníž. přenesená",J518,0)</f>
        <v>0</v>
      </c>
      <c r="BI518" s="213">
        <f>IF(N518="nulová",J518,0)</f>
        <v>0</v>
      </c>
      <c r="BJ518" s="18" t="s">
        <v>81</v>
      </c>
      <c r="BK518" s="213">
        <f>ROUND(I518*H518,2)</f>
        <v>0</v>
      </c>
      <c r="BL518" s="18" t="s">
        <v>249</v>
      </c>
      <c r="BM518" s="212" t="s">
        <v>1013</v>
      </c>
    </row>
    <row r="519" s="2" customFormat="1">
      <c r="A519" s="39"/>
      <c r="B519" s="40"/>
      <c r="C519" s="41"/>
      <c r="D519" s="214" t="s">
        <v>160</v>
      </c>
      <c r="E519" s="41"/>
      <c r="F519" s="215" t="s">
        <v>1014</v>
      </c>
      <c r="G519" s="41"/>
      <c r="H519" s="41"/>
      <c r="I519" s="216"/>
      <c r="J519" s="41"/>
      <c r="K519" s="41"/>
      <c r="L519" s="45"/>
      <c r="M519" s="217"/>
      <c r="N519" s="218"/>
      <c r="O519" s="85"/>
      <c r="P519" s="85"/>
      <c r="Q519" s="85"/>
      <c r="R519" s="85"/>
      <c r="S519" s="85"/>
      <c r="T519" s="86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160</v>
      </c>
      <c r="AU519" s="18" t="s">
        <v>85</v>
      </c>
    </row>
    <row r="520" s="2" customFormat="1" ht="24.15" customHeight="1">
      <c r="A520" s="39"/>
      <c r="B520" s="40"/>
      <c r="C520" s="201" t="s">
        <v>1015</v>
      </c>
      <c r="D520" s="201" t="s">
        <v>153</v>
      </c>
      <c r="E520" s="202" t="s">
        <v>1016</v>
      </c>
      <c r="F520" s="203" t="s">
        <v>1017</v>
      </c>
      <c r="G520" s="204" t="s">
        <v>821</v>
      </c>
      <c r="H520" s="205">
        <v>103.25</v>
      </c>
      <c r="I520" s="206"/>
      <c r="J520" s="207">
        <f>ROUND(I520*H520,2)</f>
        <v>0</v>
      </c>
      <c r="K520" s="203" t="s">
        <v>157</v>
      </c>
      <c r="L520" s="45"/>
      <c r="M520" s="208" t="s">
        <v>19</v>
      </c>
      <c r="N520" s="209" t="s">
        <v>47</v>
      </c>
      <c r="O520" s="85"/>
      <c r="P520" s="210">
        <f>O520*H520</f>
        <v>0</v>
      </c>
      <c r="Q520" s="210">
        <v>4.0000000000000003E-05</v>
      </c>
      <c r="R520" s="210">
        <f>Q520*H520</f>
        <v>0.00413</v>
      </c>
      <c r="S520" s="210">
        <v>0</v>
      </c>
      <c r="T520" s="211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12" t="s">
        <v>249</v>
      </c>
      <c r="AT520" s="212" t="s">
        <v>153</v>
      </c>
      <c r="AU520" s="212" t="s">
        <v>85</v>
      </c>
      <c r="AY520" s="18" t="s">
        <v>151</v>
      </c>
      <c r="BE520" s="213">
        <f>IF(N520="základní",J520,0)</f>
        <v>0</v>
      </c>
      <c r="BF520" s="213">
        <f>IF(N520="snížená",J520,0)</f>
        <v>0</v>
      </c>
      <c r="BG520" s="213">
        <f>IF(N520="zákl. přenesená",J520,0)</f>
        <v>0</v>
      </c>
      <c r="BH520" s="213">
        <f>IF(N520="sníž. přenesená",J520,0)</f>
        <v>0</v>
      </c>
      <c r="BI520" s="213">
        <f>IF(N520="nulová",J520,0)</f>
        <v>0</v>
      </c>
      <c r="BJ520" s="18" t="s">
        <v>81</v>
      </c>
      <c r="BK520" s="213">
        <f>ROUND(I520*H520,2)</f>
        <v>0</v>
      </c>
      <c r="BL520" s="18" t="s">
        <v>249</v>
      </c>
      <c r="BM520" s="212" t="s">
        <v>1018</v>
      </c>
    </row>
    <row r="521" s="2" customFormat="1">
      <c r="A521" s="39"/>
      <c r="B521" s="40"/>
      <c r="C521" s="41"/>
      <c r="D521" s="214" t="s">
        <v>160</v>
      </c>
      <c r="E521" s="41"/>
      <c r="F521" s="215" t="s">
        <v>1019</v>
      </c>
      <c r="G521" s="41"/>
      <c r="H521" s="41"/>
      <c r="I521" s="216"/>
      <c r="J521" s="41"/>
      <c r="K521" s="41"/>
      <c r="L521" s="45"/>
      <c r="M521" s="217"/>
      <c r="N521" s="218"/>
      <c r="O521" s="85"/>
      <c r="P521" s="85"/>
      <c r="Q521" s="85"/>
      <c r="R521" s="85"/>
      <c r="S521" s="85"/>
      <c r="T521" s="86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T521" s="18" t="s">
        <v>160</v>
      </c>
      <c r="AU521" s="18" t="s">
        <v>85</v>
      </c>
    </row>
    <row r="522" s="2" customFormat="1" ht="24.15" customHeight="1">
      <c r="A522" s="39"/>
      <c r="B522" s="40"/>
      <c r="C522" s="201" t="s">
        <v>1020</v>
      </c>
      <c r="D522" s="201" t="s">
        <v>153</v>
      </c>
      <c r="E522" s="202" t="s">
        <v>1021</v>
      </c>
      <c r="F522" s="203" t="s">
        <v>1022</v>
      </c>
      <c r="G522" s="204" t="s">
        <v>821</v>
      </c>
      <c r="H522" s="205">
        <v>45.200000000000003</v>
      </c>
      <c r="I522" s="206"/>
      <c r="J522" s="207">
        <f>ROUND(I522*H522,2)</f>
        <v>0</v>
      </c>
      <c r="K522" s="203" t="s">
        <v>157</v>
      </c>
      <c r="L522" s="45"/>
      <c r="M522" s="208" t="s">
        <v>19</v>
      </c>
      <c r="N522" s="209" t="s">
        <v>47</v>
      </c>
      <c r="O522" s="85"/>
      <c r="P522" s="210">
        <f>O522*H522</f>
        <v>0</v>
      </c>
      <c r="Q522" s="210">
        <v>4.0000000000000003E-05</v>
      </c>
      <c r="R522" s="210">
        <f>Q522*H522</f>
        <v>0.0018080000000000004</v>
      </c>
      <c r="S522" s="210">
        <v>0</v>
      </c>
      <c r="T522" s="211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12" t="s">
        <v>249</v>
      </c>
      <c r="AT522" s="212" t="s">
        <v>153</v>
      </c>
      <c r="AU522" s="212" t="s">
        <v>85</v>
      </c>
      <c r="AY522" s="18" t="s">
        <v>151</v>
      </c>
      <c r="BE522" s="213">
        <f>IF(N522="základní",J522,0)</f>
        <v>0</v>
      </c>
      <c r="BF522" s="213">
        <f>IF(N522="snížená",J522,0)</f>
        <v>0</v>
      </c>
      <c r="BG522" s="213">
        <f>IF(N522="zákl. přenesená",J522,0)</f>
        <v>0</v>
      </c>
      <c r="BH522" s="213">
        <f>IF(N522="sníž. přenesená",J522,0)</f>
        <v>0</v>
      </c>
      <c r="BI522" s="213">
        <f>IF(N522="nulová",J522,0)</f>
        <v>0</v>
      </c>
      <c r="BJ522" s="18" t="s">
        <v>81</v>
      </c>
      <c r="BK522" s="213">
        <f>ROUND(I522*H522,2)</f>
        <v>0</v>
      </c>
      <c r="BL522" s="18" t="s">
        <v>249</v>
      </c>
      <c r="BM522" s="212" t="s">
        <v>1023</v>
      </c>
    </row>
    <row r="523" s="2" customFormat="1">
      <c r="A523" s="39"/>
      <c r="B523" s="40"/>
      <c r="C523" s="41"/>
      <c r="D523" s="214" t="s">
        <v>160</v>
      </c>
      <c r="E523" s="41"/>
      <c r="F523" s="215" t="s">
        <v>1024</v>
      </c>
      <c r="G523" s="41"/>
      <c r="H523" s="41"/>
      <c r="I523" s="216"/>
      <c r="J523" s="41"/>
      <c r="K523" s="41"/>
      <c r="L523" s="45"/>
      <c r="M523" s="217"/>
      <c r="N523" s="218"/>
      <c r="O523" s="85"/>
      <c r="P523" s="85"/>
      <c r="Q523" s="85"/>
      <c r="R523" s="85"/>
      <c r="S523" s="85"/>
      <c r="T523" s="86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160</v>
      </c>
      <c r="AU523" s="18" t="s">
        <v>85</v>
      </c>
    </row>
    <row r="524" s="2" customFormat="1" ht="24.15" customHeight="1">
      <c r="A524" s="39"/>
      <c r="B524" s="40"/>
      <c r="C524" s="201" t="s">
        <v>1025</v>
      </c>
      <c r="D524" s="201" t="s">
        <v>153</v>
      </c>
      <c r="E524" s="202" t="s">
        <v>1026</v>
      </c>
      <c r="F524" s="203" t="s">
        <v>1027</v>
      </c>
      <c r="G524" s="204" t="s">
        <v>821</v>
      </c>
      <c r="H524" s="205">
        <v>13.17</v>
      </c>
      <c r="I524" s="206"/>
      <c r="J524" s="207">
        <f>ROUND(I524*H524,2)</f>
        <v>0</v>
      </c>
      <c r="K524" s="203" t="s">
        <v>157</v>
      </c>
      <c r="L524" s="45"/>
      <c r="M524" s="208" t="s">
        <v>19</v>
      </c>
      <c r="N524" s="209" t="s">
        <v>47</v>
      </c>
      <c r="O524" s="85"/>
      <c r="P524" s="210">
        <f>O524*H524</f>
        <v>0</v>
      </c>
      <c r="Q524" s="210">
        <v>4.0000000000000003E-05</v>
      </c>
      <c r="R524" s="210">
        <f>Q524*H524</f>
        <v>0.00052680000000000001</v>
      </c>
      <c r="S524" s="210">
        <v>0</v>
      </c>
      <c r="T524" s="211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12" t="s">
        <v>249</v>
      </c>
      <c r="AT524" s="212" t="s">
        <v>153</v>
      </c>
      <c r="AU524" s="212" t="s">
        <v>85</v>
      </c>
      <c r="AY524" s="18" t="s">
        <v>151</v>
      </c>
      <c r="BE524" s="213">
        <f>IF(N524="základní",J524,0)</f>
        <v>0</v>
      </c>
      <c r="BF524" s="213">
        <f>IF(N524="snížená",J524,0)</f>
        <v>0</v>
      </c>
      <c r="BG524" s="213">
        <f>IF(N524="zákl. přenesená",J524,0)</f>
        <v>0</v>
      </c>
      <c r="BH524" s="213">
        <f>IF(N524="sníž. přenesená",J524,0)</f>
        <v>0</v>
      </c>
      <c r="BI524" s="213">
        <f>IF(N524="nulová",J524,0)</f>
        <v>0</v>
      </c>
      <c r="BJ524" s="18" t="s">
        <v>81</v>
      </c>
      <c r="BK524" s="213">
        <f>ROUND(I524*H524,2)</f>
        <v>0</v>
      </c>
      <c r="BL524" s="18" t="s">
        <v>249</v>
      </c>
      <c r="BM524" s="212" t="s">
        <v>1028</v>
      </c>
    </row>
    <row r="525" s="2" customFormat="1">
      <c r="A525" s="39"/>
      <c r="B525" s="40"/>
      <c r="C525" s="41"/>
      <c r="D525" s="214" t="s">
        <v>160</v>
      </c>
      <c r="E525" s="41"/>
      <c r="F525" s="215" t="s">
        <v>1029</v>
      </c>
      <c r="G525" s="41"/>
      <c r="H525" s="41"/>
      <c r="I525" s="216"/>
      <c r="J525" s="41"/>
      <c r="K525" s="41"/>
      <c r="L525" s="45"/>
      <c r="M525" s="217"/>
      <c r="N525" s="218"/>
      <c r="O525" s="85"/>
      <c r="P525" s="85"/>
      <c r="Q525" s="85"/>
      <c r="R525" s="85"/>
      <c r="S525" s="85"/>
      <c r="T525" s="86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T525" s="18" t="s">
        <v>160</v>
      </c>
      <c r="AU525" s="18" t="s">
        <v>85</v>
      </c>
    </row>
    <row r="526" s="2" customFormat="1" ht="33" customHeight="1">
      <c r="A526" s="39"/>
      <c r="B526" s="40"/>
      <c r="C526" s="201" t="s">
        <v>1030</v>
      </c>
      <c r="D526" s="201" t="s">
        <v>153</v>
      </c>
      <c r="E526" s="202" t="s">
        <v>1031</v>
      </c>
      <c r="F526" s="203" t="s">
        <v>1032</v>
      </c>
      <c r="G526" s="204" t="s">
        <v>821</v>
      </c>
      <c r="H526" s="205">
        <v>81.346000000000004</v>
      </c>
      <c r="I526" s="206"/>
      <c r="J526" s="207">
        <f>ROUND(I526*H526,2)</f>
        <v>0</v>
      </c>
      <c r="K526" s="203" t="s">
        <v>157</v>
      </c>
      <c r="L526" s="45"/>
      <c r="M526" s="208" t="s">
        <v>19</v>
      </c>
      <c r="N526" s="209" t="s">
        <v>47</v>
      </c>
      <c r="O526" s="85"/>
      <c r="P526" s="210">
        <f>O526*H526</f>
        <v>0</v>
      </c>
      <c r="Q526" s="210">
        <v>0.00011</v>
      </c>
      <c r="R526" s="210">
        <f>Q526*H526</f>
        <v>0.0089480600000000007</v>
      </c>
      <c r="S526" s="210">
        <v>0</v>
      </c>
      <c r="T526" s="211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12" t="s">
        <v>249</v>
      </c>
      <c r="AT526" s="212" t="s">
        <v>153</v>
      </c>
      <c r="AU526" s="212" t="s">
        <v>85</v>
      </c>
      <c r="AY526" s="18" t="s">
        <v>151</v>
      </c>
      <c r="BE526" s="213">
        <f>IF(N526="základní",J526,0)</f>
        <v>0</v>
      </c>
      <c r="BF526" s="213">
        <f>IF(N526="snížená",J526,0)</f>
        <v>0</v>
      </c>
      <c r="BG526" s="213">
        <f>IF(N526="zákl. přenesená",J526,0)</f>
        <v>0</v>
      </c>
      <c r="BH526" s="213">
        <f>IF(N526="sníž. přenesená",J526,0)</f>
        <v>0</v>
      </c>
      <c r="BI526" s="213">
        <f>IF(N526="nulová",J526,0)</f>
        <v>0</v>
      </c>
      <c r="BJ526" s="18" t="s">
        <v>81</v>
      </c>
      <c r="BK526" s="213">
        <f>ROUND(I526*H526,2)</f>
        <v>0</v>
      </c>
      <c r="BL526" s="18" t="s">
        <v>249</v>
      </c>
      <c r="BM526" s="212" t="s">
        <v>1033</v>
      </c>
    </row>
    <row r="527" s="2" customFormat="1">
      <c r="A527" s="39"/>
      <c r="B527" s="40"/>
      <c r="C527" s="41"/>
      <c r="D527" s="214" t="s">
        <v>160</v>
      </c>
      <c r="E527" s="41"/>
      <c r="F527" s="215" t="s">
        <v>1034</v>
      </c>
      <c r="G527" s="41"/>
      <c r="H527" s="41"/>
      <c r="I527" s="216"/>
      <c r="J527" s="41"/>
      <c r="K527" s="41"/>
      <c r="L527" s="45"/>
      <c r="M527" s="217"/>
      <c r="N527" s="218"/>
      <c r="O527" s="85"/>
      <c r="P527" s="85"/>
      <c r="Q527" s="85"/>
      <c r="R527" s="85"/>
      <c r="S527" s="85"/>
      <c r="T527" s="86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160</v>
      </c>
      <c r="AU527" s="18" t="s">
        <v>85</v>
      </c>
    </row>
    <row r="528" s="2" customFormat="1" ht="33" customHeight="1">
      <c r="A528" s="39"/>
      <c r="B528" s="40"/>
      <c r="C528" s="201" t="s">
        <v>1035</v>
      </c>
      <c r="D528" s="201" t="s">
        <v>153</v>
      </c>
      <c r="E528" s="202" t="s">
        <v>1036</v>
      </c>
      <c r="F528" s="203" t="s">
        <v>1037</v>
      </c>
      <c r="G528" s="204" t="s">
        <v>821</v>
      </c>
      <c r="H528" s="205">
        <v>41.433</v>
      </c>
      <c r="I528" s="206"/>
      <c r="J528" s="207">
        <f>ROUND(I528*H528,2)</f>
        <v>0</v>
      </c>
      <c r="K528" s="203" t="s">
        <v>157</v>
      </c>
      <c r="L528" s="45"/>
      <c r="M528" s="208" t="s">
        <v>19</v>
      </c>
      <c r="N528" s="209" t="s">
        <v>47</v>
      </c>
      <c r="O528" s="85"/>
      <c r="P528" s="210">
        <f>O528*H528</f>
        <v>0</v>
      </c>
      <c r="Q528" s="210">
        <v>0.00016000000000000001</v>
      </c>
      <c r="R528" s="210">
        <f>Q528*H528</f>
        <v>0.0066292800000000004</v>
      </c>
      <c r="S528" s="210">
        <v>0</v>
      </c>
      <c r="T528" s="211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12" t="s">
        <v>249</v>
      </c>
      <c r="AT528" s="212" t="s">
        <v>153</v>
      </c>
      <c r="AU528" s="212" t="s">
        <v>85</v>
      </c>
      <c r="AY528" s="18" t="s">
        <v>151</v>
      </c>
      <c r="BE528" s="213">
        <f>IF(N528="základní",J528,0)</f>
        <v>0</v>
      </c>
      <c r="BF528" s="213">
        <f>IF(N528="snížená",J528,0)</f>
        <v>0</v>
      </c>
      <c r="BG528" s="213">
        <f>IF(N528="zákl. přenesená",J528,0)</f>
        <v>0</v>
      </c>
      <c r="BH528" s="213">
        <f>IF(N528="sníž. přenesená",J528,0)</f>
        <v>0</v>
      </c>
      <c r="BI528" s="213">
        <f>IF(N528="nulová",J528,0)</f>
        <v>0</v>
      </c>
      <c r="BJ528" s="18" t="s">
        <v>81</v>
      </c>
      <c r="BK528" s="213">
        <f>ROUND(I528*H528,2)</f>
        <v>0</v>
      </c>
      <c r="BL528" s="18" t="s">
        <v>249</v>
      </c>
      <c r="BM528" s="212" t="s">
        <v>1038</v>
      </c>
    </row>
    <row r="529" s="2" customFormat="1">
      <c r="A529" s="39"/>
      <c r="B529" s="40"/>
      <c r="C529" s="41"/>
      <c r="D529" s="214" t="s">
        <v>160</v>
      </c>
      <c r="E529" s="41"/>
      <c r="F529" s="215" t="s">
        <v>1039</v>
      </c>
      <c r="G529" s="41"/>
      <c r="H529" s="41"/>
      <c r="I529" s="216"/>
      <c r="J529" s="41"/>
      <c r="K529" s="41"/>
      <c r="L529" s="45"/>
      <c r="M529" s="217"/>
      <c r="N529" s="218"/>
      <c r="O529" s="85"/>
      <c r="P529" s="85"/>
      <c r="Q529" s="85"/>
      <c r="R529" s="85"/>
      <c r="S529" s="85"/>
      <c r="T529" s="86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160</v>
      </c>
      <c r="AU529" s="18" t="s">
        <v>85</v>
      </c>
    </row>
    <row r="530" s="2" customFormat="1" ht="16.5" customHeight="1">
      <c r="A530" s="39"/>
      <c r="B530" s="40"/>
      <c r="C530" s="201" t="s">
        <v>1040</v>
      </c>
      <c r="D530" s="201" t="s">
        <v>153</v>
      </c>
      <c r="E530" s="202" t="s">
        <v>1041</v>
      </c>
      <c r="F530" s="203" t="s">
        <v>1042</v>
      </c>
      <c r="G530" s="204" t="s">
        <v>821</v>
      </c>
      <c r="H530" s="205">
        <v>15.944000000000001</v>
      </c>
      <c r="I530" s="206"/>
      <c r="J530" s="207">
        <f>ROUND(I530*H530,2)</f>
        <v>0</v>
      </c>
      <c r="K530" s="203" t="s">
        <v>157</v>
      </c>
      <c r="L530" s="45"/>
      <c r="M530" s="208" t="s">
        <v>19</v>
      </c>
      <c r="N530" s="209" t="s">
        <v>47</v>
      </c>
      <c r="O530" s="85"/>
      <c r="P530" s="210">
        <f>O530*H530</f>
        <v>0</v>
      </c>
      <c r="Q530" s="210">
        <v>0.00019000000000000001</v>
      </c>
      <c r="R530" s="210">
        <f>Q530*H530</f>
        <v>0.0030293600000000005</v>
      </c>
      <c r="S530" s="210">
        <v>0</v>
      </c>
      <c r="T530" s="211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12" t="s">
        <v>249</v>
      </c>
      <c r="AT530" s="212" t="s">
        <v>153</v>
      </c>
      <c r="AU530" s="212" t="s">
        <v>85</v>
      </c>
      <c r="AY530" s="18" t="s">
        <v>151</v>
      </c>
      <c r="BE530" s="213">
        <f>IF(N530="základní",J530,0)</f>
        <v>0</v>
      </c>
      <c r="BF530" s="213">
        <f>IF(N530="snížená",J530,0)</f>
        <v>0</v>
      </c>
      <c r="BG530" s="213">
        <f>IF(N530="zákl. přenesená",J530,0)</f>
        <v>0</v>
      </c>
      <c r="BH530" s="213">
        <f>IF(N530="sníž. přenesená",J530,0)</f>
        <v>0</v>
      </c>
      <c r="BI530" s="213">
        <f>IF(N530="nulová",J530,0)</f>
        <v>0</v>
      </c>
      <c r="BJ530" s="18" t="s">
        <v>81</v>
      </c>
      <c r="BK530" s="213">
        <f>ROUND(I530*H530,2)</f>
        <v>0</v>
      </c>
      <c r="BL530" s="18" t="s">
        <v>249</v>
      </c>
      <c r="BM530" s="212" t="s">
        <v>1043</v>
      </c>
    </row>
    <row r="531" s="2" customFormat="1">
      <c r="A531" s="39"/>
      <c r="B531" s="40"/>
      <c r="C531" s="41"/>
      <c r="D531" s="214" t="s">
        <v>160</v>
      </c>
      <c r="E531" s="41"/>
      <c r="F531" s="215" t="s">
        <v>1044</v>
      </c>
      <c r="G531" s="41"/>
      <c r="H531" s="41"/>
      <c r="I531" s="216"/>
      <c r="J531" s="41"/>
      <c r="K531" s="41"/>
      <c r="L531" s="45"/>
      <c r="M531" s="217"/>
      <c r="N531" s="218"/>
      <c r="O531" s="85"/>
      <c r="P531" s="85"/>
      <c r="Q531" s="85"/>
      <c r="R531" s="85"/>
      <c r="S531" s="85"/>
      <c r="T531" s="86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160</v>
      </c>
      <c r="AU531" s="18" t="s">
        <v>85</v>
      </c>
    </row>
    <row r="532" s="13" customFormat="1">
      <c r="A532" s="13"/>
      <c r="B532" s="219"/>
      <c r="C532" s="220"/>
      <c r="D532" s="221" t="s">
        <v>162</v>
      </c>
      <c r="E532" s="222" t="s">
        <v>19</v>
      </c>
      <c r="F532" s="223" t="s">
        <v>1045</v>
      </c>
      <c r="G532" s="220"/>
      <c r="H532" s="224">
        <v>15.944000000000001</v>
      </c>
      <c r="I532" s="225"/>
      <c r="J532" s="220"/>
      <c r="K532" s="220"/>
      <c r="L532" s="226"/>
      <c r="M532" s="227"/>
      <c r="N532" s="228"/>
      <c r="O532" s="228"/>
      <c r="P532" s="228"/>
      <c r="Q532" s="228"/>
      <c r="R532" s="228"/>
      <c r="S532" s="228"/>
      <c r="T532" s="229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0" t="s">
        <v>162</v>
      </c>
      <c r="AU532" s="230" t="s">
        <v>85</v>
      </c>
      <c r="AV532" s="13" t="s">
        <v>85</v>
      </c>
      <c r="AW532" s="13" t="s">
        <v>35</v>
      </c>
      <c r="AX532" s="13" t="s">
        <v>81</v>
      </c>
      <c r="AY532" s="230" t="s">
        <v>151</v>
      </c>
    </row>
    <row r="533" s="2" customFormat="1" ht="16.5" customHeight="1">
      <c r="A533" s="39"/>
      <c r="B533" s="40"/>
      <c r="C533" s="201" t="s">
        <v>1046</v>
      </c>
      <c r="D533" s="201" t="s">
        <v>153</v>
      </c>
      <c r="E533" s="202" t="s">
        <v>1047</v>
      </c>
      <c r="F533" s="203" t="s">
        <v>1048</v>
      </c>
      <c r="G533" s="204" t="s">
        <v>821</v>
      </c>
      <c r="H533" s="205">
        <v>23.850000000000001</v>
      </c>
      <c r="I533" s="206"/>
      <c r="J533" s="207">
        <f>ROUND(I533*H533,2)</f>
        <v>0</v>
      </c>
      <c r="K533" s="203" t="s">
        <v>157</v>
      </c>
      <c r="L533" s="45"/>
      <c r="M533" s="208" t="s">
        <v>19</v>
      </c>
      <c r="N533" s="209" t="s">
        <v>47</v>
      </c>
      <c r="O533" s="85"/>
      <c r="P533" s="210">
        <f>O533*H533</f>
        <v>0</v>
      </c>
      <c r="Q533" s="210">
        <v>0.00025000000000000001</v>
      </c>
      <c r="R533" s="210">
        <f>Q533*H533</f>
        <v>0.0059625000000000008</v>
      </c>
      <c r="S533" s="210">
        <v>0</v>
      </c>
      <c r="T533" s="211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12" t="s">
        <v>249</v>
      </c>
      <c r="AT533" s="212" t="s">
        <v>153</v>
      </c>
      <c r="AU533" s="212" t="s">
        <v>85</v>
      </c>
      <c r="AY533" s="18" t="s">
        <v>151</v>
      </c>
      <c r="BE533" s="213">
        <f>IF(N533="základní",J533,0)</f>
        <v>0</v>
      </c>
      <c r="BF533" s="213">
        <f>IF(N533="snížená",J533,0)</f>
        <v>0</v>
      </c>
      <c r="BG533" s="213">
        <f>IF(N533="zákl. přenesená",J533,0)</f>
        <v>0</v>
      </c>
      <c r="BH533" s="213">
        <f>IF(N533="sníž. přenesená",J533,0)</f>
        <v>0</v>
      </c>
      <c r="BI533" s="213">
        <f>IF(N533="nulová",J533,0)</f>
        <v>0</v>
      </c>
      <c r="BJ533" s="18" t="s">
        <v>81</v>
      </c>
      <c r="BK533" s="213">
        <f>ROUND(I533*H533,2)</f>
        <v>0</v>
      </c>
      <c r="BL533" s="18" t="s">
        <v>249</v>
      </c>
      <c r="BM533" s="212" t="s">
        <v>1049</v>
      </c>
    </row>
    <row r="534" s="2" customFormat="1">
      <c r="A534" s="39"/>
      <c r="B534" s="40"/>
      <c r="C534" s="41"/>
      <c r="D534" s="214" t="s">
        <v>160</v>
      </c>
      <c r="E534" s="41"/>
      <c r="F534" s="215" t="s">
        <v>1050</v>
      </c>
      <c r="G534" s="41"/>
      <c r="H534" s="41"/>
      <c r="I534" s="216"/>
      <c r="J534" s="41"/>
      <c r="K534" s="41"/>
      <c r="L534" s="45"/>
      <c r="M534" s="217"/>
      <c r="N534" s="218"/>
      <c r="O534" s="85"/>
      <c r="P534" s="85"/>
      <c r="Q534" s="85"/>
      <c r="R534" s="85"/>
      <c r="S534" s="85"/>
      <c r="T534" s="86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18" t="s">
        <v>160</v>
      </c>
      <c r="AU534" s="18" t="s">
        <v>85</v>
      </c>
    </row>
    <row r="535" s="13" customFormat="1">
      <c r="A535" s="13"/>
      <c r="B535" s="219"/>
      <c r="C535" s="220"/>
      <c r="D535" s="221" t="s">
        <v>162</v>
      </c>
      <c r="E535" s="222" t="s">
        <v>19</v>
      </c>
      <c r="F535" s="223" t="s">
        <v>1051</v>
      </c>
      <c r="G535" s="220"/>
      <c r="H535" s="224">
        <v>16.25</v>
      </c>
      <c r="I535" s="225"/>
      <c r="J535" s="220"/>
      <c r="K535" s="220"/>
      <c r="L535" s="226"/>
      <c r="M535" s="227"/>
      <c r="N535" s="228"/>
      <c r="O535" s="228"/>
      <c r="P535" s="228"/>
      <c r="Q535" s="228"/>
      <c r="R535" s="228"/>
      <c r="S535" s="228"/>
      <c r="T535" s="229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0" t="s">
        <v>162</v>
      </c>
      <c r="AU535" s="230" t="s">
        <v>85</v>
      </c>
      <c r="AV535" s="13" t="s">
        <v>85</v>
      </c>
      <c r="AW535" s="13" t="s">
        <v>35</v>
      </c>
      <c r="AX535" s="13" t="s">
        <v>76</v>
      </c>
      <c r="AY535" s="230" t="s">
        <v>151</v>
      </c>
    </row>
    <row r="536" s="13" customFormat="1">
      <c r="A536" s="13"/>
      <c r="B536" s="219"/>
      <c r="C536" s="220"/>
      <c r="D536" s="221" t="s">
        <v>162</v>
      </c>
      <c r="E536" s="222" t="s">
        <v>19</v>
      </c>
      <c r="F536" s="223" t="s">
        <v>1052</v>
      </c>
      <c r="G536" s="220"/>
      <c r="H536" s="224">
        <v>7.5999999999999996</v>
      </c>
      <c r="I536" s="225"/>
      <c r="J536" s="220"/>
      <c r="K536" s="220"/>
      <c r="L536" s="226"/>
      <c r="M536" s="227"/>
      <c r="N536" s="228"/>
      <c r="O536" s="228"/>
      <c r="P536" s="228"/>
      <c r="Q536" s="228"/>
      <c r="R536" s="228"/>
      <c r="S536" s="228"/>
      <c r="T536" s="229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0" t="s">
        <v>162</v>
      </c>
      <c r="AU536" s="230" t="s">
        <v>85</v>
      </c>
      <c r="AV536" s="13" t="s">
        <v>85</v>
      </c>
      <c r="AW536" s="13" t="s">
        <v>35</v>
      </c>
      <c r="AX536" s="13" t="s">
        <v>76</v>
      </c>
      <c r="AY536" s="230" t="s">
        <v>151</v>
      </c>
    </row>
    <row r="537" s="14" customFormat="1">
      <c r="A537" s="14"/>
      <c r="B537" s="241"/>
      <c r="C537" s="242"/>
      <c r="D537" s="221" t="s">
        <v>162</v>
      </c>
      <c r="E537" s="243" t="s">
        <v>19</v>
      </c>
      <c r="F537" s="244" t="s">
        <v>256</v>
      </c>
      <c r="G537" s="242"/>
      <c r="H537" s="245">
        <v>23.850000000000001</v>
      </c>
      <c r="I537" s="246"/>
      <c r="J537" s="242"/>
      <c r="K537" s="242"/>
      <c r="L537" s="247"/>
      <c r="M537" s="248"/>
      <c r="N537" s="249"/>
      <c r="O537" s="249"/>
      <c r="P537" s="249"/>
      <c r="Q537" s="249"/>
      <c r="R537" s="249"/>
      <c r="S537" s="249"/>
      <c r="T537" s="250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1" t="s">
        <v>162</v>
      </c>
      <c r="AU537" s="251" t="s">
        <v>85</v>
      </c>
      <c r="AV537" s="14" t="s">
        <v>158</v>
      </c>
      <c r="AW537" s="14" t="s">
        <v>35</v>
      </c>
      <c r="AX537" s="14" t="s">
        <v>81</v>
      </c>
      <c r="AY537" s="251" t="s">
        <v>151</v>
      </c>
    </row>
    <row r="538" s="2" customFormat="1" ht="16.5" customHeight="1">
      <c r="A538" s="39"/>
      <c r="B538" s="40"/>
      <c r="C538" s="201" t="s">
        <v>1053</v>
      </c>
      <c r="D538" s="201" t="s">
        <v>153</v>
      </c>
      <c r="E538" s="202" t="s">
        <v>1054</v>
      </c>
      <c r="F538" s="203" t="s">
        <v>1055</v>
      </c>
      <c r="G538" s="204" t="s">
        <v>821</v>
      </c>
      <c r="H538" s="205">
        <v>11.449999999999999</v>
      </c>
      <c r="I538" s="206"/>
      <c r="J538" s="207">
        <f>ROUND(I538*H538,2)</f>
        <v>0</v>
      </c>
      <c r="K538" s="203" t="s">
        <v>157</v>
      </c>
      <c r="L538" s="45"/>
      <c r="M538" s="208" t="s">
        <v>19</v>
      </c>
      <c r="N538" s="209" t="s">
        <v>47</v>
      </c>
      <c r="O538" s="85"/>
      <c r="P538" s="210">
        <f>O538*H538</f>
        <v>0</v>
      </c>
      <c r="Q538" s="210">
        <v>0.00025999999999999998</v>
      </c>
      <c r="R538" s="210">
        <f>Q538*H538</f>
        <v>0.0029769999999999996</v>
      </c>
      <c r="S538" s="210">
        <v>0</v>
      </c>
      <c r="T538" s="211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12" t="s">
        <v>249</v>
      </c>
      <c r="AT538" s="212" t="s">
        <v>153</v>
      </c>
      <c r="AU538" s="212" t="s">
        <v>85</v>
      </c>
      <c r="AY538" s="18" t="s">
        <v>151</v>
      </c>
      <c r="BE538" s="213">
        <f>IF(N538="základní",J538,0)</f>
        <v>0</v>
      </c>
      <c r="BF538" s="213">
        <f>IF(N538="snížená",J538,0)</f>
        <v>0</v>
      </c>
      <c r="BG538" s="213">
        <f>IF(N538="zákl. přenesená",J538,0)</f>
        <v>0</v>
      </c>
      <c r="BH538" s="213">
        <f>IF(N538="sníž. přenesená",J538,0)</f>
        <v>0</v>
      </c>
      <c r="BI538" s="213">
        <f>IF(N538="nulová",J538,0)</f>
        <v>0</v>
      </c>
      <c r="BJ538" s="18" t="s">
        <v>81</v>
      </c>
      <c r="BK538" s="213">
        <f>ROUND(I538*H538,2)</f>
        <v>0</v>
      </c>
      <c r="BL538" s="18" t="s">
        <v>249</v>
      </c>
      <c r="BM538" s="212" t="s">
        <v>1056</v>
      </c>
    </row>
    <row r="539" s="2" customFormat="1">
      <c r="A539" s="39"/>
      <c r="B539" s="40"/>
      <c r="C539" s="41"/>
      <c r="D539" s="214" t="s">
        <v>160</v>
      </c>
      <c r="E539" s="41"/>
      <c r="F539" s="215" t="s">
        <v>1057</v>
      </c>
      <c r="G539" s="41"/>
      <c r="H539" s="41"/>
      <c r="I539" s="216"/>
      <c r="J539" s="41"/>
      <c r="K539" s="41"/>
      <c r="L539" s="45"/>
      <c r="M539" s="217"/>
      <c r="N539" s="218"/>
      <c r="O539" s="85"/>
      <c r="P539" s="85"/>
      <c r="Q539" s="85"/>
      <c r="R539" s="85"/>
      <c r="S539" s="85"/>
      <c r="T539" s="86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T539" s="18" t="s">
        <v>160</v>
      </c>
      <c r="AU539" s="18" t="s">
        <v>85</v>
      </c>
    </row>
    <row r="540" s="2" customFormat="1" ht="16.5" customHeight="1">
      <c r="A540" s="39"/>
      <c r="B540" s="40"/>
      <c r="C540" s="201" t="s">
        <v>1058</v>
      </c>
      <c r="D540" s="201" t="s">
        <v>153</v>
      </c>
      <c r="E540" s="202" t="s">
        <v>1059</v>
      </c>
      <c r="F540" s="203" t="s">
        <v>1060</v>
      </c>
      <c r="G540" s="204" t="s">
        <v>821</v>
      </c>
      <c r="H540" s="205">
        <v>4</v>
      </c>
      <c r="I540" s="206"/>
      <c r="J540" s="207">
        <f>ROUND(I540*H540,2)</f>
        <v>0</v>
      </c>
      <c r="K540" s="203" t="s">
        <v>157</v>
      </c>
      <c r="L540" s="45"/>
      <c r="M540" s="208" t="s">
        <v>19</v>
      </c>
      <c r="N540" s="209" t="s">
        <v>47</v>
      </c>
      <c r="O540" s="85"/>
      <c r="P540" s="210">
        <f>O540*H540</f>
        <v>0</v>
      </c>
      <c r="Q540" s="210">
        <v>0.00038000000000000002</v>
      </c>
      <c r="R540" s="210">
        <f>Q540*H540</f>
        <v>0.0015200000000000001</v>
      </c>
      <c r="S540" s="210">
        <v>0</v>
      </c>
      <c r="T540" s="211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12" t="s">
        <v>249</v>
      </c>
      <c r="AT540" s="212" t="s">
        <v>153</v>
      </c>
      <c r="AU540" s="212" t="s">
        <v>85</v>
      </c>
      <c r="AY540" s="18" t="s">
        <v>151</v>
      </c>
      <c r="BE540" s="213">
        <f>IF(N540="základní",J540,0)</f>
        <v>0</v>
      </c>
      <c r="BF540" s="213">
        <f>IF(N540="snížená",J540,0)</f>
        <v>0</v>
      </c>
      <c r="BG540" s="213">
        <f>IF(N540="zákl. přenesená",J540,0)</f>
        <v>0</v>
      </c>
      <c r="BH540" s="213">
        <f>IF(N540="sníž. přenesená",J540,0)</f>
        <v>0</v>
      </c>
      <c r="BI540" s="213">
        <f>IF(N540="nulová",J540,0)</f>
        <v>0</v>
      </c>
      <c r="BJ540" s="18" t="s">
        <v>81</v>
      </c>
      <c r="BK540" s="213">
        <f>ROUND(I540*H540,2)</f>
        <v>0</v>
      </c>
      <c r="BL540" s="18" t="s">
        <v>249</v>
      </c>
      <c r="BM540" s="212" t="s">
        <v>1061</v>
      </c>
    </row>
    <row r="541" s="2" customFormat="1">
      <c r="A541" s="39"/>
      <c r="B541" s="40"/>
      <c r="C541" s="41"/>
      <c r="D541" s="214" t="s">
        <v>160</v>
      </c>
      <c r="E541" s="41"/>
      <c r="F541" s="215" t="s">
        <v>1062</v>
      </c>
      <c r="G541" s="41"/>
      <c r="H541" s="41"/>
      <c r="I541" s="216"/>
      <c r="J541" s="41"/>
      <c r="K541" s="41"/>
      <c r="L541" s="45"/>
      <c r="M541" s="217"/>
      <c r="N541" s="218"/>
      <c r="O541" s="85"/>
      <c r="P541" s="85"/>
      <c r="Q541" s="85"/>
      <c r="R541" s="85"/>
      <c r="S541" s="85"/>
      <c r="T541" s="86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18" t="s">
        <v>160</v>
      </c>
      <c r="AU541" s="18" t="s">
        <v>85</v>
      </c>
    </row>
    <row r="542" s="2" customFormat="1" ht="16.5" customHeight="1">
      <c r="A542" s="39"/>
      <c r="B542" s="40"/>
      <c r="C542" s="201" t="s">
        <v>1063</v>
      </c>
      <c r="D542" s="201" t="s">
        <v>153</v>
      </c>
      <c r="E542" s="202" t="s">
        <v>1064</v>
      </c>
      <c r="F542" s="203" t="s">
        <v>1065</v>
      </c>
      <c r="G542" s="204" t="s">
        <v>311</v>
      </c>
      <c r="H542" s="205">
        <v>11</v>
      </c>
      <c r="I542" s="206"/>
      <c r="J542" s="207">
        <f>ROUND(I542*H542,2)</f>
        <v>0</v>
      </c>
      <c r="K542" s="203" t="s">
        <v>157</v>
      </c>
      <c r="L542" s="45"/>
      <c r="M542" s="208" t="s">
        <v>19</v>
      </c>
      <c r="N542" s="209" t="s">
        <v>47</v>
      </c>
      <c r="O542" s="85"/>
      <c r="P542" s="210">
        <f>O542*H542</f>
        <v>0</v>
      </c>
      <c r="Q542" s="210">
        <v>0</v>
      </c>
      <c r="R542" s="210">
        <f>Q542*H542</f>
        <v>0</v>
      </c>
      <c r="S542" s="210">
        <v>0</v>
      </c>
      <c r="T542" s="211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12" t="s">
        <v>249</v>
      </c>
      <c r="AT542" s="212" t="s">
        <v>153</v>
      </c>
      <c r="AU542" s="212" t="s">
        <v>85</v>
      </c>
      <c r="AY542" s="18" t="s">
        <v>151</v>
      </c>
      <c r="BE542" s="213">
        <f>IF(N542="základní",J542,0)</f>
        <v>0</v>
      </c>
      <c r="BF542" s="213">
        <f>IF(N542="snížená",J542,0)</f>
        <v>0</v>
      </c>
      <c r="BG542" s="213">
        <f>IF(N542="zákl. přenesená",J542,0)</f>
        <v>0</v>
      </c>
      <c r="BH542" s="213">
        <f>IF(N542="sníž. přenesená",J542,0)</f>
        <v>0</v>
      </c>
      <c r="BI542" s="213">
        <f>IF(N542="nulová",J542,0)</f>
        <v>0</v>
      </c>
      <c r="BJ542" s="18" t="s">
        <v>81</v>
      </c>
      <c r="BK542" s="213">
        <f>ROUND(I542*H542,2)</f>
        <v>0</v>
      </c>
      <c r="BL542" s="18" t="s">
        <v>249</v>
      </c>
      <c r="BM542" s="212" t="s">
        <v>1066</v>
      </c>
    </row>
    <row r="543" s="2" customFormat="1">
      <c r="A543" s="39"/>
      <c r="B543" s="40"/>
      <c r="C543" s="41"/>
      <c r="D543" s="214" t="s">
        <v>160</v>
      </c>
      <c r="E543" s="41"/>
      <c r="F543" s="215" t="s">
        <v>1067</v>
      </c>
      <c r="G543" s="41"/>
      <c r="H543" s="41"/>
      <c r="I543" s="216"/>
      <c r="J543" s="41"/>
      <c r="K543" s="41"/>
      <c r="L543" s="45"/>
      <c r="M543" s="217"/>
      <c r="N543" s="218"/>
      <c r="O543" s="85"/>
      <c r="P543" s="85"/>
      <c r="Q543" s="85"/>
      <c r="R543" s="85"/>
      <c r="S543" s="85"/>
      <c r="T543" s="86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160</v>
      </c>
      <c r="AU543" s="18" t="s">
        <v>85</v>
      </c>
    </row>
    <row r="544" s="2" customFormat="1" ht="16.5" customHeight="1">
      <c r="A544" s="39"/>
      <c r="B544" s="40"/>
      <c r="C544" s="201" t="s">
        <v>1068</v>
      </c>
      <c r="D544" s="201" t="s">
        <v>153</v>
      </c>
      <c r="E544" s="202" t="s">
        <v>1069</v>
      </c>
      <c r="F544" s="203" t="s">
        <v>1070</v>
      </c>
      <c r="G544" s="204" t="s">
        <v>311</v>
      </c>
      <c r="H544" s="205">
        <v>1</v>
      </c>
      <c r="I544" s="206"/>
      <c r="J544" s="207">
        <f>ROUND(I544*H544,2)</f>
        <v>0</v>
      </c>
      <c r="K544" s="203" t="s">
        <v>157</v>
      </c>
      <c r="L544" s="45"/>
      <c r="M544" s="208" t="s">
        <v>19</v>
      </c>
      <c r="N544" s="209" t="s">
        <v>47</v>
      </c>
      <c r="O544" s="85"/>
      <c r="P544" s="210">
        <f>O544*H544</f>
        <v>0</v>
      </c>
      <c r="Q544" s="210">
        <v>0</v>
      </c>
      <c r="R544" s="210">
        <f>Q544*H544</f>
        <v>0</v>
      </c>
      <c r="S544" s="210">
        <v>0</v>
      </c>
      <c r="T544" s="211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12" t="s">
        <v>249</v>
      </c>
      <c r="AT544" s="212" t="s">
        <v>153</v>
      </c>
      <c r="AU544" s="212" t="s">
        <v>85</v>
      </c>
      <c r="AY544" s="18" t="s">
        <v>151</v>
      </c>
      <c r="BE544" s="213">
        <f>IF(N544="základní",J544,0)</f>
        <v>0</v>
      </c>
      <c r="BF544" s="213">
        <f>IF(N544="snížená",J544,0)</f>
        <v>0</v>
      </c>
      <c r="BG544" s="213">
        <f>IF(N544="zákl. přenesená",J544,0)</f>
        <v>0</v>
      </c>
      <c r="BH544" s="213">
        <f>IF(N544="sníž. přenesená",J544,0)</f>
        <v>0</v>
      </c>
      <c r="BI544" s="213">
        <f>IF(N544="nulová",J544,0)</f>
        <v>0</v>
      </c>
      <c r="BJ544" s="18" t="s">
        <v>81</v>
      </c>
      <c r="BK544" s="213">
        <f>ROUND(I544*H544,2)</f>
        <v>0</v>
      </c>
      <c r="BL544" s="18" t="s">
        <v>249</v>
      </c>
      <c r="BM544" s="212" t="s">
        <v>1071</v>
      </c>
    </row>
    <row r="545" s="2" customFormat="1">
      <c r="A545" s="39"/>
      <c r="B545" s="40"/>
      <c r="C545" s="41"/>
      <c r="D545" s="214" t="s">
        <v>160</v>
      </c>
      <c r="E545" s="41"/>
      <c r="F545" s="215" t="s">
        <v>1072</v>
      </c>
      <c r="G545" s="41"/>
      <c r="H545" s="41"/>
      <c r="I545" s="216"/>
      <c r="J545" s="41"/>
      <c r="K545" s="41"/>
      <c r="L545" s="45"/>
      <c r="M545" s="217"/>
      <c r="N545" s="218"/>
      <c r="O545" s="85"/>
      <c r="P545" s="85"/>
      <c r="Q545" s="85"/>
      <c r="R545" s="85"/>
      <c r="S545" s="85"/>
      <c r="T545" s="86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T545" s="18" t="s">
        <v>160</v>
      </c>
      <c r="AU545" s="18" t="s">
        <v>85</v>
      </c>
    </row>
    <row r="546" s="2" customFormat="1" ht="16.5" customHeight="1">
      <c r="A546" s="39"/>
      <c r="B546" s="40"/>
      <c r="C546" s="201" t="s">
        <v>1073</v>
      </c>
      <c r="D546" s="201" t="s">
        <v>153</v>
      </c>
      <c r="E546" s="202" t="s">
        <v>1074</v>
      </c>
      <c r="F546" s="203" t="s">
        <v>1075</v>
      </c>
      <c r="G546" s="204" t="s">
        <v>311</v>
      </c>
      <c r="H546" s="205">
        <v>37</v>
      </c>
      <c r="I546" s="206"/>
      <c r="J546" s="207">
        <f>ROUND(I546*H546,2)</f>
        <v>0</v>
      </c>
      <c r="K546" s="203" t="s">
        <v>157</v>
      </c>
      <c r="L546" s="45"/>
      <c r="M546" s="208" t="s">
        <v>19</v>
      </c>
      <c r="N546" s="209" t="s">
        <v>47</v>
      </c>
      <c r="O546" s="85"/>
      <c r="P546" s="210">
        <f>O546*H546</f>
        <v>0</v>
      </c>
      <c r="Q546" s="210">
        <v>0.00012999999999999999</v>
      </c>
      <c r="R546" s="210">
        <f>Q546*H546</f>
        <v>0.0048099999999999992</v>
      </c>
      <c r="S546" s="210">
        <v>0</v>
      </c>
      <c r="T546" s="211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12" t="s">
        <v>249</v>
      </c>
      <c r="AT546" s="212" t="s">
        <v>153</v>
      </c>
      <c r="AU546" s="212" t="s">
        <v>85</v>
      </c>
      <c r="AY546" s="18" t="s">
        <v>151</v>
      </c>
      <c r="BE546" s="213">
        <f>IF(N546="základní",J546,0)</f>
        <v>0</v>
      </c>
      <c r="BF546" s="213">
        <f>IF(N546="snížená",J546,0)</f>
        <v>0</v>
      </c>
      <c r="BG546" s="213">
        <f>IF(N546="zákl. přenesená",J546,0)</f>
        <v>0</v>
      </c>
      <c r="BH546" s="213">
        <f>IF(N546="sníž. přenesená",J546,0)</f>
        <v>0</v>
      </c>
      <c r="BI546" s="213">
        <f>IF(N546="nulová",J546,0)</f>
        <v>0</v>
      </c>
      <c r="BJ546" s="18" t="s">
        <v>81</v>
      </c>
      <c r="BK546" s="213">
        <f>ROUND(I546*H546,2)</f>
        <v>0</v>
      </c>
      <c r="BL546" s="18" t="s">
        <v>249</v>
      </c>
      <c r="BM546" s="212" t="s">
        <v>1076</v>
      </c>
    </row>
    <row r="547" s="2" customFormat="1">
      <c r="A547" s="39"/>
      <c r="B547" s="40"/>
      <c r="C547" s="41"/>
      <c r="D547" s="214" t="s">
        <v>160</v>
      </c>
      <c r="E547" s="41"/>
      <c r="F547" s="215" t="s">
        <v>1077</v>
      </c>
      <c r="G547" s="41"/>
      <c r="H547" s="41"/>
      <c r="I547" s="216"/>
      <c r="J547" s="41"/>
      <c r="K547" s="41"/>
      <c r="L547" s="45"/>
      <c r="M547" s="217"/>
      <c r="N547" s="218"/>
      <c r="O547" s="85"/>
      <c r="P547" s="85"/>
      <c r="Q547" s="85"/>
      <c r="R547" s="85"/>
      <c r="S547" s="85"/>
      <c r="T547" s="86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160</v>
      </c>
      <c r="AU547" s="18" t="s">
        <v>85</v>
      </c>
    </row>
    <row r="548" s="13" customFormat="1">
      <c r="A548" s="13"/>
      <c r="B548" s="219"/>
      <c r="C548" s="220"/>
      <c r="D548" s="221" t="s">
        <v>162</v>
      </c>
      <c r="E548" s="222" t="s">
        <v>19</v>
      </c>
      <c r="F548" s="223" t="s">
        <v>1078</v>
      </c>
      <c r="G548" s="220"/>
      <c r="H548" s="224">
        <v>37</v>
      </c>
      <c r="I548" s="225"/>
      <c r="J548" s="220"/>
      <c r="K548" s="220"/>
      <c r="L548" s="226"/>
      <c r="M548" s="227"/>
      <c r="N548" s="228"/>
      <c r="O548" s="228"/>
      <c r="P548" s="228"/>
      <c r="Q548" s="228"/>
      <c r="R548" s="228"/>
      <c r="S548" s="228"/>
      <c r="T548" s="229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0" t="s">
        <v>162</v>
      </c>
      <c r="AU548" s="230" t="s">
        <v>85</v>
      </c>
      <c r="AV548" s="13" t="s">
        <v>85</v>
      </c>
      <c r="AW548" s="13" t="s">
        <v>35</v>
      </c>
      <c r="AX548" s="13" t="s">
        <v>81</v>
      </c>
      <c r="AY548" s="230" t="s">
        <v>151</v>
      </c>
    </row>
    <row r="549" s="2" customFormat="1" ht="16.5" customHeight="1">
      <c r="A549" s="39"/>
      <c r="B549" s="40"/>
      <c r="C549" s="201" t="s">
        <v>1079</v>
      </c>
      <c r="D549" s="201" t="s">
        <v>153</v>
      </c>
      <c r="E549" s="202" t="s">
        <v>1080</v>
      </c>
      <c r="F549" s="203" t="s">
        <v>1081</v>
      </c>
      <c r="G549" s="204" t="s">
        <v>1082</v>
      </c>
      <c r="H549" s="205">
        <v>9</v>
      </c>
      <c r="I549" s="206"/>
      <c r="J549" s="207">
        <f>ROUND(I549*H549,2)</f>
        <v>0</v>
      </c>
      <c r="K549" s="203" t="s">
        <v>157</v>
      </c>
      <c r="L549" s="45"/>
      <c r="M549" s="208" t="s">
        <v>19</v>
      </c>
      <c r="N549" s="209" t="s">
        <v>47</v>
      </c>
      <c r="O549" s="85"/>
      <c r="P549" s="210">
        <f>O549*H549</f>
        <v>0</v>
      </c>
      <c r="Q549" s="210">
        <v>0.00025000000000000001</v>
      </c>
      <c r="R549" s="210">
        <f>Q549*H549</f>
        <v>0.0022500000000000003</v>
      </c>
      <c r="S549" s="210">
        <v>0</v>
      </c>
      <c r="T549" s="211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12" t="s">
        <v>249</v>
      </c>
      <c r="AT549" s="212" t="s">
        <v>153</v>
      </c>
      <c r="AU549" s="212" t="s">
        <v>85</v>
      </c>
      <c r="AY549" s="18" t="s">
        <v>151</v>
      </c>
      <c r="BE549" s="213">
        <f>IF(N549="základní",J549,0)</f>
        <v>0</v>
      </c>
      <c r="BF549" s="213">
        <f>IF(N549="snížená",J549,0)</f>
        <v>0</v>
      </c>
      <c r="BG549" s="213">
        <f>IF(N549="zákl. přenesená",J549,0)</f>
        <v>0</v>
      </c>
      <c r="BH549" s="213">
        <f>IF(N549="sníž. přenesená",J549,0)</f>
        <v>0</v>
      </c>
      <c r="BI549" s="213">
        <f>IF(N549="nulová",J549,0)</f>
        <v>0</v>
      </c>
      <c r="BJ549" s="18" t="s">
        <v>81</v>
      </c>
      <c r="BK549" s="213">
        <f>ROUND(I549*H549,2)</f>
        <v>0</v>
      </c>
      <c r="BL549" s="18" t="s">
        <v>249</v>
      </c>
      <c r="BM549" s="212" t="s">
        <v>1083</v>
      </c>
    </row>
    <row r="550" s="2" customFormat="1">
      <c r="A550" s="39"/>
      <c r="B550" s="40"/>
      <c r="C550" s="41"/>
      <c r="D550" s="214" t="s">
        <v>160</v>
      </c>
      <c r="E550" s="41"/>
      <c r="F550" s="215" t="s">
        <v>1084</v>
      </c>
      <c r="G550" s="41"/>
      <c r="H550" s="41"/>
      <c r="I550" s="216"/>
      <c r="J550" s="41"/>
      <c r="K550" s="41"/>
      <c r="L550" s="45"/>
      <c r="M550" s="217"/>
      <c r="N550" s="218"/>
      <c r="O550" s="85"/>
      <c r="P550" s="85"/>
      <c r="Q550" s="85"/>
      <c r="R550" s="85"/>
      <c r="S550" s="85"/>
      <c r="T550" s="86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18" t="s">
        <v>160</v>
      </c>
      <c r="AU550" s="18" t="s">
        <v>85</v>
      </c>
    </row>
    <row r="551" s="2" customFormat="1" ht="16.5" customHeight="1">
      <c r="A551" s="39"/>
      <c r="B551" s="40"/>
      <c r="C551" s="201" t="s">
        <v>1085</v>
      </c>
      <c r="D551" s="201" t="s">
        <v>153</v>
      </c>
      <c r="E551" s="202" t="s">
        <v>1086</v>
      </c>
      <c r="F551" s="203" t="s">
        <v>1087</v>
      </c>
      <c r="G551" s="204" t="s">
        <v>311</v>
      </c>
      <c r="H551" s="205">
        <v>2</v>
      </c>
      <c r="I551" s="206"/>
      <c r="J551" s="207">
        <f>ROUND(I551*H551,2)</f>
        <v>0</v>
      </c>
      <c r="K551" s="203" t="s">
        <v>157</v>
      </c>
      <c r="L551" s="45"/>
      <c r="M551" s="208" t="s">
        <v>19</v>
      </c>
      <c r="N551" s="209" t="s">
        <v>47</v>
      </c>
      <c r="O551" s="85"/>
      <c r="P551" s="210">
        <f>O551*H551</f>
        <v>0</v>
      </c>
      <c r="Q551" s="210">
        <v>2.0000000000000002E-05</v>
      </c>
      <c r="R551" s="210">
        <f>Q551*H551</f>
        <v>4.0000000000000003E-05</v>
      </c>
      <c r="S551" s="210">
        <v>0</v>
      </c>
      <c r="T551" s="211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12" t="s">
        <v>249</v>
      </c>
      <c r="AT551" s="212" t="s">
        <v>153</v>
      </c>
      <c r="AU551" s="212" t="s">
        <v>85</v>
      </c>
      <c r="AY551" s="18" t="s">
        <v>151</v>
      </c>
      <c r="BE551" s="213">
        <f>IF(N551="základní",J551,0)</f>
        <v>0</v>
      </c>
      <c r="BF551" s="213">
        <f>IF(N551="snížená",J551,0)</f>
        <v>0</v>
      </c>
      <c r="BG551" s="213">
        <f>IF(N551="zákl. přenesená",J551,0)</f>
        <v>0</v>
      </c>
      <c r="BH551" s="213">
        <f>IF(N551="sníž. přenesená",J551,0)</f>
        <v>0</v>
      </c>
      <c r="BI551" s="213">
        <f>IF(N551="nulová",J551,0)</f>
        <v>0</v>
      </c>
      <c r="BJ551" s="18" t="s">
        <v>81</v>
      </c>
      <c r="BK551" s="213">
        <f>ROUND(I551*H551,2)</f>
        <v>0</v>
      </c>
      <c r="BL551" s="18" t="s">
        <v>249</v>
      </c>
      <c r="BM551" s="212" t="s">
        <v>1088</v>
      </c>
    </row>
    <row r="552" s="2" customFormat="1">
      <c r="A552" s="39"/>
      <c r="B552" s="40"/>
      <c r="C552" s="41"/>
      <c r="D552" s="214" t="s">
        <v>160</v>
      </c>
      <c r="E552" s="41"/>
      <c r="F552" s="215" t="s">
        <v>1089</v>
      </c>
      <c r="G552" s="41"/>
      <c r="H552" s="41"/>
      <c r="I552" s="216"/>
      <c r="J552" s="41"/>
      <c r="K552" s="41"/>
      <c r="L552" s="45"/>
      <c r="M552" s="217"/>
      <c r="N552" s="218"/>
      <c r="O552" s="85"/>
      <c r="P552" s="85"/>
      <c r="Q552" s="85"/>
      <c r="R552" s="85"/>
      <c r="S552" s="85"/>
      <c r="T552" s="86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18" t="s">
        <v>160</v>
      </c>
      <c r="AU552" s="18" t="s">
        <v>85</v>
      </c>
    </row>
    <row r="553" s="2" customFormat="1" ht="16.5" customHeight="1">
      <c r="A553" s="39"/>
      <c r="B553" s="40"/>
      <c r="C553" s="231" t="s">
        <v>1090</v>
      </c>
      <c r="D553" s="231" t="s">
        <v>194</v>
      </c>
      <c r="E553" s="232" t="s">
        <v>1091</v>
      </c>
      <c r="F553" s="233" t="s">
        <v>1092</v>
      </c>
      <c r="G553" s="234" t="s">
        <v>311</v>
      </c>
      <c r="H553" s="235">
        <v>2</v>
      </c>
      <c r="I553" s="236"/>
      <c r="J553" s="237">
        <f>ROUND(I553*H553,2)</f>
        <v>0</v>
      </c>
      <c r="K553" s="233" t="s">
        <v>157</v>
      </c>
      <c r="L553" s="238"/>
      <c r="M553" s="239" t="s">
        <v>19</v>
      </c>
      <c r="N553" s="240" t="s">
        <v>47</v>
      </c>
      <c r="O553" s="85"/>
      <c r="P553" s="210">
        <f>O553*H553</f>
        <v>0</v>
      </c>
      <c r="Q553" s="210">
        <v>0.00021000000000000001</v>
      </c>
      <c r="R553" s="210">
        <f>Q553*H553</f>
        <v>0.00042000000000000002</v>
      </c>
      <c r="S553" s="210">
        <v>0</v>
      </c>
      <c r="T553" s="211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12" t="s">
        <v>344</v>
      </c>
      <c r="AT553" s="212" t="s">
        <v>194</v>
      </c>
      <c r="AU553" s="212" t="s">
        <v>85</v>
      </c>
      <c r="AY553" s="18" t="s">
        <v>151</v>
      </c>
      <c r="BE553" s="213">
        <f>IF(N553="základní",J553,0)</f>
        <v>0</v>
      </c>
      <c r="BF553" s="213">
        <f>IF(N553="snížená",J553,0)</f>
        <v>0</v>
      </c>
      <c r="BG553" s="213">
        <f>IF(N553="zákl. přenesená",J553,0)</f>
        <v>0</v>
      </c>
      <c r="BH553" s="213">
        <f>IF(N553="sníž. přenesená",J553,0)</f>
        <v>0</v>
      </c>
      <c r="BI553" s="213">
        <f>IF(N553="nulová",J553,0)</f>
        <v>0</v>
      </c>
      <c r="BJ553" s="18" t="s">
        <v>81</v>
      </c>
      <c r="BK553" s="213">
        <f>ROUND(I553*H553,2)</f>
        <v>0</v>
      </c>
      <c r="BL553" s="18" t="s">
        <v>249</v>
      </c>
      <c r="BM553" s="212" t="s">
        <v>1093</v>
      </c>
    </row>
    <row r="554" s="2" customFormat="1" ht="21.75" customHeight="1">
      <c r="A554" s="39"/>
      <c r="B554" s="40"/>
      <c r="C554" s="201" t="s">
        <v>1094</v>
      </c>
      <c r="D554" s="201" t="s">
        <v>153</v>
      </c>
      <c r="E554" s="202" t="s">
        <v>1095</v>
      </c>
      <c r="F554" s="203" t="s">
        <v>1096</v>
      </c>
      <c r="G554" s="204" t="s">
        <v>821</v>
      </c>
      <c r="H554" s="205">
        <v>284.77199999999999</v>
      </c>
      <c r="I554" s="206"/>
      <c r="J554" s="207">
        <f>ROUND(I554*H554,2)</f>
        <v>0</v>
      </c>
      <c r="K554" s="203" t="s">
        <v>157</v>
      </c>
      <c r="L554" s="45"/>
      <c r="M554" s="208" t="s">
        <v>19</v>
      </c>
      <c r="N554" s="209" t="s">
        <v>47</v>
      </c>
      <c r="O554" s="85"/>
      <c r="P554" s="210">
        <f>O554*H554</f>
        <v>0</v>
      </c>
      <c r="Q554" s="210">
        <v>1.0000000000000001E-05</v>
      </c>
      <c r="R554" s="210">
        <f>Q554*H554</f>
        <v>0.0028477200000000002</v>
      </c>
      <c r="S554" s="210">
        <v>0</v>
      </c>
      <c r="T554" s="211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12" t="s">
        <v>249</v>
      </c>
      <c r="AT554" s="212" t="s">
        <v>153</v>
      </c>
      <c r="AU554" s="212" t="s">
        <v>85</v>
      </c>
      <c r="AY554" s="18" t="s">
        <v>151</v>
      </c>
      <c r="BE554" s="213">
        <f>IF(N554="základní",J554,0)</f>
        <v>0</v>
      </c>
      <c r="BF554" s="213">
        <f>IF(N554="snížená",J554,0)</f>
        <v>0</v>
      </c>
      <c r="BG554" s="213">
        <f>IF(N554="zákl. přenesená",J554,0)</f>
        <v>0</v>
      </c>
      <c r="BH554" s="213">
        <f>IF(N554="sníž. přenesená",J554,0)</f>
        <v>0</v>
      </c>
      <c r="BI554" s="213">
        <f>IF(N554="nulová",J554,0)</f>
        <v>0</v>
      </c>
      <c r="BJ554" s="18" t="s">
        <v>81</v>
      </c>
      <c r="BK554" s="213">
        <f>ROUND(I554*H554,2)</f>
        <v>0</v>
      </c>
      <c r="BL554" s="18" t="s">
        <v>249</v>
      </c>
      <c r="BM554" s="212" t="s">
        <v>1097</v>
      </c>
    </row>
    <row r="555" s="2" customFormat="1">
      <c r="A555" s="39"/>
      <c r="B555" s="40"/>
      <c r="C555" s="41"/>
      <c r="D555" s="214" t="s">
        <v>160</v>
      </c>
      <c r="E555" s="41"/>
      <c r="F555" s="215" t="s">
        <v>1098</v>
      </c>
      <c r="G555" s="41"/>
      <c r="H555" s="41"/>
      <c r="I555" s="216"/>
      <c r="J555" s="41"/>
      <c r="K555" s="41"/>
      <c r="L555" s="45"/>
      <c r="M555" s="217"/>
      <c r="N555" s="218"/>
      <c r="O555" s="85"/>
      <c r="P555" s="85"/>
      <c r="Q555" s="85"/>
      <c r="R555" s="85"/>
      <c r="S555" s="85"/>
      <c r="T555" s="86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8" t="s">
        <v>160</v>
      </c>
      <c r="AU555" s="18" t="s">
        <v>85</v>
      </c>
    </row>
    <row r="556" s="13" customFormat="1">
      <c r="A556" s="13"/>
      <c r="B556" s="219"/>
      <c r="C556" s="220"/>
      <c r="D556" s="221" t="s">
        <v>162</v>
      </c>
      <c r="E556" s="222" t="s">
        <v>19</v>
      </c>
      <c r="F556" s="223" t="s">
        <v>1099</v>
      </c>
      <c r="G556" s="220"/>
      <c r="H556" s="224">
        <v>284.77199999999999</v>
      </c>
      <c r="I556" s="225"/>
      <c r="J556" s="220"/>
      <c r="K556" s="220"/>
      <c r="L556" s="226"/>
      <c r="M556" s="227"/>
      <c r="N556" s="228"/>
      <c r="O556" s="228"/>
      <c r="P556" s="228"/>
      <c r="Q556" s="228"/>
      <c r="R556" s="228"/>
      <c r="S556" s="228"/>
      <c r="T556" s="229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0" t="s">
        <v>162</v>
      </c>
      <c r="AU556" s="230" t="s">
        <v>85</v>
      </c>
      <c r="AV556" s="13" t="s">
        <v>85</v>
      </c>
      <c r="AW556" s="13" t="s">
        <v>35</v>
      </c>
      <c r="AX556" s="13" t="s">
        <v>81</v>
      </c>
      <c r="AY556" s="230" t="s">
        <v>151</v>
      </c>
    </row>
    <row r="557" s="2" customFormat="1" ht="24.15" customHeight="1">
      <c r="A557" s="39"/>
      <c r="B557" s="40"/>
      <c r="C557" s="201" t="s">
        <v>1100</v>
      </c>
      <c r="D557" s="201" t="s">
        <v>153</v>
      </c>
      <c r="E557" s="202" t="s">
        <v>1101</v>
      </c>
      <c r="F557" s="203" t="s">
        <v>1102</v>
      </c>
      <c r="G557" s="204" t="s">
        <v>821</v>
      </c>
      <c r="H557" s="205">
        <v>273.93700000000001</v>
      </c>
      <c r="I557" s="206"/>
      <c r="J557" s="207">
        <f>ROUND(I557*H557,2)</f>
        <v>0</v>
      </c>
      <c r="K557" s="203" t="s">
        <v>157</v>
      </c>
      <c r="L557" s="45"/>
      <c r="M557" s="208" t="s">
        <v>19</v>
      </c>
      <c r="N557" s="209" t="s">
        <v>47</v>
      </c>
      <c r="O557" s="85"/>
      <c r="P557" s="210">
        <f>O557*H557</f>
        <v>0</v>
      </c>
      <c r="Q557" s="210">
        <v>2.0000000000000002E-05</v>
      </c>
      <c r="R557" s="210">
        <f>Q557*H557</f>
        <v>0.005478740000000001</v>
      </c>
      <c r="S557" s="210">
        <v>0</v>
      </c>
      <c r="T557" s="211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12" t="s">
        <v>249</v>
      </c>
      <c r="AT557" s="212" t="s">
        <v>153</v>
      </c>
      <c r="AU557" s="212" t="s">
        <v>85</v>
      </c>
      <c r="AY557" s="18" t="s">
        <v>151</v>
      </c>
      <c r="BE557" s="213">
        <f>IF(N557="základní",J557,0)</f>
        <v>0</v>
      </c>
      <c r="BF557" s="213">
        <f>IF(N557="snížená",J557,0)</f>
        <v>0</v>
      </c>
      <c r="BG557" s="213">
        <f>IF(N557="zákl. přenesená",J557,0)</f>
        <v>0</v>
      </c>
      <c r="BH557" s="213">
        <f>IF(N557="sníž. přenesená",J557,0)</f>
        <v>0</v>
      </c>
      <c r="BI557" s="213">
        <f>IF(N557="nulová",J557,0)</f>
        <v>0</v>
      </c>
      <c r="BJ557" s="18" t="s">
        <v>81</v>
      </c>
      <c r="BK557" s="213">
        <f>ROUND(I557*H557,2)</f>
        <v>0</v>
      </c>
      <c r="BL557" s="18" t="s">
        <v>249</v>
      </c>
      <c r="BM557" s="212" t="s">
        <v>1103</v>
      </c>
    </row>
    <row r="558" s="2" customFormat="1">
      <c r="A558" s="39"/>
      <c r="B558" s="40"/>
      <c r="C558" s="41"/>
      <c r="D558" s="214" t="s">
        <v>160</v>
      </c>
      <c r="E558" s="41"/>
      <c r="F558" s="215" t="s">
        <v>1104</v>
      </c>
      <c r="G558" s="41"/>
      <c r="H558" s="41"/>
      <c r="I558" s="216"/>
      <c r="J558" s="41"/>
      <c r="K558" s="41"/>
      <c r="L558" s="45"/>
      <c r="M558" s="217"/>
      <c r="N558" s="218"/>
      <c r="O558" s="85"/>
      <c r="P558" s="85"/>
      <c r="Q558" s="85"/>
      <c r="R558" s="85"/>
      <c r="S558" s="85"/>
      <c r="T558" s="86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160</v>
      </c>
      <c r="AU558" s="18" t="s">
        <v>85</v>
      </c>
    </row>
    <row r="559" s="13" customFormat="1">
      <c r="A559" s="13"/>
      <c r="B559" s="219"/>
      <c r="C559" s="220"/>
      <c r="D559" s="221" t="s">
        <v>162</v>
      </c>
      <c r="E559" s="222" t="s">
        <v>19</v>
      </c>
      <c r="F559" s="223" t="s">
        <v>1105</v>
      </c>
      <c r="G559" s="220"/>
      <c r="H559" s="224">
        <v>273.93700000000001</v>
      </c>
      <c r="I559" s="225"/>
      <c r="J559" s="220"/>
      <c r="K559" s="220"/>
      <c r="L559" s="226"/>
      <c r="M559" s="227"/>
      <c r="N559" s="228"/>
      <c r="O559" s="228"/>
      <c r="P559" s="228"/>
      <c r="Q559" s="228"/>
      <c r="R559" s="228"/>
      <c r="S559" s="228"/>
      <c r="T559" s="229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0" t="s">
        <v>162</v>
      </c>
      <c r="AU559" s="230" t="s">
        <v>85</v>
      </c>
      <c r="AV559" s="13" t="s">
        <v>85</v>
      </c>
      <c r="AW559" s="13" t="s">
        <v>35</v>
      </c>
      <c r="AX559" s="13" t="s">
        <v>81</v>
      </c>
      <c r="AY559" s="230" t="s">
        <v>151</v>
      </c>
    </row>
    <row r="560" s="2" customFormat="1" ht="24.15" customHeight="1">
      <c r="A560" s="39"/>
      <c r="B560" s="40"/>
      <c r="C560" s="201" t="s">
        <v>1106</v>
      </c>
      <c r="D560" s="201" t="s">
        <v>153</v>
      </c>
      <c r="E560" s="202" t="s">
        <v>1107</v>
      </c>
      <c r="F560" s="203" t="s">
        <v>1108</v>
      </c>
      <c r="G560" s="204" t="s">
        <v>821</v>
      </c>
      <c r="H560" s="205">
        <v>10.470000000000001</v>
      </c>
      <c r="I560" s="206"/>
      <c r="J560" s="207">
        <f>ROUND(I560*H560,2)</f>
        <v>0</v>
      </c>
      <c r="K560" s="203" t="s">
        <v>157</v>
      </c>
      <c r="L560" s="45"/>
      <c r="M560" s="208" t="s">
        <v>19</v>
      </c>
      <c r="N560" s="209" t="s">
        <v>47</v>
      </c>
      <c r="O560" s="85"/>
      <c r="P560" s="210">
        <f>O560*H560</f>
        <v>0</v>
      </c>
      <c r="Q560" s="210">
        <v>6.0000000000000002E-05</v>
      </c>
      <c r="R560" s="210">
        <f>Q560*H560</f>
        <v>0.00062820000000000009</v>
      </c>
      <c r="S560" s="210">
        <v>0</v>
      </c>
      <c r="T560" s="211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12" t="s">
        <v>249</v>
      </c>
      <c r="AT560" s="212" t="s">
        <v>153</v>
      </c>
      <c r="AU560" s="212" t="s">
        <v>85</v>
      </c>
      <c r="AY560" s="18" t="s">
        <v>151</v>
      </c>
      <c r="BE560" s="213">
        <f>IF(N560="základní",J560,0)</f>
        <v>0</v>
      </c>
      <c r="BF560" s="213">
        <f>IF(N560="snížená",J560,0)</f>
        <v>0</v>
      </c>
      <c r="BG560" s="213">
        <f>IF(N560="zákl. přenesená",J560,0)</f>
        <v>0</v>
      </c>
      <c r="BH560" s="213">
        <f>IF(N560="sníž. přenesená",J560,0)</f>
        <v>0</v>
      </c>
      <c r="BI560" s="213">
        <f>IF(N560="nulová",J560,0)</f>
        <v>0</v>
      </c>
      <c r="BJ560" s="18" t="s">
        <v>81</v>
      </c>
      <c r="BK560" s="213">
        <f>ROUND(I560*H560,2)</f>
        <v>0</v>
      </c>
      <c r="BL560" s="18" t="s">
        <v>249</v>
      </c>
      <c r="BM560" s="212" t="s">
        <v>1109</v>
      </c>
    </row>
    <row r="561" s="2" customFormat="1">
      <c r="A561" s="39"/>
      <c r="B561" s="40"/>
      <c r="C561" s="41"/>
      <c r="D561" s="214" t="s">
        <v>160</v>
      </c>
      <c r="E561" s="41"/>
      <c r="F561" s="215" t="s">
        <v>1110</v>
      </c>
      <c r="G561" s="41"/>
      <c r="H561" s="41"/>
      <c r="I561" s="216"/>
      <c r="J561" s="41"/>
      <c r="K561" s="41"/>
      <c r="L561" s="45"/>
      <c r="M561" s="217"/>
      <c r="N561" s="218"/>
      <c r="O561" s="85"/>
      <c r="P561" s="85"/>
      <c r="Q561" s="85"/>
      <c r="R561" s="85"/>
      <c r="S561" s="85"/>
      <c r="T561" s="86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T561" s="18" t="s">
        <v>160</v>
      </c>
      <c r="AU561" s="18" t="s">
        <v>85</v>
      </c>
    </row>
    <row r="562" s="2" customFormat="1" ht="24.15" customHeight="1">
      <c r="A562" s="39"/>
      <c r="B562" s="40"/>
      <c r="C562" s="201" t="s">
        <v>1111</v>
      </c>
      <c r="D562" s="201" t="s">
        <v>153</v>
      </c>
      <c r="E562" s="202" t="s">
        <v>1112</v>
      </c>
      <c r="F562" s="203" t="s">
        <v>1113</v>
      </c>
      <c r="G562" s="204" t="s">
        <v>177</v>
      </c>
      <c r="H562" s="205">
        <v>0.44600000000000001</v>
      </c>
      <c r="I562" s="206"/>
      <c r="J562" s="207">
        <f>ROUND(I562*H562,2)</f>
        <v>0</v>
      </c>
      <c r="K562" s="203" t="s">
        <v>157</v>
      </c>
      <c r="L562" s="45"/>
      <c r="M562" s="208" t="s">
        <v>19</v>
      </c>
      <c r="N562" s="209" t="s">
        <v>47</v>
      </c>
      <c r="O562" s="85"/>
      <c r="P562" s="210">
        <f>O562*H562</f>
        <v>0</v>
      </c>
      <c r="Q562" s="210">
        <v>0</v>
      </c>
      <c r="R562" s="210">
        <f>Q562*H562</f>
        <v>0</v>
      </c>
      <c r="S562" s="210">
        <v>0</v>
      </c>
      <c r="T562" s="211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12" t="s">
        <v>249</v>
      </c>
      <c r="AT562" s="212" t="s">
        <v>153</v>
      </c>
      <c r="AU562" s="212" t="s">
        <v>85</v>
      </c>
      <c r="AY562" s="18" t="s">
        <v>151</v>
      </c>
      <c r="BE562" s="213">
        <f>IF(N562="základní",J562,0)</f>
        <v>0</v>
      </c>
      <c r="BF562" s="213">
        <f>IF(N562="snížená",J562,0)</f>
        <v>0</v>
      </c>
      <c r="BG562" s="213">
        <f>IF(N562="zákl. přenesená",J562,0)</f>
        <v>0</v>
      </c>
      <c r="BH562" s="213">
        <f>IF(N562="sníž. přenesená",J562,0)</f>
        <v>0</v>
      </c>
      <c r="BI562" s="213">
        <f>IF(N562="nulová",J562,0)</f>
        <v>0</v>
      </c>
      <c r="BJ562" s="18" t="s">
        <v>81</v>
      </c>
      <c r="BK562" s="213">
        <f>ROUND(I562*H562,2)</f>
        <v>0</v>
      </c>
      <c r="BL562" s="18" t="s">
        <v>249</v>
      </c>
      <c r="BM562" s="212" t="s">
        <v>1114</v>
      </c>
    </row>
    <row r="563" s="2" customFormat="1">
      <c r="A563" s="39"/>
      <c r="B563" s="40"/>
      <c r="C563" s="41"/>
      <c r="D563" s="214" t="s">
        <v>160</v>
      </c>
      <c r="E563" s="41"/>
      <c r="F563" s="215" t="s">
        <v>1115</v>
      </c>
      <c r="G563" s="41"/>
      <c r="H563" s="41"/>
      <c r="I563" s="216"/>
      <c r="J563" s="41"/>
      <c r="K563" s="41"/>
      <c r="L563" s="45"/>
      <c r="M563" s="217"/>
      <c r="N563" s="218"/>
      <c r="O563" s="85"/>
      <c r="P563" s="85"/>
      <c r="Q563" s="85"/>
      <c r="R563" s="85"/>
      <c r="S563" s="85"/>
      <c r="T563" s="86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160</v>
      </c>
      <c r="AU563" s="18" t="s">
        <v>85</v>
      </c>
    </row>
    <row r="564" s="12" customFormat="1" ht="22.8" customHeight="1">
      <c r="A564" s="12"/>
      <c r="B564" s="185"/>
      <c r="C564" s="186"/>
      <c r="D564" s="187" t="s">
        <v>75</v>
      </c>
      <c r="E564" s="199" t="s">
        <v>1116</v>
      </c>
      <c r="F564" s="199" t="s">
        <v>1117</v>
      </c>
      <c r="G564" s="186"/>
      <c r="H564" s="186"/>
      <c r="I564" s="189"/>
      <c r="J564" s="200">
        <f>BK564</f>
        <v>0</v>
      </c>
      <c r="K564" s="186"/>
      <c r="L564" s="191"/>
      <c r="M564" s="192"/>
      <c r="N564" s="193"/>
      <c r="O564" s="193"/>
      <c r="P564" s="194">
        <f>SUM(P565:P609)</f>
        <v>0</v>
      </c>
      <c r="Q564" s="193"/>
      <c r="R564" s="194">
        <f>SUM(R565:R609)</f>
        <v>0.75488</v>
      </c>
      <c r="S564" s="193"/>
      <c r="T564" s="195">
        <f>SUM(T565:T609)</f>
        <v>0.50063999999999997</v>
      </c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R564" s="196" t="s">
        <v>85</v>
      </c>
      <c r="AT564" s="197" t="s">
        <v>75</v>
      </c>
      <c r="AU564" s="197" t="s">
        <v>81</v>
      </c>
      <c r="AY564" s="196" t="s">
        <v>151</v>
      </c>
      <c r="BK564" s="198">
        <f>SUM(BK565:BK609)</f>
        <v>0</v>
      </c>
    </row>
    <row r="565" s="2" customFormat="1" ht="16.5" customHeight="1">
      <c r="A565" s="39"/>
      <c r="B565" s="40"/>
      <c r="C565" s="201" t="s">
        <v>1118</v>
      </c>
      <c r="D565" s="201" t="s">
        <v>153</v>
      </c>
      <c r="E565" s="202" t="s">
        <v>1119</v>
      </c>
      <c r="F565" s="203" t="s">
        <v>1120</v>
      </c>
      <c r="G565" s="204" t="s">
        <v>966</v>
      </c>
      <c r="H565" s="205">
        <v>6</v>
      </c>
      <c r="I565" s="206"/>
      <c r="J565" s="207">
        <f>ROUND(I565*H565,2)</f>
        <v>0</v>
      </c>
      <c r="K565" s="203" t="s">
        <v>157</v>
      </c>
      <c r="L565" s="45"/>
      <c r="M565" s="208" t="s">
        <v>19</v>
      </c>
      <c r="N565" s="209" t="s">
        <v>47</v>
      </c>
      <c r="O565" s="85"/>
      <c r="P565" s="210">
        <f>O565*H565</f>
        <v>0</v>
      </c>
      <c r="Q565" s="210">
        <v>0</v>
      </c>
      <c r="R565" s="210">
        <f>Q565*H565</f>
        <v>0</v>
      </c>
      <c r="S565" s="210">
        <v>0.034200000000000001</v>
      </c>
      <c r="T565" s="211">
        <f>S565*H565</f>
        <v>0.20519999999999999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12" t="s">
        <v>249</v>
      </c>
      <c r="AT565" s="212" t="s">
        <v>153</v>
      </c>
      <c r="AU565" s="212" t="s">
        <v>85</v>
      </c>
      <c r="AY565" s="18" t="s">
        <v>151</v>
      </c>
      <c r="BE565" s="213">
        <f>IF(N565="základní",J565,0)</f>
        <v>0</v>
      </c>
      <c r="BF565" s="213">
        <f>IF(N565="snížená",J565,0)</f>
        <v>0</v>
      </c>
      <c r="BG565" s="213">
        <f>IF(N565="zákl. přenesená",J565,0)</f>
        <v>0</v>
      </c>
      <c r="BH565" s="213">
        <f>IF(N565="sníž. přenesená",J565,0)</f>
        <v>0</v>
      </c>
      <c r="BI565" s="213">
        <f>IF(N565="nulová",J565,0)</f>
        <v>0</v>
      </c>
      <c r="BJ565" s="18" t="s">
        <v>81</v>
      </c>
      <c r="BK565" s="213">
        <f>ROUND(I565*H565,2)</f>
        <v>0</v>
      </c>
      <c r="BL565" s="18" t="s">
        <v>249</v>
      </c>
      <c r="BM565" s="212" t="s">
        <v>1121</v>
      </c>
    </row>
    <row r="566" s="2" customFormat="1">
      <c r="A566" s="39"/>
      <c r="B566" s="40"/>
      <c r="C566" s="41"/>
      <c r="D566" s="214" t="s">
        <v>160</v>
      </c>
      <c r="E566" s="41"/>
      <c r="F566" s="215" t="s">
        <v>1122</v>
      </c>
      <c r="G566" s="41"/>
      <c r="H566" s="41"/>
      <c r="I566" s="216"/>
      <c r="J566" s="41"/>
      <c r="K566" s="41"/>
      <c r="L566" s="45"/>
      <c r="M566" s="217"/>
      <c r="N566" s="218"/>
      <c r="O566" s="85"/>
      <c r="P566" s="85"/>
      <c r="Q566" s="85"/>
      <c r="R566" s="85"/>
      <c r="S566" s="85"/>
      <c r="T566" s="86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18" t="s">
        <v>160</v>
      </c>
      <c r="AU566" s="18" t="s">
        <v>85</v>
      </c>
    </row>
    <row r="567" s="13" customFormat="1">
      <c r="A567" s="13"/>
      <c r="B567" s="219"/>
      <c r="C567" s="220"/>
      <c r="D567" s="221" t="s">
        <v>162</v>
      </c>
      <c r="E567" s="222" t="s">
        <v>19</v>
      </c>
      <c r="F567" s="223" t="s">
        <v>1123</v>
      </c>
      <c r="G567" s="220"/>
      <c r="H567" s="224">
        <v>6</v>
      </c>
      <c r="I567" s="225"/>
      <c r="J567" s="220"/>
      <c r="K567" s="220"/>
      <c r="L567" s="226"/>
      <c r="M567" s="227"/>
      <c r="N567" s="228"/>
      <c r="O567" s="228"/>
      <c r="P567" s="228"/>
      <c r="Q567" s="228"/>
      <c r="R567" s="228"/>
      <c r="S567" s="228"/>
      <c r="T567" s="229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0" t="s">
        <v>162</v>
      </c>
      <c r="AU567" s="230" t="s">
        <v>85</v>
      </c>
      <c r="AV567" s="13" t="s">
        <v>85</v>
      </c>
      <c r="AW567" s="13" t="s">
        <v>35</v>
      </c>
      <c r="AX567" s="13" t="s">
        <v>81</v>
      </c>
      <c r="AY567" s="230" t="s">
        <v>151</v>
      </c>
    </row>
    <row r="568" s="2" customFormat="1" ht="21.75" customHeight="1">
      <c r="A568" s="39"/>
      <c r="B568" s="40"/>
      <c r="C568" s="201" t="s">
        <v>1124</v>
      </c>
      <c r="D568" s="201" t="s">
        <v>153</v>
      </c>
      <c r="E568" s="202" t="s">
        <v>1125</v>
      </c>
      <c r="F568" s="203" t="s">
        <v>1126</v>
      </c>
      <c r="G568" s="204" t="s">
        <v>966</v>
      </c>
      <c r="H568" s="205">
        <v>11</v>
      </c>
      <c r="I568" s="206"/>
      <c r="J568" s="207">
        <f>ROUND(I568*H568,2)</f>
        <v>0</v>
      </c>
      <c r="K568" s="203" t="s">
        <v>157</v>
      </c>
      <c r="L568" s="45"/>
      <c r="M568" s="208" t="s">
        <v>19</v>
      </c>
      <c r="N568" s="209" t="s">
        <v>47</v>
      </c>
      <c r="O568" s="85"/>
      <c r="P568" s="210">
        <f>O568*H568</f>
        <v>0</v>
      </c>
      <c r="Q568" s="210">
        <v>0.017469999999999999</v>
      </c>
      <c r="R568" s="210">
        <f>Q568*H568</f>
        <v>0.19217000000000001</v>
      </c>
      <c r="S568" s="210">
        <v>0</v>
      </c>
      <c r="T568" s="211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12" t="s">
        <v>249</v>
      </c>
      <c r="AT568" s="212" t="s">
        <v>153</v>
      </c>
      <c r="AU568" s="212" t="s">
        <v>85</v>
      </c>
      <c r="AY568" s="18" t="s">
        <v>151</v>
      </c>
      <c r="BE568" s="213">
        <f>IF(N568="základní",J568,0)</f>
        <v>0</v>
      </c>
      <c r="BF568" s="213">
        <f>IF(N568="snížená",J568,0)</f>
        <v>0</v>
      </c>
      <c r="BG568" s="213">
        <f>IF(N568="zákl. přenesená",J568,0)</f>
        <v>0</v>
      </c>
      <c r="BH568" s="213">
        <f>IF(N568="sníž. přenesená",J568,0)</f>
        <v>0</v>
      </c>
      <c r="BI568" s="213">
        <f>IF(N568="nulová",J568,0)</f>
        <v>0</v>
      </c>
      <c r="BJ568" s="18" t="s">
        <v>81</v>
      </c>
      <c r="BK568" s="213">
        <f>ROUND(I568*H568,2)</f>
        <v>0</v>
      </c>
      <c r="BL568" s="18" t="s">
        <v>249</v>
      </c>
      <c r="BM568" s="212" t="s">
        <v>1127</v>
      </c>
    </row>
    <row r="569" s="2" customFormat="1">
      <c r="A569" s="39"/>
      <c r="B569" s="40"/>
      <c r="C569" s="41"/>
      <c r="D569" s="214" t="s">
        <v>160</v>
      </c>
      <c r="E569" s="41"/>
      <c r="F569" s="215" t="s">
        <v>1128</v>
      </c>
      <c r="G569" s="41"/>
      <c r="H569" s="41"/>
      <c r="I569" s="216"/>
      <c r="J569" s="41"/>
      <c r="K569" s="41"/>
      <c r="L569" s="45"/>
      <c r="M569" s="217"/>
      <c r="N569" s="218"/>
      <c r="O569" s="85"/>
      <c r="P569" s="85"/>
      <c r="Q569" s="85"/>
      <c r="R569" s="85"/>
      <c r="S569" s="85"/>
      <c r="T569" s="86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T569" s="18" t="s">
        <v>160</v>
      </c>
      <c r="AU569" s="18" t="s">
        <v>85</v>
      </c>
    </row>
    <row r="570" s="2" customFormat="1" ht="16.5" customHeight="1">
      <c r="A570" s="39"/>
      <c r="B570" s="40"/>
      <c r="C570" s="201" t="s">
        <v>1129</v>
      </c>
      <c r="D570" s="201" t="s">
        <v>153</v>
      </c>
      <c r="E570" s="202" t="s">
        <v>1130</v>
      </c>
      <c r="F570" s="203" t="s">
        <v>1131</v>
      </c>
      <c r="G570" s="204" t="s">
        <v>966</v>
      </c>
      <c r="H570" s="205">
        <v>2</v>
      </c>
      <c r="I570" s="206"/>
      <c r="J570" s="207">
        <f>ROUND(I570*H570,2)</f>
        <v>0</v>
      </c>
      <c r="K570" s="203" t="s">
        <v>157</v>
      </c>
      <c r="L570" s="45"/>
      <c r="M570" s="208" t="s">
        <v>19</v>
      </c>
      <c r="N570" s="209" t="s">
        <v>47</v>
      </c>
      <c r="O570" s="85"/>
      <c r="P570" s="210">
        <f>O570*H570</f>
        <v>0</v>
      </c>
      <c r="Q570" s="210">
        <v>0</v>
      </c>
      <c r="R570" s="210">
        <f>Q570*H570</f>
        <v>0</v>
      </c>
      <c r="S570" s="210">
        <v>0.01107</v>
      </c>
      <c r="T570" s="211">
        <f>S570*H570</f>
        <v>0.02214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12" t="s">
        <v>249</v>
      </c>
      <c r="AT570" s="212" t="s">
        <v>153</v>
      </c>
      <c r="AU570" s="212" t="s">
        <v>85</v>
      </c>
      <c r="AY570" s="18" t="s">
        <v>151</v>
      </c>
      <c r="BE570" s="213">
        <f>IF(N570="základní",J570,0)</f>
        <v>0</v>
      </c>
      <c r="BF570" s="213">
        <f>IF(N570="snížená",J570,0)</f>
        <v>0</v>
      </c>
      <c r="BG570" s="213">
        <f>IF(N570="zákl. přenesená",J570,0)</f>
        <v>0</v>
      </c>
      <c r="BH570" s="213">
        <f>IF(N570="sníž. přenesená",J570,0)</f>
        <v>0</v>
      </c>
      <c r="BI570" s="213">
        <f>IF(N570="nulová",J570,0)</f>
        <v>0</v>
      </c>
      <c r="BJ570" s="18" t="s">
        <v>81</v>
      </c>
      <c r="BK570" s="213">
        <f>ROUND(I570*H570,2)</f>
        <v>0</v>
      </c>
      <c r="BL570" s="18" t="s">
        <v>249</v>
      </c>
      <c r="BM570" s="212" t="s">
        <v>1132</v>
      </c>
    </row>
    <row r="571" s="2" customFormat="1">
      <c r="A571" s="39"/>
      <c r="B571" s="40"/>
      <c r="C571" s="41"/>
      <c r="D571" s="214" t="s">
        <v>160</v>
      </c>
      <c r="E571" s="41"/>
      <c r="F571" s="215" t="s">
        <v>1133</v>
      </c>
      <c r="G571" s="41"/>
      <c r="H571" s="41"/>
      <c r="I571" s="216"/>
      <c r="J571" s="41"/>
      <c r="K571" s="41"/>
      <c r="L571" s="45"/>
      <c r="M571" s="217"/>
      <c r="N571" s="218"/>
      <c r="O571" s="85"/>
      <c r="P571" s="85"/>
      <c r="Q571" s="85"/>
      <c r="R571" s="85"/>
      <c r="S571" s="85"/>
      <c r="T571" s="86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160</v>
      </c>
      <c r="AU571" s="18" t="s">
        <v>85</v>
      </c>
    </row>
    <row r="572" s="2" customFormat="1" ht="16.5" customHeight="1">
      <c r="A572" s="39"/>
      <c r="B572" s="40"/>
      <c r="C572" s="201" t="s">
        <v>1134</v>
      </c>
      <c r="D572" s="201" t="s">
        <v>153</v>
      </c>
      <c r="E572" s="202" t="s">
        <v>1135</v>
      </c>
      <c r="F572" s="203" t="s">
        <v>1136</v>
      </c>
      <c r="G572" s="204" t="s">
        <v>966</v>
      </c>
      <c r="H572" s="205">
        <v>5</v>
      </c>
      <c r="I572" s="206"/>
      <c r="J572" s="207">
        <f>ROUND(I572*H572,2)</f>
        <v>0</v>
      </c>
      <c r="K572" s="203" t="s">
        <v>157</v>
      </c>
      <c r="L572" s="45"/>
      <c r="M572" s="208" t="s">
        <v>19</v>
      </c>
      <c r="N572" s="209" t="s">
        <v>47</v>
      </c>
      <c r="O572" s="85"/>
      <c r="P572" s="210">
        <f>O572*H572</f>
        <v>0</v>
      </c>
      <c r="Q572" s="210">
        <v>0</v>
      </c>
      <c r="R572" s="210">
        <f>Q572*H572</f>
        <v>0</v>
      </c>
      <c r="S572" s="210">
        <v>0.019460000000000002</v>
      </c>
      <c r="T572" s="211">
        <f>S572*H572</f>
        <v>0.097300000000000011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12" t="s">
        <v>249</v>
      </c>
      <c r="AT572" s="212" t="s">
        <v>153</v>
      </c>
      <c r="AU572" s="212" t="s">
        <v>85</v>
      </c>
      <c r="AY572" s="18" t="s">
        <v>151</v>
      </c>
      <c r="BE572" s="213">
        <f>IF(N572="základní",J572,0)</f>
        <v>0</v>
      </c>
      <c r="BF572" s="213">
        <f>IF(N572="snížená",J572,0)</f>
        <v>0</v>
      </c>
      <c r="BG572" s="213">
        <f>IF(N572="zákl. přenesená",J572,0)</f>
        <v>0</v>
      </c>
      <c r="BH572" s="213">
        <f>IF(N572="sníž. přenesená",J572,0)</f>
        <v>0</v>
      </c>
      <c r="BI572" s="213">
        <f>IF(N572="nulová",J572,0)</f>
        <v>0</v>
      </c>
      <c r="BJ572" s="18" t="s">
        <v>81</v>
      </c>
      <c r="BK572" s="213">
        <f>ROUND(I572*H572,2)</f>
        <v>0</v>
      </c>
      <c r="BL572" s="18" t="s">
        <v>249</v>
      </c>
      <c r="BM572" s="212" t="s">
        <v>1137</v>
      </c>
    </row>
    <row r="573" s="2" customFormat="1">
      <c r="A573" s="39"/>
      <c r="B573" s="40"/>
      <c r="C573" s="41"/>
      <c r="D573" s="214" t="s">
        <v>160</v>
      </c>
      <c r="E573" s="41"/>
      <c r="F573" s="215" t="s">
        <v>1138</v>
      </c>
      <c r="G573" s="41"/>
      <c r="H573" s="41"/>
      <c r="I573" s="216"/>
      <c r="J573" s="41"/>
      <c r="K573" s="41"/>
      <c r="L573" s="45"/>
      <c r="M573" s="217"/>
      <c r="N573" s="218"/>
      <c r="O573" s="85"/>
      <c r="P573" s="85"/>
      <c r="Q573" s="85"/>
      <c r="R573" s="85"/>
      <c r="S573" s="85"/>
      <c r="T573" s="86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T573" s="18" t="s">
        <v>160</v>
      </c>
      <c r="AU573" s="18" t="s">
        <v>85</v>
      </c>
    </row>
    <row r="574" s="13" customFormat="1">
      <c r="A574" s="13"/>
      <c r="B574" s="219"/>
      <c r="C574" s="220"/>
      <c r="D574" s="221" t="s">
        <v>162</v>
      </c>
      <c r="E574" s="222" t="s">
        <v>19</v>
      </c>
      <c r="F574" s="223" t="s">
        <v>1139</v>
      </c>
      <c r="G574" s="220"/>
      <c r="H574" s="224">
        <v>5</v>
      </c>
      <c r="I574" s="225"/>
      <c r="J574" s="220"/>
      <c r="K574" s="220"/>
      <c r="L574" s="226"/>
      <c r="M574" s="227"/>
      <c r="N574" s="228"/>
      <c r="O574" s="228"/>
      <c r="P574" s="228"/>
      <c r="Q574" s="228"/>
      <c r="R574" s="228"/>
      <c r="S574" s="228"/>
      <c r="T574" s="229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0" t="s">
        <v>162</v>
      </c>
      <c r="AU574" s="230" t="s">
        <v>85</v>
      </c>
      <c r="AV574" s="13" t="s">
        <v>85</v>
      </c>
      <c r="AW574" s="13" t="s">
        <v>35</v>
      </c>
      <c r="AX574" s="13" t="s">
        <v>81</v>
      </c>
      <c r="AY574" s="230" t="s">
        <v>151</v>
      </c>
    </row>
    <row r="575" s="2" customFormat="1" ht="24.15" customHeight="1">
      <c r="A575" s="39"/>
      <c r="B575" s="40"/>
      <c r="C575" s="201" t="s">
        <v>1140</v>
      </c>
      <c r="D575" s="201" t="s">
        <v>153</v>
      </c>
      <c r="E575" s="202" t="s">
        <v>1141</v>
      </c>
      <c r="F575" s="203" t="s">
        <v>1142</v>
      </c>
      <c r="G575" s="204" t="s">
        <v>966</v>
      </c>
      <c r="H575" s="205">
        <v>12</v>
      </c>
      <c r="I575" s="206"/>
      <c r="J575" s="207">
        <f>ROUND(I575*H575,2)</f>
        <v>0</v>
      </c>
      <c r="K575" s="203" t="s">
        <v>157</v>
      </c>
      <c r="L575" s="45"/>
      <c r="M575" s="208" t="s">
        <v>19</v>
      </c>
      <c r="N575" s="209" t="s">
        <v>47</v>
      </c>
      <c r="O575" s="85"/>
      <c r="P575" s="210">
        <f>O575*H575</f>
        <v>0</v>
      </c>
      <c r="Q575" s="210">
        <v>0.01247</v>
      </c>
      <c r="R575" s="210">
        <f>Q575*H575</f>
        <v>0.14964</v>
      </c>
      <c r="S575" s="210">
        <v>0</v>
      </c>
      <c r="T575" s="211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12" t="s">
        <v>249</v>
      </c>
      <c r="AT575" s="212" t="s">
        <v>153</v>
      </c>
      <c r="AU575" s="212" t="s">
        <v>85</v>
      </c>
      <c r="AY575" s="18" t="s">
        <v>151</v>
      </c>
      <c r="BE575" s="213">
        <f>IF(N575="základní",J575,0)</f>
        <v>0</v>
      </c>
      <c r="BF575" s="213">
        <f>IF(N575="snížená",J575,0)</f>
        <v>0</v>
      </c>
      <c r="BG575" s="213">
        <f>IF(N575="zákl. přenesená",J575,0)</f>
        <v>0</v>
      </c>
      <c r="BH575" s="213">
        <f>IF(N575="sníž. přenesená",J575,0)</f>
        <v>0</v>
      </c>
      <c r="BI575" s="213">
        <f>IF(N575="nulová",J575,0)</f>
        <v>0</v>
      </c>
      <c r="BJ575" s="18" t="s">
        <v>81</v>
      </c>
      <c r="BK575" s="213">
        <f>ROUND(I575*H575,2)</f>
        <v>0</v>
      </c>
      <c r="BL575" s="18" t="s">
        <v>249</v>
      </c>
      <c r="BM575" s="212" t="s">
        <v>1143</v>
      </c>
    </row>
    <row r="576" s="2" customFormat="1">
      <c r="A576" s="39"/>
      <c r="B576" s="40"/>
      <c r="C576" s="41"/>
      <c r="D576" s="214" t="s">
        <v>160</v>
      </c>
      <c r="E576" s="41"/>
      <c r="F576" s="215" t="s">
        <v>1144</v>
      </c>
      <c r="G576" s="41"/>
      <c r="H576" s="41"/>
      <c r="I576" s="216"/>
      <c r="J576" s="41"/>
      <c r="K576" s="41"/>
      <c r="L576" s="45"/>
      <c r="M576" s="217"/>
      <c r="N576" s="218"/>
      <c r="O576" s="85"/>
      <c r="P576" s="85"/>
      <c r="Q576" s="85"/>
      <c r="R576" s="85"/>
      <c r="S576" s="85"/>
      <c r="T576" s="86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160</v>
      </c>
      <c r="AU576" s="18" t="s">
        <v>85</v>
      </c>
    </row>
    <row r="577" s="2" customFormat="1" ht="24.15" customHeight="1">
      <c r="A577" s="39"/>
      <c r="B577" s="40"/>
      <c r="C577" s="201" t="s">
        <v>1145</v>
      </c>
      <c r="D577" s="201" t="s">
        <v>153</v>
      </c>
      <c r="E577" s="202" t="s">
        <v>1146</v>
      </c>
      <c r="F577" s="203" t="s">
        <v>1147</v>
      </c>
      <c r="G577" s="204" t="s">
        <v>966</v>
      </c>
      <c r="H577" s="205">
        <v>5</v>
      </c>
      <c r="I577" s="206"/>
      <c r="J577" s="207">
        <f>ROUND(I577*H577,2)</f>
        <v>0</v>
      </c>
      <c r="K577" s="203" t="s">
        <v>157</v>
      </c>
      <c r="L577" s="45"/>
      <c r="M577" s="208" t="s">
        <v>19</v>
      </c>
      <c r="N577" s="209" t="s">
        <v>47</v>
      </c>
      <c r="O577" s="85"/>
      <c r="P577" s="210">
        <f>O577*H577</f>
        <v>0</v>
      </c>
      <c r="Q577" s="210">
        <v>0.016969999999999999</v>
      </c>
      <c r="R577" s="210">
        <f>Q577*H577</f>
        <v>0.084849999999999995</v>
      </c>
      <c r="S577" s="210">
        <v>0</v>
      </c>
      <c r="T577" s="211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12" t="s">
        <v>249</v>
      </c>
      <c r="AT577" s="212" t="s">
        <v>153</v>
      </c>
      <c r="AU577" s="212" t="s">
        <v>85</v>
      </c>
      <c r="AY577" s="18" t="s">
        <v>151</v>
      </c>
      <c r="BE577" s="213">
        <f>IF(N577="základní",J577,0)</f>
        <v>0</v>
      </c>
      <c r="BF577" s="213">
        <f>IF(N577="snížená",J577,0)</f>
        <v>0</v>
      </c>
      <c r="BG577" s="213">
        <f>IF(N577="zákl. přenesená",J577,0)</f>
        <v>0</v>
      </c>
      <c r="BH577" s="213">
        <f>IF(N577="sníž. přenesená",J577,0)</f>
        <v>0</v>
      </c>
      <c r="BI577" s="213">
        <f>IF(N577="nulová",J577,0)</f>
        <v>0</v>
      </c>
      <c r="BJ577" s="18" t="s">
        <v>81</v>
      </c>
      <c r="BK577" s="213">
        <f>ROUND(I577*H577,2)</f>
        <v>0</v>
      </c>
      <c r="BL577" s="18" t="s">
        <v>249</v>
      </c>
      <c r="BM577" s="212" t="s">
        <v>1148</v>
      </c>
    </row>
    <row r="578" s="2" customFormat="1">
      <c r="A578" s="39"/>
      <c r="B578" s="40"/>
      <c r="C578" s="41"/>
      <c r="D578" s="214" t="s">
        <v>160</v>
      </c>
      <c r="E578" s="41"/>
      <c r="F578" s="215" t="s">
        <v>1149</v>
      </c>
      <c r="G578" s="41"/>
      <c r="H578" s="41"/>
      <c r="I578" s="216"/>
      <c r="J578" s="41"/>
      <c r="K578" s="41"/>
      <c r="L578" s="45"/>
      <c r="M578" s="217"/>
      <c r="N578" s="218"/>
      <c r="O578" s="85"/>
      <c r="P578" s="85"/>
      <c r="Q578" s="85"/>
      <c r="R578" s="85"/>
      <c r="S578" s="85"/>
      <c r="T578" s="86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T578" s="18" t="s">
        <v>160</v>
      </c>
      <c r="AU578" s="18" t="s">
        <v>85</v>
      </c>
    </row>
    <row r="579" s="2" customFormat="1" ht="16.5" customHeight="1">
      <c r="A579" s="39"/>
      <c r="B579" s="40"/>
      <c r="C579" s="201" t="s">
        <v>1150</v>
      </c>
      <c r="D579" s="201" t="s">
        <v>153</v>
      </c>
      <c r="E579" s="202" t="s">
        <v>1151</v>
      </c>
      <c r="F579" s="203" t="s">
        <v>1152</v>
      </c>
      <c r="G579" s="204" t="s">
        <v>966</v>
      </c>
      <c r="H579" s="205">
        <v>2</v>
      </c>
      <c r="I579" s="206"/>
      <c r="J579" s="207">
        <f>ROUND(I579*H579,2)</f>
        <v>0</v>
      </c>
      <c r="K579" s="203" t="s">
        <v>157</v>
      </c>
      <c r="L579" s="45"/>
      <c r="M579" s="208" t="s">
        <v>19</v>
      </c>
      <c r="N579" s="209" t="s">
        <v>47</v>
      </c>
      <c r="O579" s="85"/>
      <c r="P579" s="210">
        <f>O579*H579</f>
        <v>0</v>
      </c>
      <c r="Q579" s="210">
        <v>0</v>
      </c>
      <c r="R579" s="210">
        <f>Q579*H579</f>
        <v>0</v>
      </c>
      <c r="S579" s="210">
        <v>0.087999999999999995</v>
      </c>
      <c r="T579" s="211">
        <f>S579*H579</f>
        <v>0.17599999999999999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12" t="s">
        <v>249</v>
      </c>
      <c r="AT579" s="212" t="s">
        <v>153</v>
      </c>
      <c r="AU579" s="212" t="s">
        <v>85</v>
      </c>
      <c r="AY579" s="18" t="s">
        <v>151</v>
      </c>
      <c r="BE579" s="213">
        <f>IF(N579="základní",J579,0)</f>
        <v>0</v>
      </c>
      <c r="BF579" s="213">
        <f>IF(N579="snížená",J579,0)</f>
        <v>0</v>
      </c>
      <c r="BG579" s="213">
        <f>IF(N579="zákl. přenesená",J579,0)</f>
        <v>0</v>
      </c>
      <c r="BH579" s="213">
        <f>IF(N579="sníž. přenesená",J579,0)</f>
        <v>0</v>
      </c>
      <c r="BI579" s="213">
        <f>IF(N579="nulová",J579,0)</f>
        <v>0</v>
      </c>
      <c r="BJ579" s="18" t="s">
        <v>81</v>
      </c>
      <c r="BK579" s="213">
        <f>ROUND(I579*H579,2)</f>
        <v>0</v>
      </c>
      <c r="BL579" s="18" t="s">
        <v>249</v>
      </c>
      <c r="BM579" s="212" t="s">
        <v>1153</v>
      </c>
    </row>
    <row r="580" s="2" customFormat="1">
      <c r="A580" s="39"/>
      <c r="B580" s="40"/>
      <c r="C580" s="41"/>
      <c r="D580" s="214" t="s">
        <v>160</v>
      </c>
      <c r="E580" s="41"/>
      <c r="F580" s="215" t="s">
        <v>1154</v>
      </c>
      <c r="G580" s="41"/>
      <c r="H580" s="41"/>
      <c r="I580" s="216"/>
      <c r="J580" s="41"/>
      <c r="K580" s="41"/>
      <c r="L580" s="45"/>
      <c r="M580" s="217"/>
      <c r="N580" s="218"/>
      <c r="O580" s="85"/>
      <c r="P580" s="85"/>
      <c r="Q580" s="85"/>
      <c r="R580" s="85"/>
      <c r="S580" s="85"/>
      <c r="T580" s="86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T580" s="18" t="s">
        <v>160</v>
      </c>
      <c r="AU580" s="18" t="s">
        <v>85</v>
      </c>
    </row>
    <row r="581" s="2" customFormat="1" ht="16.5" customHeight="1">
      <c r="A581" s="39"/>
      <c r="B581" s="40"/>
      <c r="C581" s="201" t="s">
        <v>1155</v>
      </c>
      <c r="D581" s="201" t="s">
        <v>153</v>
      </c>
      <c r="E581" s="202" t="s">
        <v>1156</v>
      </c>
      <c r="F581" s="203" t="s">
        <v>1157</v>
      </c>
      <c r="G581" s="204" t="s">
        <v>966</v>
      </c>
      <c r="H581" s="205">
        <v>4</v>
      </c>
      <c r="I581" s="206"/>
      <c r="J581" s="207">
        <f>ROUND(I581*H581,2)</f>
        <v>0</v>
      </c>
      <c r="K581" s="203" t="s">
        <v>157</v>
      </c>
      <c r="L581" s="45"/>
      <c r="M581" s="208" t="s">
        <v>19</v>
      </c>
      <c r="N581" s="209" t="s">
        <v>47</v>
      </c>
      <c r="O581" s="85"/>
      <c r="P581" s="210">
        <f>O581*H581</f>
        <v>0</v>
      </c>
      <c r="Q581" s="210">
        <v>0.035479999999999998</v>
      </c>
      <c r="R581" s="210">
        <f>Q581*H581</f>
        <v>0.14191999999999999</v>
      </c>
      <c r="S581" s="210">
        <v>0</v>
      </c>
      <c r="T581" s="211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12" t="s">
        <v>249</v>
      </c>
      <c r="AT581" s="212" t="s">
        <v>153</v>
      </c>
      <c r="AU581" s="212" t="s">
        <v>85</v>
      </c>
      <c r="AY581" s="18" t="s">
        <v>151</v>
      </c>
      <c r="BE581" s="213">
        <f>IF(N581="základní",J581,0)</f>
        <v>0</v>
      </c>
      <c r="BF581" s="213">
        <f>IF(N581="snížená",J581,0)</f>
        <v>0</v>
      </c>
      <c r="BG581" s="213">
        <f>IF(N581="zákl. přenesená",J581,0)</f>
        <v>0</v>
      </c>
      <c r="BH581" s="213">
        <f>IF(N581="sníž. přenesená",J581,0)</f>
        <v>0</v>
      </c>
      <c r="BI581" s="213">
        <f>IF(N581="nulová",J581,0)</f>
        <v>0</v>
      </c>
      <c r="BJ581" s="18" t="s">
        <v>81</v>
      </c>
      <c r="BK581" s="213">
        <f>ROUND(I581*H581,2)</f>
        <v>0</v>
      </c>
      <c r="BL581" s="18" t="s">
        <v>249</v>
      </c>
      <c r="BM581" s="212" t="s">
        <v>1158</v>
      </c>
    </row>
    <row r="582" s="2" customFormat="1">
      <c r="A582" s="39"/>
      <c r="B582" s="40"/>
      <c r="C582" s="41"/>
      <c r="D582" s="214" t="s">
        <v>160</v>
      </c>
      <c r="E582" s="41"/>
      <c r="F582" s="215" t="s">
        <v>1159</v>
      </c>
      <c r="G582" s="41"/>
      <c r="H582" s="41"/>
      <c r="I582" s="216"/>
      <c r="J582" s="41"/>
      <c r="K582" s="41"/>
      <c r="L582" s="45"/>
      <c r="M582" s="217"/>
      <c r="N582" s="218"/>
      <c r="O582" s="85"/>
      <c r="P582" s="85"/>
      <c r="Q582" s="85"/>
      <c r="R582" s="85"/>
      <c r="S582" s="85"/>
      <c r="T582" s="86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T582" s="18" t="s">
        <v>160</v>
      </c>
      <c r="AU582" s="18" t="s">
        <v>85</v>
      </c>
    </row>
    <row r="583" s="2" customFormat="1" ht="24.15" customHeight="1">
      <c r="A583" s="39"/>
      <c r="B583" s="40"/>
      <c r="C583" s="201" t="s">
        <v>1160</v>
      </c>
      <c r="D583" s="201" t="s">
        <v>153</v>
      </c>
      <c r="E583" s="202" t="s">
        <v>1161</v>
      </c>
      <c r="F583" s="203" t="s">
        <v>1162</v>
      </c>
      <c r="G583" s="204" t="s">
        <v>966</v>
      </c>
      <c r="H583" s="205">
        <v>1</v>
      </c>
      <c r="I583" s="206"/>
      <c r="J583" s="207">
        <f>ROUND(I583*H583,2)</f>
        <v>0</v>
      </c>
      <c r="K583" s="203" t="s">
        <v>157</v>
      </c>
      <c r="L583" s="45"/>
      <c r="M583" s="208" t="s">
        <v>19</v>
      </c>
      <c r="N583" s="209" t="s">
        <v>47</v>
      </c>
      <c r="O583" s="85"/>
      <c r="P583" s="210">
        <f>O583*H583</f>
        <v>0</v>
      </c>
      <c r="Q583" s="210">
        <v>0.0201</v>
      </c>
      <c r="R583" s="210">
        <f>Q583*H583</f>
        <v>0.0201</v>
      </c>
      <c r="S583" s="210">
        <v>0</v>
      </c>
      <c r="T583" s="211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12" t="s">
        <v>249</v>
      </c>
      <c r="AT583" s="212" t="s">
        <v>153</v>
      </c>
      <c r="AU583" s="212" t="s">
        <v>85</v>
      </c>
      <c r="AY583" s="18" t="s">
        <v>151</v>
      </c>
      <c r="BE583" s="213">
        <f>IF(N583="základní",J583,0)</f>
        <v>0</v>
      </c>
      <c r="BF583" s="213">
        <f>IF(N583="snížená",J583,0)</f>
        <v>0</v>
      </c>
      <c r="BG583" s="213">
        <f>IF(N583="zákl. přenesená",J583,0)</f>
        <v>0</v>
      </c>
      <c r="BH583" s="213">
        <f>IF(N583="sníž. přenesená",J583,0)</f>
        <v>0</v>
      </c>
      <c r="BI583" s="213">
        <f>IF(N583="nulová",J583,0)</f>
        <v>0</v>
      </c>
      <c r="BJ583" s="18" t="s">
        <v>81</v>
      </c>
      <c r="BK583" s="213">
        <f>ROUND(I583*H583,2)</f>
        <v>0</v>
      </c>
      <c r="BL583" s="18" t="s">
        <v>249</v>
      </c>
      <c r="BM583" s="212" t="s">
        <v>1163</v>
      </c>
    </row>
    <row r="584" s="2" customFormat="1">
      <c r="A584" s="39"/>
      <c r="B584" s="40"/>
      <c r="C584" s="41"/>
      <c r="D584" s="214" t="s">
        <v>160</v>
      </c>
      <c r="E584" s="41"/>
      <c r="F584" s="215" t="s">
        <v>1164</v>
      </c>
      <c r="G584" s="41"/>
      <c r="H584" s="41"/>
      <c r="I584" s="216"/>
      <c r="J584" s="41"/>
      <c r="K584" s="41"/>
      <c r="L584" s="45"/>
      <c r="M584" s="217"/>
      <c r="N584" s="218"/>
      <c r="O584" s="85"/>
      <c r="P584" s="85"/>
      <c r="Q584" s="85"/>
      <c r="R584" s="85"/>
      <c r="S584" s="85"/>
      <c r="T584" s="86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160</v>
      </c>
      <c r="AU584" s="18" t="s">
        <v>85</v>
      </c>
    </row>
    <row r="585" s="2" customFormat="1" ht="16.5" customHeight="1">
      <c r="A585" s="39"/>
      <c r="B585" s="40"/>
      <c r="C585" s="201" t="s">
        <v>1165</v>
      </c>
      <c r="D585" s="201" t="s">
        <v>153</v>
      </c>
      <c r="E585" s="202" t="s">
        <v>1166</v>
      </c>
      <c r="F585" s="203" t="s">
        <v>1167</v>
      </c>
      <c r="G585" s="204" t="s">
        <v>311</v>
      </c>
      <c r="H585" s="205">
        <v>13</v>
      </c>
      <c r="I585" s="206"/>
      <c r="J585" s="207">
        <f>ROUND(I585*H585,2)</f>
        <v>0</v>
      </c>
      <c r="K585" s="203" t="s">
        <v>157</v>
      </c>
      <c r="L585" s="45"/>
      <c r="M585" s="208" t="s">
        <v>19</v>
      </c>
      <c r="N585" s="209" t="s">
        <v>47</v>
      </c>
      <c r="O585" s="85"/>
      <c r="P585" s="210">
        <f>O585*H585</f>
        <v>0</v>
      </c>
      <c r="Q585" s="210">
        <v>0</v>
      </c>
      <c r="R585" s="210">
        <f>Q585*H585</f>
        <v>0</v>
      </c>
      <c r="S585" s="210">
        <v>0</v>
      </c>
      <c r="T585" s="211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12" t="s">
        <v>249</v>
      </c>
      <c r="AT585" s="212" t="s">
        <v>153</v>
      </c>
      <c r="AU585" s="212" t="s">
        <v>85</v>
      </c>
      <c r="AY585" s="18" t="s">
        <v>151</v>
      </c>
      <c r="BE585" s="213">
        <f>IF(N585="základní",J585,0)</f>
        <v>0</v>
      </c>
      <c r="BF585" s="213">
        <f>IF(N585="snížená",J585,0)</f>
        <v>0</v>
      </c>
      <c r="BG585" s="213">
        <f>IF(N585="zákl. přenesená",J585,0)</f>
        <v>0</v>
      </c>
      <c r="BH585" s="213">
        <f>IF(N585="sníž. přenesená",J585,0)</f>
        <v>0</v>
      </c>
      <c r="BI585" s="213">
        <f>IF(N585="nulová",J585,0)</f>
        <v>0</v>
      </c>
      <c r="BJ585" s="18" t="s">
        <v>81</v>
      </c>
      <c r="BK585" s="213">
        <f>ROUND(I585*H585,2)</f>
        <v>0</v>
      </c>
      <c r="BL585" s="18" t="s">
        <v>249</v>
      </c>
      <c r="BM585" s="212" t="s">
        <v>1168</v>
      </c>
    </row>
    <row r="586" s="2" customFormat="1">
      <c r="A586" s="39"/>
      <c r="B586" s="40"/>
      <c r="C586" s="41"/>
      <c r="D586" s="214" t="s">
        <v>160</v>
      </c>
      <c r="E586" s="41"/>
      <c r="F586" s="215" t="s">
        <v>1169</v>
      </c>
      <c r="G586" s="41"/>
      <c r="H586" s="41"/>
      <c r="I586" s="216"/>
      <c r="J586" s="41"/>
      <c r="K586" s="41"/>
      <c r="L586" s="45"/>
      <c r="M586" s="217"/>
      <c r="N586" s="218"/>
      <c r="O586" s="85"/>
      <c r="P586" s="85"/>
      <c r="Q586" s="85"/>
      <c r="R586" s="85"/>
      <c r="S586" s="85"/>
      <c r="T586" s="86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T586" s="18" t="s">
        <v>160</v>
      </c>
      <c r="AU586" s="18" t="s">
        <v>85</v>
      </c>
    </row>
    <row r="587" s="2" customFormat="1" ht="16.5" customHeight="1">
      <c r="A587" s="39"/>
      <c r="B587" s="40"/>
      <c r="C587" s="231" t="s">
        <v>1170</v>
      </c>
      <c r="D587" s="231" t="s">
        <v>194</v>
      </c>
      <c r="E587" s="232" t="s">
        <v>1171</v>
      </c>
      <c r="F587" s="233" t="s">
        <v>1172</v>
      </c>
      <c r="G587" s="234" t="s">
        <v>311</v>
      </c>
      <c r="H587" s="235">
        <v>13</v>
      </c>
      <c r="I587" s="236"/>
      <c r="J587" s="237">
        <f>ROUND(I587*H587,2)</f>
        <v>0</v>
      </c>
      <c r="K587" s="233" t="s">
        <v>157</v>
      </c>
      <c r="L587" s="238"/>
      <c r="M587" s="239" t="s">
        <v>19</v>
      </c>
      <c r="N587" s="240" t="s">
        <v>47</v>
      </c>
      <c r="O587" s="85"/>
      <c r="P587" s="210">
        <f>O587*H587</f>
        <v>0</v>
      </c>
      <c r="Q587" s="210">
        <v>0.00050000000000000001</v>
      </c>
      <c r="R587" s="210">
        <f>Q587*H587</f>
        <v>0.0065000000000000006</v>
      </c>
      <c r="S587" s="210">
        <v>0</v>
      </c>
      <c r="T587" s="211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212" t="s">
        <v>344</v>
      </c>
      <c r="AT587" s="212" t="s">
        <v>194</v>
      </c>
      <c r="AU587" s="212" t="s">
        <v>85</v>
      </c>
      <c r="AY587" s="18" t="s">
        <v>151</v>
      </c>
      <c r="BE587" s="213">
        <f>IF(N587="základní",J587,0)</f>
        <v>0</v>
      </c>
      <c r="BF587" s="213">
        <f>IF(N587="snížená",J587,0)</f>
        <v>0</v>
      </c>
      <c r="BG587" s="213">
        <f>IF(N587="zákl. přenesená",J587,0)</f>
        <v>0</v>
      </c>
      <c r="BH587" s="213">
        <f>IF(N587="sníž. přenesená",J587,0)</f>
        <v>0</v>
      </c>
      <c r="BI587" s="213">
        <f>IF(N587="nulová",J587,0)</f>
        <v>0</v>
      </c>
      <c r="BJ587" s="18" t="s">
        <v>81</v>
      </c>
      <c r="BK587" s="213">
        <f>ROUND(I587*H587,2)</f>
        <v>0</v>
      </c>
      <c r="BL587" s="18" t="s">
        <v>249</v>
      </c>
      <c r="BM587" s="212" t="s">
        <v>1173</v>
      </c>
    </row>
    <row r="588" s="2" customFormat="1" ht="16.5" customHeight="1">
      <c r="A588" s="39"/>
      <c r="B588" s="40"/>
      <c r="C588" s="201" t="s">
        <v>1174</v>
      </c>
      <c r="D588" s="201" t="s">
        <v>153</v>
      </c>
      <c r="E588" s="202" t="s">
        <v>1175</v>
      </c>
      <c r="F588" s="203" t="s">
        <v>1176</v>
      </c>
      <c r="G588" s="204" t="s">
        <v>311</v>
      </c>
      <c r="H588" s="205">
        <v>11</v>
      </c>
      <c r="I588" s="206"/>
      <c r="J588" s="207">
        <f>ROUND(I588*H588,2)</f>
        <v>0</v>
      </c>
      <c r="K588" s="203" t="s">
        <v>157</v>
      </c>
      <c r="L588" s="45"/>
      <c r="M588" s="208" t="s">
        <v>19</v>
      </c>
      <c r="N588" s="209" t="s">
        <v>47</v>
      </c>
      <c r="O588" s="85"/>
      <c r="P588" s="210">
        <f>O588*H588</f>
        <v>0</v>
      </c>
      <c r="Q588" s="210">
        <v>0</v>
      </c>
      <c r="R588" s="210">
        <f>Q588*H588</f>
        <v>0</v>
      </c>
      <c r="S588" s="210">
        <v>0</v>
      </c>
      <c r="T588" s="211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12" t="s">
        <v>249</v>
      </c>
      <c r="AT588" s="212" t="s">
        <v>153</v>
      </c>
      <c r="AU588" s="212" t="s">
        <v>85</v>
      </c>
      <c r="AY588" s="18" t="s">
        <v>151</v>
      </c>
      <c r="BE588" s="213">
        <f>IF(N588="základní",J588,0)</f>
        <v>0</v>
      </c>
      <c r="BF588" s="213">
        <f>IF(N588="snížená",J588,0)</f>
        <v>0</v>
      </c>
      <c r="BG588" s="213">
        <f>IF(N588="zákl. přenesená",J588,0)</f>
        <v>0</v>
      </c>
      <c r="BH588" s="213">
        <f>IF(N588="sníž. přenesená",J588,0)</f>
        <v>0</v>
      </c>
      <c r="BI588" s="213">
        <f>IF(N588="nulová",J588,0)</f>
        <v>0</v>
      </c>
      <c r="BJ588" s="18" t="s">
        <v>81</v>
      </c>
      <c r="BK588" s="213">
        <f>ROUND(I588*H588,2)</f>
        <v>0</v>
      </c>
      <c r="BL588" s="18" t="s">
        <v>249</v>
      </c>
      <c r="BM588" s="212" t="s">
        <v>1177</v>
      </c>
    </row>
    <row r="589" s="2" customFormat="1">
      <c r="A589" s="39"/>
      <c r="B589" s="40"/>
      <c r="C589" s="41"/>
      <c r="D589" s="214" t="s">
        <v>160</v>
      </c>
      <c r="E589" s="41"/>
      <c r="F589" s="215" t="s">
        <v>1178</v>
      </c>
      <c r="G589" s="41"/>
      <c r="H589" s="41"/>
      <c r="I589" s="216"/>
      <c r="J589" s="41"/>
      <c r="K589" s="41"/>
      <c r="L589" s="45"/>
      <c r="M589" s="217"/>
      <c r="N589" s="218"/>
      <c r="O589" s="85"/>
      <c r="P589" s="85"/>
      <c r="Q589" s="85"/>
      <c r="R589" s="85"/>
      <c r="S589" s="85"/>
      <c r="T589" s="86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T589" s="18" t="s">
        <v>160</v>
      </c>
      <c r="AU589" s="18" t="s">
        <v>85</v>
      </c>
    </row>
    <row r="590" s="2" customFormat="1" ht="16.5" customHeight="1">
      <c r="A590" s="39"/>
      <c r="B590" s="40"/>
      <c r="C590" s="231" t="s">
        <v>1179</v>
      </c>
      <c r="D590" s="231" t="s">
        <v>194</v>
      </c>
      <c r="E590" s="232" t="s">
        <v>1180</v>
      </c>
      <c r="F590" s="233" t="s">
        <v>1181</v>
      </c>
      <c r="G590" s="234" t="s">
        <v>311</v>
      </c>
      <c r="H590" s="235">
        <v>11</v>
      </c>
      <c r="I590" s="236"/>
      <c r="J590" s="237">
        <f>ROUND(I590*H590,2)</f>
        <v>0</v>
      </c>
      <c r="K590" s="233" t="s">
        <v>157</v>
      </c>
      <c r="L590" s="238"/>
      <c r="M590" s="239" t="s">
        <v>19</v>
      </c>
      <c r="N590" s="240" t="s">
        <v>47</v>
      </c>
      <c r="O590" s="85"/>
      <c r="P590" s="210">
        <f>O590*H590</f>
        <v>0</v>
      </c>
      <c r="Q590" s="210">
        <v>0.00050000000000000001</v>
      </c>
      <c r="R590" s="210">
        <f>Q590*H590</f>
        <v>0.0054999999999999997</v>
      </c>
      <c r="S590" s="210">
        <v>0</v>
      </c>
      <c r="T590" s="211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12" t="s">
        <v>344</v>
      </c>
      <c r="AT590" s="212" t="s">
        <v>194</v>
      </c>
      <c r="AU590" s="212" t="s">
        <v>85</v>
      </c>
      <c r="AY590" s="18" t="s">
        <v>151</v>
      </c>
      <c r="BE590" s="213">
        <f>IF(N590="základní",J590,0)</f>
        <v>0</v>
      </c>
      <c r="BF590" s="213">
        <f>IF(N590="snížená",J590,0)</f>
        <v>0</v>
      </c>
      <c r="BG590" s="213">
        <f>IF(N590="zákl. přenesená",J590,0)</f>
        <v>0</v>
      </c>
      <c r="BH590" s="213">
        <f>IF(N590="sníž. přenesená",J590,0)</f>
        <v>0</v>
      </c>
      <c r="BI590" s="213">
        <f>IF(N590="nulová",J590,0)</f>
        <v>0</v>
      </c>
      <c r="BJ590" s="18" t="s">
        <v>81</v>
      </c>
      <c r="BK590" s="213">
        <f>ROUND(I590*H590,2)</f>
        <v>0</v>
      </c>
      <c r="BL590" s="18" t="s">
        <v>249</v>
      </c>
      <c r="BM590" s="212" t="s">
        <v>1182</v>
      </c>
    </row>
    <row r="591" s="2" customFormat="1" ht="16.5" customHeight="1">
      <c r="A591" s="39"/>
      <c r="B591" s="40"/>
      <c r="C591" s="201" t="s">
        <v>1183</v>
      </c>
      <c r="D591" s="201" t="s">
        <v>153</v>
      </c>
      <c r="E591" s="202" t="s">
        <v>1184</v>
      </c>
      <c r="F591" s="203" t="s">
        <v>1185</v>
      </c>
      <c r="G591" s="204" t="s">
        <v>311</v>
      </c>
      <c r="H591" s="205">
        <v>70</v>
      </c>
      <c r="I591" s="206"/>
      <c r="J591" s="207">
        <f>ROUND(I591*H591,2)</f>
        <v>0</v>
      </c>
      <c r="K591" s="203" t="s">
        <v>157</v>
      </c>
      <c r="L591" s="45"/>
      <c r="M591" s="208" t="s">
        <v>19</v>
      </c>
      <c r="N591" s="209" t="s">
        <v>47</v>
      </c>
      <c r="O591" s="85"/>
      <c r="P591" s="210">
        <f>O591*H591</f>
        <v>0</v>
      </c>
      <c r="Q591" s="210">
        <v>0</v>
      </c>
      <c r="R591" s="210">
        <f>Q591*H591</f>
        <v>0</v>
      </c>
      <c r="S591" s="210">
        <v>0</v>
      </c>
      <c r="T591" s="211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12" t="s">
        <v>249</v>
      </c>
      <c r="AT591" s="212" t="s">
        <v>153</v>
      </c>
      <c r="AU591" s="212" t="s">
        <v>85</v>
      </c>
      <c r="AY591" s="18" t="s">
        <v>151</v>
      </c>
      <c r="BE591" s="213">
        <f>IF(N591="základní",J591,0)</f>
        <v>0</v>
      </c>
      <c r="BF591" s="213">
        <f>IF(N591="snížená",J591,0)</f>
        <v>0</v>
      </c>
      <c r="BG591" s="213">
        <f>IF(N591="zákl. přenesená",J591,0)</f>
        <v>0</v>
      </c>
      <c r="BH591" s="213">
        <f>IF(N591="sníž. přenesená",J591,0)</f>
        <v>0</v>
      </c>
      <c r="BI591" s="213">
        <f>IF(N591="nulová",J591,0)</f>
        <v>0</v>
      </c>
      <c r="BJ591" s="18" t="s">
        <v>81</v>
      </c>
      <c r="BK591" s="213">
        <f>ROUND(I591*H591,2)</f>
        <v>0</v>
      </c>
      <c r="BL591" s="18" t="s">
        <v>249</v>
      </c>
      <c r="BM591" s="212" t="s">
        <v>1186</v>
      </c>
    </row>
    <row r="592" s="2" customFormat="1">
      <c r="A592" s="39"/>
      <c r="B592" s="40"/>
      <c r="C592" s="41"/>
      <c r="D592" s="214" t="s">
        <v>160</v>
      </c>
      <c r="E592" s="41"/>
      <c r="F592" s="215" t="s">
        <v>1187</v>
      </c>
      <c r="G592" s="41"/>
      <c r="H592" s="41"/>
      <c r="I592" s="216"/>
      <c r="J592" s="41"/>
      <c r="K592" s="41"/>
      <c r="L592" s="45"/>
      <c r="M592" s="217"/>
      <c r="N592" s="218"/>
      <c r="O592" s="85"/>
      <c r="P592" s="85"/>
      <c r="Q592" s="85"/>
      <c r="R592" s="85"/>
      <c r="S592" s="85"/>
      <c r="T592" s="86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18" t="s">
        <v>160</v>
      </c>
      <c r="AU592" s="18" t="s">
        <v>85</v>
      </c>
    </row>
    <row r="593" s="2" customFormat="1" ht="16.5" customHeight="1">
      <c r="A593" s="39"/>
      <c r="B593" s="40"/>
      <c r="C593" s="231" t="s">
        <v>1188</v>
      </c>
      <c r="D593" s="231" t="s">
        <v>194</v>
      </c>
      <c r="E593" s="232" t="s">
        <v>1189</v>
      </c>
      <c r="F593" s="233" t="s">
        <v>1190</v>
      </c>
      <c r="G593" s="234" t="s">
        <v>311</v>
      </c>
      <c r="H593" s="235">
        <v>70</v>
      </c>
      <c r="I593" s="236"/>
      <c r="J593" s="237">
        <f>ROUND(I593*H593,2)</f>
        <v>0</v>
      </c>
      <c r="K593" s="233" t="s">
        <v>157</v>
      </c>
      <c r="L593" s="238"/>
      <c r="M593" s="239" t="s">
        <v>19</v>
      </c>
      <c r="N593" s="240" t="s">
        <v>47</v>
      </c>
      <c r="O593" s="85"/>
      <c r="P593" s="210">
        <f>O593*H593</f>
        <v>0</v>
      </c>
      <c r="Q593" s="210">
        <v>0.00012</v>
      </c>
      <c r="R593" s="210">
        <f>Q593*H593</f>
        <v>0.0083999999999999995</v>
      </c>
      <c r="S593" s="210">
        <v>0</v>
      </c>
      <c r="T593" s="211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12" t="s">
        <v>344</v>
      </c>
      <c r="AT593" s="212" t="s">
        <v>194</v>
      </c>
      <c r="AU593" s="212" t="s">
        <v>85</v>
      </c>
      <c r="AY593" s="18" t="s">
        <v>151</v>
      </c>
      <c r="BE593" s="213">
        <f>IF(N593="základní",J593,0)</f>
        <v>0</v>
      </c>
      <c r="BF593" s="213">
        <f>IF(N593="snížená",J593,0)</f>
        <v>0</v>
      </c>
      <c r="BG593" s="213">
        <f>IF(N593="zákl. přenesená",J593,0)</f>
        <v>0</v>
      </c>
      <c r="BH593" s="213">
        <f>IF(N593="sníž. přenesená",J593,0)</f>
        <v>0</v>
      </c>
      <c r="BI593" s="213">
        <f>IF(N593="nulová",J593,0)</f>
        <v>0</v>
      </c>
      <c r="BJ593" s="18" t="s">
        <v>81</v>
      </c>
      <c r="BK593" s="213">
        <f>ROUND(I593*H593,2)</f>
        <v>0</v>
      </c>
      <c r="BL593" s="18" t="s">
        <v>249</v>
      </c>
      <c r="BM593" s="212" t="s">
        <v>1191</v>
      </c>
    </row>
    <row r="594" s="2" customFormat="1" ht="24.15" customHeight="1">
      <c r="A594" s="39"/>
      <c r="B594" s="40"/>
      <c r="C594" s="201" t="s">
        <v>1192</v>
      </c>
      <c r="D594" s="201" t="s">
        <v>153</v>
      </c>
      <c r="E594" s="202" t="s">
        <v>1193</v>
      </c>
      <c r="F594" s="203" t="s">
        <v>1194</v>
      </c>
      <c r="G594" s="204" t="s">
        <v>966</v>
      </c>
      <c r="H594" s="205">
        <v>6</v>
      </c>
      <c r="I594" s="206"/>
      <c r="J594" s="207">
        <f>ROUND(I594*H594,2)</f>
        <v>0</v>
      </c>
      <c r="K594" s="203" t="s">
        <v>157</v>
      </c>
      <c r="L594" s="45"/>
      <c r="M594" s="208" t="s">
        <v>19</v>
      </c>
      <c r="N594" s="209" t="s">
        <v>47</v>
      </c>
      <c r="O594" s="85"/>
      <c r="P594" s="210">
        <f>O594*H594</f>
        <v>0</v>
      </c>
      <c r="Q594" s="210">
        <v>0.0050600000000000003</v>
      </c>
      <c r="R594" s="210">
        <f>Q594*H594</f>
        <v>0.030360000000000002</v>
      </c>
      <c r="S594" s="210">
        <v>0</v>
      </c>
      <c r="T594" s="211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12" t="s">
        <v>249</v>
      </c>
      <c r="AT594" s="212" t="s">
        <v>153</v>
      </c>
      <c r="AU594" s="212" t="s">
        <v>85</v>
      </c>
      <c r="AY594" s="18" t="s">
        <v>151</v>
      </c>
      <c r="BE594" s="213">
        <f>IF(N594="základní",J594,0)</f>
        <v>0</v>
      </c>
      <c r="BF594" s="213">
        <f>IF(N594="snížená",J594,0)</f>
        <v>0</v>
      </c>
      <c r="BG594" s="213">
        <f>IF(N594="zákl. přenesená",J594,0)</f>
        <v>0</v>
      </c>
      <c r="BH594" s="213">
        <f>IF(N594="sníž. přenesená",J594,0)</f>
        <v>0</v>
      </c>
      <c r="BI594" s="213">
        <f>IF(N594="nulová",J594,0)</f>
        <v>0</v>
      </c>
      <c r="BJ594" s="18" t="s">
        <v>81</v>
      </c>
      <c r="BK594" s="213">
        <f>ROUND(I594*H594,2)</f>
        <v>0</v>
      </c>
      <c r="BL594" s="18" t="s">
        <v>249</v>
      </c>
      <c r="BM594" s="212" t="s">
        <v>1195</v>
      </c>
    </row>
    <row r="595" s="2" customFormat="1">
      <c r="A595" s="39"/>
      <c r="B595" s="40"/>
      <c r="C595" s="41"/>
      <c r="D595" s="214" t="s">
        <v>160</v>
      </c>
      <c r="E595" s="41"/>
      <c r="F595" s="215" t="s">
        <v>1196</v>
      </c>
      <c r="G595" s="41"/>
      <c r="H595" s="41"/>
      <c r="I595" s="216"/>
      <c r="J595" s="41"/>
      <c r="K595" s="41"/>
      <c r="L595" s="45"/>
      <c r="M595" s="217"/>
      <c r="N595" s="218"/>
      <c r="O595" s="85"/>
      <c r="P595" s="85"/>
      <c r="Q595" s="85"/>
      <c r="R595" s="85"/>
      <c r="S595" s="85"/>
      <c r="T595" s="86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160</v>
      </c>
      <c r="AU595" s="18" t="s">
        <v>85</v>
      </c>
    </row>
    <row r="596" s="2" customFormat="1" ht="24.15" customHeight="1">
      <c r="A596" s="39"/>
      <c r="B596" s="40"/>
      <c r="C596" s="201" t="s">
        <v>1197</v>
      </c>
      <c r="D596" s="201" t="s">
        <v>153</v>
      </c>
      <c r="E596" s="202" t="s">
        <v>1198</v>
      </c>
      <c r="F596" s="203" t="s">
        <v>1199</v>
      </c>
      <c r="G596" s="204" t="s">
        <v>966</v>
      </c>
      <c r="H596" s="205">
        <v>4</v>
      </c>
      <c r="I596" s="206"/>
      <c r="J596" s="207">
        <f>ROUND(I596*H596,2)</f>
        <v>0</v>
      </c>
      <c r="K596" s="203" t="s">
        <v>157</v>
      </c>
      <c r="L596" s="45"/>
      <c r="M596" s="208" t="s">
        <v>19</v>
      </c>
      <c r="N596" s="209" t="s">
        <v>47</v>
      </c>
      <c r="O596" s="85"/>
      <c r="P596" s="210">
        <f>O596*H596</f>
        <v>0</v>
      </c>
      <c r="Q596" s="210">
        <v>0.01525</v>
      </c>
      <c r="R596" s="210">
        <f>Q596*H596</f>
        <v>0.060999999999999999</v>
      </c>
      <c r="S596" s="210">
        <v>0</v>
      </c>
      <c r="T596" s="211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12" t="s">
        <v>249</v>
      </c>
      <c r="AT596" s="212" t="s">
        <v>153</v>
      </c>
      <c r="AU596" s="212" t="s">
        <v>85</v>
      </c>
      <c r="AY596" s="18" t="s">
        <v>151</v>
      </c>
      <c r="BE596" s="213">
        <f>IF(N596="základní",J596,0)</f>
        <v>0</v>
      </c>
      <c r="BF596" s="213">
        <f>IF(N596="snížená",J596,0)</f>
        <v>0</v>
      </c>
      <c r="BG596" s="213">
        <f>IF(N596="zákl. přenesená",J596,0)</f>
        <v>0</v>
      </c>
      <c r="BH596" s="213">
        <f>IF(N596="sníž. přenesená",J596,0)</f>
        <v>0</v>
      </c>
      <c r="BI596" s="213">
        <f>IF(N596="nulová",J596,0)</f>
        <v>0</v>
      </c>
      <c r="BJ596" s="18" t="s">
        <v>81</v>
      </c>
      <c r="BK596" s="213">
        <f>ROUND(I596*H596,2)</f>
        <v>0</v>
      </c>
      <c r="BL596" s="18" t="s">
        <v>249</v>
      </c>
      <c r="BM596" s="212" t="s">
        <v>1200</v>
      </c>
    </row>
    <row r="597" s="2" customFormat="1">
      <c r="A597" s="39"/>
      <c r="B597" s="40"/>
      <c r="C597" s="41"/>
      <c r="D597" s="214" t="s">
        <v>160</v>
      </c>
      <c r="E597" s="41"/>
      <c r="F597" s="215" t="s">
        <v>1201</v>
      </c>
      <c r="G597" s="41"/>
      <c r="H597" s="41"/>
      <c r="I597" s="216"/>
      <c r="J597" s="41"/>
      <c r="K597" s="41"/>
      <c r="L597" s="45"/>
      <c r="M597" s="217"/>
      <c r="N597" s="218"/>
      <c r="O597" s="85"/>
      <c r="P597" s="85"/>
      <c r="Q597" s="85"/>
      <c r="R597" s="85"/>
      <c r="S597" s="85"/>
      <c r="T597" s="86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T597" s="18" t="s">
        <v>160</v>
      </c>
      <c r="AU597" s="18" t="s">
        <v>85</v>
      </c>
    </row>
    <row r="598" s="2" customFormat="1" ht="16.5" customHeight="1">
      <c r="A598" s="39"/>
      <c r="B598" s="40"/>
      <c r="C598" s="201" t="s">
        <v>1202</v>
      </c>
      <c r="D598" s="201" t="s">
        <v>153</v>
      </c>
      <c r="E598" s="202" t="s">
        <v>1203</v>
      </c>
      <c r="F598" s="203" t="s">
        <v>1204</v>
      </c>
      <c r="G598" s="204" t="s">
        <v>966</v>
      </c>
      <c r="H598" s="205">
        <v>6</v>
      </c>
      <c r="I598" s="206"/>
      <c r="J598" s="207">
        <f>ROUND(I598*H598,2)</f>
        <v>0</v>
      </c>
      <c r="K598" s="203" t="s">
        <v>157</v>
      </c>
      <c r="L598" s="45"/>
      <c r="M598" s="208" t="s">
        <v>19</v>
      </c>
      <c r="N598" s="209" t="s">
        <v>47</v>
      </c>
      <c r="O598" s="85"/>
      <c r="P598" s="210">
        <f>O598*H598</f>
        <v>0</v>
      </c>
      <c r="Q598" s="210">
        <v>0.00024000000000000001</v>
      </c>
      <c r="R598" s="210">
        <f>Q598*H598</f>
        <v>0.0014400000000000001</v>
      </c>
      <c r="S598" s="210">
        <v>0</v>
      </c>
      <c r="T598" s="211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12" t="s">
        <v>249</v>
      </c>
      <c r="AT598" s="212" t="s">
        <v>153</v>
      </c>
      <c r="AU598" s="212" t="s">
        <v>85</v>
      </c>
      <c r="AY598" s="18" t="s">
        <v>151</v>
      </c>
      <c r="BE598" s="213">
        <f>IF(N598="základní",J598,0)</f>
        <v>0</v>
      </c>
      <c r="BF598" s="213">
        <f>IF(N598="snížená",J598,0)</f>
        <v>0</v>
      </c>
      <c r="BG598" s="213">
        <f>IF(N598="zákl. přenesená",J598,0)</f>
        <v>0</v>
      </c>
      <c r="BH598" s="213">
        <f>IF(N598="sníž. přenesená",J598,0)</f>
        <v>0</v>
      </c>
      <c r="BI598" s="213">
        <f>IF(N598="nulová",J598,0)</f>
        <v>0</v>
      </c>
      <c r="BJ598" s="18" t="s">
        <v>81</v>
      </c>
      <c r="BK598" s="213">
        <f>ROUND(I598*H598,2)</f>
        <v>0</v>
      </c>
      <c r="BL598" s="18" t="s">
        <v>249</v>
      </c>
      <c r="BM598" s="212" t="s">
        <v>1205</v>
      </c>
    </row>
    <row r="599" s="2" customFormat="1">
      <c r="A599" s="39"/>
      <c r="B599" s="40"/>
      <c r="C599" s="41"/>
      <c r="D599" s="214" t="s">
        <v>160</v>
      </c>
      <c r="E599" s="41"/>
      <c r="F599" s="215" t="s">
        <v>1206</v>
      </c>
      <c r="G599" s="41"/>
      <c r="H599" s="41"/>
      <c r="I599" s="216"/>
      <c r="J599" s="41"/>
      <c r="K599" s="41"/>
      <c r="L599" s="45"/>
      <c r="M599" s="217"/>
      <c r="N599" s="218"/>
      <c r="O599" s="85"/>
      <c r="P599" s="85"/>
      <c r="Q599" s="85"/>
      <c r="R599" s="85"/>
      <c r="S599" s="85"/>
      <c r="T599" s="86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T599" s="18" t="s">
        <v>160</v>
      </c>
      <c r="AU599" s="18" t="s">
        <v>85</v>
      </c>
    </row>
    <row r="600" s="2" customFormat="1" ht="16.5" customHeight="1">
      <c r="A600" s="39"/>
      <c r="B600" s="40"/>
      <c r="C600" s="201" t="s">
        <v>1207</v>
      </c>
      <c r="D600" s="201" t="s">
        <v>153</v>
      </c>
      <c r="E600" s="202" t="s">
        <v>1208</v>
      </c>
      <c r="F600" s="203" t="s">
        <v>1209</v>
      </c>
      <c r="G600" s="204" t="s">
        <v>966</v>
      </c>
      <c r="H600" s="205">
        <v>4</v>
      </c>
      <c r="I600" s="206"/>
      <c r="J600" s="207">
        <f>ROUND(I600*H600,2)</f>
        <v>0</v>
      </c>
      <c r="K600" s="203" t="s">
        <v>157</v>
      </c>
      <c r="L600" s="45"/>
      <c r="M600" s="208" t="s">
        <v>19</v>
      </c>
      <c r="N600" s="209" t="s">
        <v>47</v>
      </c>
      <c r="O600" s="85"/>
      <c r="P600" s="210">
        <f>O600*H600</f>
        <v>0</v>
      </c>
      <c r="Q600" s="210">
        <v>0.0019599999999999999</v>
      </c>
      <c r="R600" s="210">
        <f>Q600*H600</f>
        <v>0.0078399999999999997</v>
      </c>
      <c r="S600" s="210">
        <v>0</v>
      </c>
      <c r="T600" s="211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12" t="s">
        <v>249</v>
      </c>
      <c r="AT600" s="212" t="s">
        <v>153</v>
      </c>
      <c r="AU600" s="212" t="s">
        <v>85</v>
      </c>
      <c r="AY600" s="18" t="s">
        <v>151</v>
      </c>
      <c r="BE600" s="213">
        <f>IF(N600="základní",J600,0)</f>
        <v>0</v>
      </c>
      <c r="BF600" s="213">
        <f>IF(N600="snížená",J600,0)</f>
        <v>0</v>
      </c>
      <c r="BG600" s="213">
        <f>IF(N600="zákl. přenesená",J600,0)</f>
        <v>0</v>
      </c>
      <c r="BH600" s="213">
        <f>IF(N600="sníž. přenesená",J600,0)</f>
        <v>0</v>
      </c>
      <c r="BI600" s="213">
        <f>IF(N600="nulová",J600,0)</f>
        <v>0</v>
      </c>
      <c r="BJ600" s="18" t="s">
        <v>81</v>
      </c>
      <c r="BK600" s="213">
        <f>ROUND(I600*H600,2)</f>
        <v>0</v>
      </c>
      <c r="BL600" s="18" t="s">
        <v>249</v>
      </c>
      <c r="BM600" s="212" t="s">
        <v>1210</v>
      </c>
    </row>
    <row r="601" s="2" customFormat="1">
      <c r="A601" s="39"/>
      <c r="B601" s="40"/>
      <c r="C601" s="41"/>
      <c r="D601" s="214" t="s">
        <v>160</v>
      </c>
      <c r="E601" s="41"/>
      <c r="F601" s="215" t="s">
        <v>1211</v>
      </c>
      <c r="G601" s="41"/>
      <c r="H601" s="41"/>
      <c r="I601" s="216"/>
      <c r="J601" s="41"/>
      <c r="K601" s="41"/>
      <c r="L601" s="45"/>
      <c r="M601" s="217"/>
      <c r="N601" s="218"/>
      <c r="O601" s="85"/>
      <c r="P601" s="85"/>
      <c r="Q601" s="85"/>
      <c r="R601" s="85"/>
      <c r="S601" s="85"/>
      <c r="T601" s="86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160</v>
      </c>
      <c r="AU601" s="18" t="s">
        <v>85</v>
      </c>
    </row>
    <row r="602" s="2" customFormat="1" ht="16.5" customHeight="1">
      <c r="A602" s="39"/>
      <c r="B602" s="40"/>
      <c r="C602" s="201" t="s">
        <v>1212</v>
      </c>
      <c r="D602" s="201" t="s">
        <v>153</v>
      </c>
      <c r="E602" s="202" t="s">
        <v>1213</v>
      </c>
      <c r="F602" s="203" t="s">
        <v>1214</v>
      </c>
      <c r="G602" s="204" t="s">
        <v>966</v>
      </c>
      <c r="H602" s="205">
        <v>4</v>
      </c>
      <c r="I602" s="206"/>
      <c r="J602" s="207">
        <f>ROUND(I602*H602,2)</f>
        <v>0</v>
      </c>
      <c r="K602" s="203" t="s">
        <v>157</v>
      </c>
      <c r="L602" s="45"/>
      <c r="M602" s="208" t="s">
        <v>19</v>
      </c>
      <c r="N602" s="209" t="s">
        <v>47</v>
      </c>
      <c r="O602" s="85"/>
      <c r="P602" s="210">
        <f>O602*H602</f>
        <v>0</v>
      </c>
      <c r="Q602" s="210">
        <v>0.0018</v>
      </c>
      <c r="R602" s="210">
        <f>Q602*H602</f>
        <v>0.0071999999999999998</v>
      </c>
      <c r="S602" s="210">
        <v>0</v>
      </c>
      <c r="T602" s="211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12" t="s">
        <v>249</v>
      </c>
      <c r="AT602" s="212" t="s">
        <v>153</v>
      </c>
      <c r="AU602" s="212" t="s">
        <v>85</v>
      </c>
      <c r="AY602" s="18" t="s">
        <v>151</v>
      </c>
      <c r="BE602" s="213">
        <f>IF(N602="základní",J602,0)</f>
        <v>0</v>
      </c>
      <c r="BF602" s="213">
        <f>IF(N602="snížená",J602,0)</f>
        <v>0</v>
      </c>
      <c r="BG602" s="213">
        <f>IF(N602="zákl. přenesená",J602,0)</f>
        <v>0</v>
      </c>
      <c r="BH602" s="213">
        <f>IF(N602="sníž. přenesená",J602,0)</f>
        <v>0</v>
      </c>
      <c r="BI602" s="213">
        <f>IF(N602="nulová",J602,0)</f>
        <v>0</v>
      </c>
      <c r="BJ602" s="18" t="s">
        <v>81</v>
      </c>
      <c r="BK602" s="213">
        <f>ROUND(I602*H602,2)</f>
        <v>0</v>
      </c>
      <c r="BL602" s="18" t="s">
        <v>249</v>
      </c>
      <c r="BM602" s="212" t="s">
        <v>1215</v>
      </c>
    </row>
    <row r="603" s="2" customFormat="1">
      <c r="A603" s="39"/>
      <c r="B603" s="40"/>
      <c r="C603" s="41"/>
      <c r="D603" s="214" t="s">
        <v>160</v>
      </c>
      <c r="E603" s="41"/>
      <c r="F603" s="215" t="s">
        <v>1216</v>
      </c>
      <c r="G603" s="41"/>
      <c r="H603" s="41"/>
      <c r="I603" s="216"/>
      <c r="J603" s="41"/>
      <c r="K603" s="41"/>
      <c r="L603" s="45"/>
      <c r="M603" s="217"/>
      <c r="N603" s="218"/>
      <c r="O603" s="85"/>
      <c r="P603" s="85"/>
      <c r="Q603" s="85"/>
      <c r="R603" s="85"/>
      <c r="S603" s="85"/>
      <c r="T603" s="86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18" t="s">
        <v>160</v>
      </c>
      <c r="AU603" s="18" t="s">
        <v>85</v>
      </c>
    </row>
    <row r="604" s="2" customFormat="1" ht="16.5" customHeight="1">
      <c r="A604" s="39"/>
      <c r="B604" s="40"/>
      <c r="C604" s="201" t="s">
        <v>1217</v>
      </c>
      <c r="D604" s="201" t="s">
        <v>153</v>
      </c>
      <c r="E604" s="202" t="s">
        <v>1218</v>
      </c>
      <c r="F604" s="203" t="s">
        <v>1219</v>
      </c>
      <c r="G604" s="204" t="s">
        <v>966</v>
      </c>
      <c r="H604" s="205">
        <v>17</v>
      </c>
      <c r="I604" s="206"/>
      <c r="J604" s="207">
        <f>ROUND(I604*H604,2)</f>
        <v>0</v>
      </c>
      <c r="K604" s="203" t="s">
        <v>157</v>
      </c>
      <c r="L604" s="45"/>
      <c r="M604" s="208" t="s">
        <v>19</v>
      </c>
      <c r="N604" s="209" t="s">
        <v>47</v>
      </c>
      <c r="O604" s="85"/>
      <c r="P604" s="210">
        <f>O604*H604</f>
        <v>0</v>
      </c>
      <c r="Q604" s="210">
        <v>0.0018</v>
      </c>
      <c r="R604" s="210">
        <f>Q604*H604</f>
        <v>0.030599999999999999</v>
      </c>
      <c r="S604" s="210">
        <v>0</v>
      </c>
      <c r="T604" s="211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12" t="s">
        <v>249</v>
      </c>
      <c r="AT604" s="212" t="s">
        <v>153</v>
      </c>
      <c r="AU604" s="212" t="s">
        <v>85</v>
      </c>
      <c r="AY604" s="18" t="s">
        <v>151</v>
      </c>
      <c r="BE604" s="213">
        <f>IF(N604="základní",J604,0)</f>
        <v>0</v>
      </c>
      <c r="BF604" s="213">
        <f>IF(N604="snížená",J604,0)</f>
        <v>0</v>
      </c>
      <c r="BG604" s="213">
        <f>IF(N604="zákl. přenesená",J604,0)</f>
        <v>0</v>
      </c>
      <c r="BH604" s="213">
        <f>IF(N604="sníž. přenesená",J604,0)</f>
        <v>0</v>
      </c>
      <c r="BI604" s="213">
        <f>IF(N604="nulová",J604,0)</f>
        <v>0</v>
      </c>
      <c r="BJ604" s="18" t="s">
        <v>81</v>
      </c>
      <c r="BK604" s="213">
        <f>ROUND(I604*H604,2)</f>
        <v>0</v>
      </c>
      <c r="BL604" s="18" t="s">
        <v>249</v>
      </c>
      <c r="BM604" s="212" t="s">
        <v>1220</v>
      </c>
    </row>
    <row r="605" s="2" customFormat="1">
      <c r="A605" s="39"/>
      <c r="B605" s="40"/>
      <c r="C605" s="41"/>
      <c r="D605" s="214" t="s">
        <v>160</v>
      </c>
      <c r="E605" s="41"/>
      <c r="F605" s="215" t="s">
        <v>1221</v>
      </c>
      <c r="G605" s="41"/>
      <c r="H605" s="41"/>
      <c r="I605" s="216"/>
      <c r="J605" s="41"/>
      <c r="K605" s="41"/>
      <c r="L605" s="45"/>
      <c r="M605" s="217"/>
      <c r="N605" s="218"/>
      <c r="O605" s="85"/>
      <c r="P605" s="85"/>
      <c r="Q605" s="85"/>
      <c r="R605" s="85"/>
      <c r="S605" s="85"/>
      <c r="T605" s="86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160</v>
      </c>
      <c r="AU605" s="18" t="s">
        <v>85</v>
      </c>
    </row>
    <row r="606" s="2" customFormat="1" ht="16.5" customHeight="1">
      <c r="A606" s="39"/>
      <c r="B606" s="40"/>
      <c r="C606" s="201" t="s">
        <v>1222</v>
      </c>
      <c r="D606" s="201" t="s">
        <v>153</v>
      </c>
      <c r="E606" s="202" t="s">
        <v>1223</v>
      </c>
      <c r="F606" s="203" t="s">
        <v>1224</v>
      </c>
      <c r="G606" s="204" t="s">
        <v>966</v>
      </c>
      <c r="H606" s="205">
        <v>4</v>
      </c>
      <c r="I606" s="206"/>
      <c r="J606" s="207">
        <f>ROUND(I606*H606,2)</f>
        <v>0</v>
      </c>
      <c r="K606" s="203" t="s">
        <v>157</v>
      </c>
      <c r="L606" s="45"/>
      <c r="M606" s="208" t="s">
        <v>19</v>
      </c>
      <c r="N606" s="209" t="s">
        <v>47</v>
      </c>
      <c r="O606" s="85"/>
      <c r="P606" s="210">
        <f>O606*H606</f>
        <v>0</v>
      </c>
      <c r="Q606" s="210">
        <v>0.0018400000000000001</v>
      </c>
      <c r="R606" s="210">
        <f>Q606*H606</f>
        <v>0.0073600000000000002</v>
      </c>
      <c r="S606" s="210">
        <v>0</v>
      </c>
      <c r="T606" s="211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12" t="s">
        <v>249</v>
      </c>
      <c r="AT606" s="212" t="s">
        <v>153</v>
      </c>
      <c r="AU606" s="212" t="s">
        <v>85</v>
      </c>
      <c r="AY606" s="18" t="s">
        <v>151</v>
      </c>
      <c r="BE606" s="213">
        <f>IF(N606="základní",J606,0)</f>
        <v>0</v>
      </c>
      <c r="BF606" s="213">
        <f>IF(N606="snížená",J606,0)</f>
        <v>0</v>
      </c>
      <c r="BG606" s="213">
        <f>IF(N606="zákl. přenesená",J606,0)</f>
        <v>0</v>
      </c>
      <c r="BH606" s="213">
        <f>IF(N606="sníž. přenesená",J606,0)</f>
        <v>0</v>
      </c>
      <c r="BI606" s="213">
        <f>IF(N606="nulová",J606,0)</f>
        <v>0</v>
      </c>
      <c r="BJ606" s="18" t="s">
        <v>81</v>
      </c>
      <c r="BK606" s="213">
        <f>ROUND(I606*H606,2)</f>
        <v>0</v>
      </c>
      <c r="BL606" s="18" t="s">
        <v>249</v>
      </c>
      <c r="BM606" s="212" t="s">
        <v>1225</v>
      </c>
    </row>
    <row r="607" s="2" customFormat="1">
      <c r="A607" s="39"/>
      <c r="B607" s="40"/>
      <c r="C607" s="41"/>
      <c r="D607" s="214" t="s">
        <v>160</v>
      </c>
      <c r="E607" s="41"/>
      <c r="F607" s="215" t="s">
        <v>1226</v>
      </c>
      <c r="G607" s="41"/>
      <c r="H607" s="41"/>
      <c r="I607" s="216"/>
      <c r="J607" s="41"/>
      <c r="K607" s="41"/>
      <c r="L607" s="45"/>
      <c r="M607" s="217"/>
      <c r="N607" s="218"/>
      <c r="O607" s="85"/>
      <c r="P607" s="85"/>
      <c r="Q607" s="85"/>
      <c r="R607" s="85"/>
      <c r="S607" s="85"/>
      <c r="T607" s="86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T607" s="18" t="s">
        <v>160</v>
      </c>
      <c r="AU607" s="18" t="s">
        <v>85</v>
      </c>
    </row>
    <row r="608" s="2" customFormat="1" ht="24.15" customHeight="1">
      <c r="A608" s="39"/>
      <c r="B608" s="40"/>
      <c r="C608" s="201" t="s">
        <v>1227</v>
      </c>
      <c r="D608" s="201" t="s">
        <v>153</v>
      </c>
      <c r="E608" s="202" t="s">
        <v>1228</v>
      </c>
      <c r="F608" s="203" t="s">
        <v>1229</v>
      </c>
      <c r="G608" s="204" t="s">
        <v>177</v>
      </c>
      <c r="H608" s="205">
        <v>0.755</v>
      </c>
      <c r="I608" s="206"/>
      <c r="J608" s="207">
        <f>ROUND(I608*H608,2)</f>
        <v>0</v>
      </c>
      <c r="K608" s="203" t="s">
        <v>157</v>
      </c>
      <c r="L608" s="45"/>
      <c r="M608" s="208" t="s">
        <v>19</v>
      </c>
      <c r="N608" s="209" t="s">
        <v>47</v>
      </c>
      <c r="O608" s="85"/>
      <c r="P608" s="210">
        <f>O608*H608</f>
        <v>0</v>
      </c>
      <c r="Q608" s="210">
        <v>0</v>
      </c>
      <c r="R608" s="210">
        <f>Q608*H608</f>
        <v>0</v>
      </c>
      <c r="S608" s="210">
        <v>0</v>
      </c>
      <c r="T608" s="211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12" t="s">
        <v>249</v>
      </c>
      <c r="AT608" s="212" t="s">
        <v>153</v>
      </c>
      <c r="AU608" s="212" t="s">
        <v>85</v>
      </c>
      <c r="AY608" s="18" t="s">
        <v>151</v>
      </c>
      <c r="BE608" s="213">
        <f>IF(N608="základní",J608,0)</f>
        <v>0</v>
      </c>
      <c r="BF608" s="213">
        <f>IF(N608="snížená",J608,0)</f>
        <v>0</v>
      </c>
      <c r="BG608" s="213">
        <f>IF(N608="zákl. přenesená",J608,0)</f>
        <v>0</v>
      </c>
      <c r="BH608" s="213">
        <f>IF(N608="sníž. přenesená",J608,0)</f>
        <v>0</v>
      </c>
      <c r="BI608" s="213">
        <f>IF(N608="nulová",J608,0)</f>
        <v>0</v>
      </c>
      <c r="BJ608" s="18" t="s">
        <v>81</v>
      </c>
      <c r="BK608" s="213">
        <f>ROUND(I608*H608,2)</f>
        <v>0</v>
      </c>
      <c r="BL608" s="18" t="s">
        <v>249</v>
      </c>
      <c r="BM608" s="212" t="s">
        <v>1230</v>
      </c>
    </row>
    <row r="609" s="2" customFormat="1">
      <c r="A609" s="39"/>
      <c r="B609" s="40"/>
      <c r="C609" s="41"/>
      <c r="D609" s="214" t="s">
        <v>160</v>
      </c>
      <c r="E609" s="41"/>
      <c r="F609" s="215" t="s">
        <v>1231</v>
      </c>
      <c r="G609" s="41"/>
      <c r="H609" s="41"/>
      <c r="I609" s="216"/>
      <c r="J609" s="41"/>
      <c r="K609" s="41"/>
      <c r="L609" s="45"/>
      <c r="M609" s="217"/>
      <c r="N609" s="218"/>
      <c r="O609" s="85"/>
      <c r="P609" s="85"/>
      <c r="Q609" s="85"/>
      <c r="R609" s="85"/>
      <c r="S609" s="85"/>
      <c r="T609" s="86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160</v>
      </c>
      <c r="AU609" s="18" t="s">
        <v>85</v>
      </c>
    </row>
    <row r="610" s="12" customFormat="1" ht="22.8" customHeight="1">
      <c r="A610" s="12"/>
      <c r="B610" s="185"/>
      <c r="C610" s="186"/>
      <c r="D610" s="187" t="s">
        <v>75</v>
      </c>
      <c r="E610" s="199" t="s">
        <v>1232</v>
      </c>
      <c r="F610" s="199" t="s">
        <v>1233</v>
      </c>
      <c r="G610" s="186"/>
      <c r="H610" s="186"/>
      <c r="I610" s="189"/>
      <c r="J610" s="200">
        <f>BK610</f>
        <v>0</v>
      </c>
      <c r="K610" s="186"/>
      <c r="L610" s="191"/>
      <c r="M610" s="192"/>
      <c r="N610" s="193"/>
      <c r="O610" s="193"/>
      <c r="P610" s="194">
        <f>SUM(P611:P614)</f>
        <v>0</v>
      </c>
      <c r="Q610" s="193"/>
      <c r="R610" s="194">
        <f>SUM(R611:R614)</f>
        <v>0.1012</v>
      </c>
      <c r="S610" s="193"/>
      <c r="T610" s="195">
        <f>SUM(T611:T614)</f>
        <v>0</v>
      </c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R610" s="196" t="s">
        <v>85</v>
      </c>
      <c r="AT610" s="197" t="s">
        <v>75</v>
      </c>
      <c r="AU610" s="197" t="s">
        <v>81</v>
      </c>
      <c r="AY610" s="196" t="s">
        <v>151</v>
      </c>
      <c r="BK610" s="198">
        <f>SUM(BK611:BK614)</f>
        <v>0</v>
      </c>
    </row>
    <row r="611" s="2" customFormat="1" ht="24.15" customHeight="1">
      <c r="A611" s="39"/>
      <c r="B611" s="40"/>
      <c r="C611" s="201" t="s">
        <v>1234</v>
      </c>
      <c r="D611" s="201" t="s">
        <v>153</v>
      </c>
      <c r="E611" s="202" t="s">
        <v>1235</v>
      </c>
      <c r="F611" s="203" t="s">
        <v>1236</v>
      </c>
      <c r="G611" s="204" t="s">
        <v>966</v>
      </c>
      <c r="H611" s="205">
        <v>11</v>
      </c>
      <c r="I611" s="206"/>
      <c r="J611" s="207">
        <f>ROUND(I611*H611,2)</f>
        <v>0</v>
      </c>
      <c r="K611" s="203" t="s">
        <v>157</v>
      </c>
      <c r="L611" s="45"/>
      <c r="M611" s="208" t="s">
        <v>19</v>
      </c>
      <c r="N611" s="209" t="s">
        <v>47</v>
      </c>
      <c r="O611" s="85"/>
      <c r="P611" s="210">
        <f>O611*H611</f>
        <v>0</v>
      </c>
      <c r="Q611" s="210">
        <v>0.0091999999999999998</v>
      </c>
      <c r="R611" s="210">
        <f>Q611*H611</f>
        <v>0.1012</v>
      </c>
      <c r="S611" s="210">
        <v>0</v>
      </c>
      <c r="T611" s="211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12" t="s">
        <v>249</v>
      </c>
      <c r="AT611" s="212" t="s">
        <v>153</v>
      </c>
      <c r="AU611" s="212" t="s">
        <v>85</v>
      </c>
      <c r="AY611" s="18" t="s">
        <v>151</v>
      </c>
      <c r="BE611" s="213">
        <f>IF(N611="základní",J611,0)</f>
        <v>0</v>
      </c>
      <c r="BF611" s="213">
        <f>IF(N611="snížená",J611,0)</f>
        <v>0</v>
      </c>
      <c r="BG611" s="213">
        <f>IF(N611="zákl. přenesená",J611,0)</f>
        <v>0</v>
      </c>
      <c r="BH611" s="213">
        <f>IF(N611="sníž. přenesená",J611,0)</f>
        <v>0</v>
      </c>
      <c r="BI611" s="213">
        <f>IF(N611="nulová",J611,0)</f>
        <v>0</v>
      </c>
      <c r="BJ611" s="18" t="s">
        <v>81</v>
      </c>
      <c r="BK611" s="213">
        <f>ROUND(I611*H611,2)</f>
        <v>0</v>
      </c>
      <c r="BL611" s="18" t="s">
        <v>249</v>
      </c>
      <c r="BM611" s="212" t="s">
        <v>1237</v>
      </c>
    </row>
    <row r="612" s="2" customFormat="1">
      <c r="A612" s="39"/>
      <c r="B612" s="40"/>
      <c r="C612" s="41"/>
      <c r="D612" s="214" t="s">
        <v>160</v>
      </c>
      <c r="E612" s="41"/>
      <c r="F612" s="215" t="s">
        <v>1238</v>
      </c>
      <c r="G612" s="41"/>
      <c r="H612" s="41"/>
      <c r="I612" s="216"/>
      <c r="J612" s="41"/>
      <c r="K612" s="41"/>
      <c r="L612" s="45"/>
      <c r="M612" s="217"/>
      <c r="N612" s="218"/>
      <c r="O612" s="85"/>
      <c r="P612" s="85"/>
      <c r="Q612" s="85"/>
      <c r="R612" s="85"/>
      <c r="S612" s="85"/>
      <c r="T612" s="86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18" t="s">
        <v>160</v>
      </c>
      <c r="AU612" s="18" t="s">
        <v>85</v>
      </c>
    </row>
    <row r="613" s="2" customFormat="1" ht="33" customHeight="1">
      <c r="A613" s="39"/>
      <c r="B613" s="40"/>
      <c r="C613" s="201" t="s">
        <v>1239</v>
      </c>
      <c r="D613" s="201" t="s">
        <v>153</v>
      </c>
      <c r="E613" s="202" t="s">
        <v>1240</v>
      </c>
      <c r="F613" s="203" t="s">
        <v>1241</v>
      </c>
      <c r="G613" s="204" t="s">
        <v>177</v>
      </c>
      <c r="H613" s="205">
        <v>0.10100000000000001</v>
      </c>
      <c r="I613" s="206"/>
      <c r="J613" s="207">
        <f>ROUND(I613*H613,2)</f>
        <v>0</v>
      </c>
      <c r="K613" s="203" t="s">
        <v>157</v>
      </c>
      <c r="L613" s="45"/>
      <c r="M613" s="208" t="s">
        <v>19</v>
      </c>
      <c r="N613" s="209" t="s">
        <v>47</v>
      </c>
      <c r="O613" s="85"/>
      <c r="P613" s="210">
        <f>O613*H613</f>
        <v>0</v>
      </c>
      <c r="Q613" s="210">
        <v>0</v>
      </c>
      <c r="R613" s="210">
        <f>Q613*H613</f>
        <v>0</v>
      </c>
      <c r="S613" s="210">
        <v>0</v>
      </c>
      <c r="T613" s="211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12" t="s">
        <v>249</v>
      </c>
      <c r="AT613" s="212" t="s">
        <v>153</v>
      </c>
      <c r="AU613" s="212" t="s">
        <v>85</v>
      </c>
      <c r="AY613" s="18" t="s">
        <v>151</v>
      </c>
      <c r="BE613" s="213">
        <f>IF(N613="základní",J613,0)</f>
        <v>0</v>
      </c>
      <c r="BF613" s="213">
        <f>IF(N613="snížená",J613,0)</f>
        <v>0</v>
      </c>
      <c r="BG613" s="213">
        <f>IF(N613="zákl. přenesená",J613,0)</f>
        <v>0</v>
      </c>
      <c r="BH613" s="213">
        <f>IF(N613="sníž. přenesená",J613,0)</f>
        <v>0</v>
      </c>
      <c r="BI613" s="213">
        <f>IF(N613="nulová",J613,0)</f>
        <v>0</v>
      </c>
      <c r="BJ613" s="18" t="s">
        <v>81</v>
      </c>
      <c r="BK613" s="213">
        <f>ROUND(I613*H613,2)</f>
        <v>0</v>
      </c>
      <c r="BL613" s="18" t="s">
        <v>249</v>
      </c>
      <c r="BM613" s="212" t="s">
        <v>1242</v>
      </c>
    </row>
    <row r="614" s="2" customFormat="1">
      <c r="A614" s="39"/>
      <c r="B614" s="40"/>
      <c r="C614" s="41"/>
      <c r="D614" s="214" t="s">
        <v>160</v>
      </c>
      <c r="E614" s="41"/>
      <c r="F614" s="215" t="s">
        <v>1243</v>
      </c>
      <c r="G614" s="41"/>
      <c r="H614" s="41"/>
      <c r="I614" s="216"/>
      <c r="J614" s="41"/>
      <c r="K614" s="41"/>
      <c r="L614" s="45"/>
      <c r="M614" s="217"/>
      <c r="N614" s="218"/>
      <c r="O614" s="85"/>
      <c r="P614" s="85"/>
      <c r="Q614" s="85"/>
      <c r="R614" s="85"/>
      <c r="S614" s="85"/>
      <c r="T614" s="86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160</v>
      </c>
      <c r="AU614" s="18" t="s">
        <v>85</v>
      </c>
    </row>
    <row r="615" s="12" customFormat="1" ht="22.8" customHeight="1">
      <c r="A615" s="12"/>
      <c r="B615" s="185"/>
      <c r="C615" s="186"/>
      <c r="D615" s="187" t="s">
        <v>75</v>
      </c>
      <c r="E615" s="199" t="s">
        <v>1244</v>
      </c>
      <c r="F615" s="199" t="s">
        <v>1245</v>
      </c>
      <c r="G615" s="186"/>
      <c r="H615" s="186"/>
      <c r="I615" s="189"/>
      <c r="J615" s="200">
        <f>BK615</f>
        <v>0</v>
      </c>
      <c r="K615" s="186"/>
      <c r="L615" s="191"/>
      <c r="M615" s="192"/>
      <c r="N615" s="193"/>
      <c r="O615" s="193"/>
      <c r="P615" s="194">
        <f>SUM(P616:P633)</f>
        <v>0</v>
      </c>
      <c r="Q615" s="193"/>
      <c r="R615" s="194">
        <f>SUM(R616:R633)</f>
        <v>0.13466829999999999</v>
      </c>
      <c r="S615" s="193"/>
      <c r="T615" s="195">
        <f>SUM(T616:T633)</f>
        <v>0.192024</v>
      </c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R615" s="196" t="s">
        <v>85</v>
      </c>
      <c r="AT615" s="197" t="s">
        <v>75</v>
      </c>
      <c r="AU615" s="197" t="s">
        <v>81</v>
      </c>
      <c r="AY615" s="196" t="s">
        <v>151</v>
      </c>
      <c r="BK615" s="198">
        <f>SUM(BK616:BK633)</f>
        <v>0</v>
      </c>
    </row>
    <row r="616" s="2" customFormat="1" ht="16.5" customHeight="1">
      <c r="A616" s="39"/>
      <c r="B616" s="40"/>
      <c r="C616" s="201" t="s">
        <v>1246</v>
      </c>
      <c r="D616" s="201" t="s">
        <v>153</v>
      </c>
      <c r="E616" s="202" t="s">
        <v>1247</v>
      </c>
      <c r="F616" s="203" t="s">
        <v>1248</v>
      </c>
      <c r="G616" s="204" t="s">
        <v>821</v>
      </c>
      <c r="H616" s="205">
        <v>75.599999999999994</v>
      </c>
      <c r="I616" s="206"/>
      <c r="J616" s="207">
        <f>ROUND(I616*H616,2)</f>
        <v>0</v>
      </c>
      <c r="K616" s="203" t="s">
        <v>157</v>
      </c>
      <c r="L616" s="45"/>
      <c r="M616" s="208" t="s">
        <v>19</v>
      </c>
      <c r="N616" s="209" t="s">
        <v>47</v>
      </c>
      <c r="O616" s="85"/>
      <c r="P616" s="210">
        <f>O616*H616</f>
        <v>0</v>
      </c>
      <c r="Q616" s="210">
        <v>4.0000000000000003E-05</v>
      </c>
      <c r="R616" s="210">
        <f>Q616*H616</f>
        <v>0.0030240000000000002</v>
      </c>
      <c r="S616" s="210">
        <v>0.0025400000000000002</v>
      </c>
      <c r="T616" s="211">
        <f>S616*H616</f>
        <v>0.192024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12" t="s">
        <v>249</v>
      </c>
      <c r="AT616" s="212" t="s">
        <v>153</v>
      </c>
      <c r="AU616" s="212" t="s">
        <v>85</v>
      </c>
      <c r="AY616" s="18" t="s">
        <v>151</v>
      </c>
      <c r="BE616" s="213">
        <f>IF(N616="základní",J616,0)</f>
        <v>0</v>
      </c>
      <c r="BF616" s="213">
        <f>IF(N616="snížená",J616,0)</f>
        <v>0</v>
      </c>
      <c r="BG616" s="213">
        <f>IF(N616="zákl. přenesená",J616,0)</f>
        <v>0</v>
      </c>
      <c r="BH616" s="213">
        <f>IF(N616="sníž. přenesená",J616,0)</f>
        <v>0</v>
      </c>
      <c r="BI616" s="213">
        <f>IF(N616="nulová",J616,0)</f>
        <v>0</v>
      </c>
      <c r="BJ616" s="18" t="s">
        <v>81</v>
      </c>
      <c r="BK616" s="213">
        <f>ROUND(I616*H616,2)</f>
        <v>0</v>
      </c>
      <c r="BL616" s="18" t="s">
        <v>249</v>
      </c>
      <c r="BM616" s="212" t="s">
        <v>1249</v>
      </c>
    </row>
    <row r="617" s="2" customFormat="1">
      <c r="A617" s="39"/>
      <c r="B617" s="40"/>
      <c r="C617" s="41"/>
      <c r="D617" s="214" t="s">
        <v>160</v>
      </c>
      <c r="E617" s="41"/>
      <c r="F617" s="215" t="s">
        <v>1250</v>
      </c>
      <c r="G617" s="41"/>
      <c r="H617" s="41"/>
      <c r="I617" s="216"/>
      <c r="J617" s="41"/>
      <c r="K617" s="41"/>
      <c r="L617" s="45"/>
      <c r="M617" s="217"/>
      <c r="N617" s="218"/>
      <c r="O617" s="85"/>
      <c r="P617" s="85"/>
      <c r="Q617" s="85"/>
      <c r="R617" s="85"/>
      <c r="S617" s="85"/>
      <c r="T617" s="86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T617" s="18" t="s">
        <v>160</v>
      </c>
      <c r="AU617" s="18" t="s">
        <v>85</v>
      </c>
    </row>
    <row r="618" s="2" customFormat="1" ht="24.15" customHeight="1">
      <c r="A618" s="39"/>
      <c r="B618" s="40"/>
      <c r="C618" s="201" t="s">
        <v>1251</v>
      </c>
      <c r="D618" s="201" t="s">
        <v>153</v>
      </c>
      <c r="E618" s="202" t="s">
        <v>1252</v>
      </c>
      <c r="F618" s="203" t="s">
        <v>1253</v>
      </c>
      <c r="G618" s="204" t="s">
        <v>311</v>
      </c>
      <c r="H618" s="205">
        <v>8</v>
      </c>
      <c r="I618" s="206"/>
      <c r="J618" s="207">
        <f>ROUND(I618*H618,2)</f>
        <v>0</v>
      </c>
      <c r="K618" s="203" t="s">
        <v>157</v>
      </c>
      <c r="L618" s="45"/>
      <c r="M618" s="208" t="s">
        <v>19</v>
      </c>
      <c r="N618" s="209" t="s">
        <v>47</v>
      </c>
      <c r="O618" s="85"/>
      <c r="P618" s="210">
        <f>O618*H618</f>
        <v>0</v>
      </c>
      <c r="Q618" s="210">
        <v>0.00038999999999999999</v>
      </c>
      <c r="R618" s="210">
        <f>Q618*H618</f>
        <v>0.0031199999999999999</v>
      </c>
      <c r="S618" s="210">
        <v>0</v>
      </c>
      <c r="T618" s="211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12" t="s">
        <v>249</v>
      </c>
      <c r="AT618" s="212" t="s">
        <v>153</v>
      </c>
      <c r="AU618" s="212" t="s">
        <v>85</v>
      </c>
      <c r="AY618" s="18" t="s">
        <v>151</v>
      </c>
      <c r="BE618" s="213">
        <f>IF(N618="základní",J618,0)</f>
        <v>0</v>
      </c>
      <c r="BF618" s="213">
        <f>IF(N618="snížená",J618,0)</f>
        <v>0</v>
      </c>
      <c r="BG618" s="213">
        <f>IF(N618="zákl. přenesená",J618,0)</f>
        <v>0</v>
      </c>
      <c r="BH618" s="213">
        <f>IF(N618="sníž. přenesená",J618,0)</f>
        <v>0</v>
      </c>
      <c r="BI618" s="213">
        <f>IF(N618="nulová",J618,0)</f>
        <v>0</v>
      </c>
      <c r="BJ618" s="18" t="s">
        <v>81</v>
      </c>
      <c r="BK618" s="213">
        <f>ROUND(I618*H618,2)</f>
        <v>0</v>
      </c>
      <c r="BL618" s="18" t="s">
        <v>249</v>
      </c>
      <c r="BM618" s="212" t="s">
        <v>1254</v>
      </c>
    </row>
    <row r="619" s="2" customFormat="1">
      <c r="A619" s="39"/>
      <c r="B619" s="40"/>
      <c r="C619" s="41"/>
      <c r="D619" s="214" t="s">
        <v>160</v>
      </c>
      <c r="E619" s="41"/>
      <c r="F619" s="215" t="s">
        <v>1255</v>
      </c>
      <c r="G619" s="41"/>
      <c r="H619" s="41"/>
      <c r="I619" s="216"/>
      <c r="J619" s="41"/>
      <c r="K619" s="41"/>
      <c r="L619" s="45"/>
      <c r="M619" s="217"/>
      <c r="N619" s="218"/>
      <c r="O619" s="85"/>
      <c r="P619" s="85"/>
      <c r="Q619" s="85"/>
      <c r="R619" s="85"/>
      <c r="S619" s="85"/>
      <c r="T619" s="86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160</v>
      </c>
      <c r="AU619" s="18" t="s">
        <v>85</v>
      </c>
    </row>
    <row r="620" s="2" customFormat="1" ht="24.15" customHeight="1">
      <c r="A620" s="39"/>
      <c r="B620" s="40"/>
      <c r="C620" s="201" t="s">
        <v>1256</v>
      </c>
      <c r="D620" s="201" t="s">
        <v>153</v>
      </c>
      <c r="E620" s="202" t="s">
        <v>1257</v>
      </c>
      <c r="F620" s="203" t="s">
        <v>1258</v>
      </c>
      <c r="G620" s="204" t="s">
        <v>311</v>
      </c>
      <c r="H620" s="205">
        <v>48</v>
      </c>
      <c r="I620" s="206"/>
      <c r="J620" s="207">
        <f>ROUND(I620*H620,2)</f>
        <v>0</v>
      </c>
      <c r="K620" s="203" t="s">
        <v>157</v>
      </c>
      <c r="L620" s="45"/>
      <c r="M620" s="208" t="s">
        <v>19</v>
      </c>
      <c r="N620" s="209" t="s">
        <v>47</v>
      </c>
      <c r="O620" s="85"/>
      <c r="P620" s="210">
        <f>O620*H620</f>
        <v>0</v>
      </c>
      <c r="Q620" s="210">
        <v>0.00059999999999999995</v>
      </c>
      <c r="R620" s="210">
        <f>Q620*H620</f>
        <v>0.028799999999999999</v>
      </c>
      <c r="S620" s="210">
        <v>0</v>
      </c>
      <c r="T620" s="211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12" t="s">
        <v>249</v>
      </c>
      <c r="AT620" s="212" t="s">
        <v>153</v>
      </c>
      <c r="AU620" s="212" t="s">
        <v>85</v>
      </c>
      <c r="AY620" s="18" t="s">
        <v>151</v>
      </c>
      <c r="BE620" s="213">
        <f>IF(N620="základní",J620,0)</f>
        <v>0</v>
      </c>
      <c r="BF620" s="213">
        <f>IF(N620="snížená",J620,0)</f>
        <v>0</v>
      </c>
      <c r="BG620" s="213">
        <f>IF(N620="zákl. přenesená",J620,0)</f>
        <v>0</v>
      </c>
      <c r="BH620" s="213">
        <f>IF(N620="sníž. přenesená",J620,0)</f>
        <v>0</v>
      </c>
      <c r="BI620" s="213">
        <f>IF(N620="nulová",J620,0)</f>
        <v>0</v>
      </c>
      <c r="BJ620" s="18" t="s">
        <v>81</v>
      </c>
      <c r="BK620" s="213">
        <f>ROUND(I620*H620,2)</f>
        <v>0</v>
      </c>
      <c r="BL620" s="18" t="s">
        <v>249</v>
      </c>
      <c r="BM620" s="212" t="s">
        <v>1259</v>
      </c>
    </row>
    <row r="621" s="2" customFormat="1">
      <c r="A621" s="39"/>
      <c r="B621" s="40"/>
      <c r="C621" s="41"/>
      <c r="D621" s="214" t="s">
        <v>160</v>
      </c>
      <c r="E621" s="41"/>
      <c r="F621" s="215" t="s">
        <v>1260</v>
      </c>
      <c r="G621" s="41"/>
      <c r="H621" s="41"/>
      <c r="I621" s="216"/>
      <c r="J621" s="41"/>
      <c r="K621" s="41"/>
      <c r="L621" s="45"/>
      <c r="M621" s="217"/>
      <c r="N621" s="218"/>
      <c r="O621" s="85"/>
      <c r="P621" s="85"/>
      <c r="Q621" s="85"/>
      <c r="R621" s="85"/>
      <c r="S621" s="85"/>
      <c r="T621" s="86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8" t="s">
        <v>160</v>
      </c>
      <c r="AU621" s="18" t="s">
        <v>85</v>
      </c>
    </row>
    <row r="622" s="13" customFormat="1">
      <c r="A622" s="13"/>
      <c r="B622" s="219"/>
      <c r="C622" s="220"/>
      <c r="D622" s="221" t="s">
        <v>162</v>
      </c>
      <c r="E622" s="222" t="s">
        <v>19</v>
      </c>
      <c r="F622" s="223" t="s">
        <v>1261</v>
      </c>
      <c r="G622" s="220"/>
      <c r="H622" s="224">
        <v>48</v>
      </c>
      <c r="I622" s="225"/>
      <c r="J622" s="220"/>
      <c r="K622" s="220"/>
      <c r="L622" s="226"/>
      <c r="M622" s="227"/>
      <c r="N622" s="228"/>
      <c r="O622" s="228"/>
      <c r="P622" s="228"/>
      <c r="Q622" s="228"/>
      <c r="R622" s="228"/>
      <c r="S622" s="228"/>
      <c r="T622" s="229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0" t="s">
        <v>162</v>
      </c>
      <c r="AU622" s="230" t="s">
        <v>85</v>
      </c>
      <c r="AV622" s="13" t="s">
        <v>85</v>
      </c>
      <c r="AW622" s="13" t="s">
        <v>35</v>
      </c>
      <c r="AX622" s="13" t="s">
        <v>81</v>
      </c>
      <c r="AY622" s="230" t="s">
        <v>151</v>
      </c>
    </row>
    <row r="623" s="2" customFormat="1" ht="16.5" customHeight="1">
      <c r="A623" s="39"/>
      <c r="B623" s="40"/>
      <c r="C623" s="201" t="s">
        <v>1262</v>
      </c>
      <c r="D623" s="201" t="s">
        <v>153</v>
      </c>
      <c r="E623" s="202" t="s">
        <v>1263</v>
      </c>
      <c r="F623" s="203" t="s">
        <v>1264</v>
      </c>
      <c r="G623" s="204" t="s">
        <v>821</v>
      </c>
      <c r="H623" s="205">
        <v>86.010000000000005</v>
      </c>
      <c r="I623" s="206"/>
      <c r="J623" s="207">
        <f>ROUND(I623*H623,2)</f>
        <v>0</v>
      </c>
      <c r="K623" s="203" t="s">
        <v>157</v>
      </c>
      <c r="L623" s="45"/>
      <c r="M623" s="208" t="s">
        <v>19</v>
      </c>
      <c r="N623" s="209" t="s">
        <v>47</v>
      </c>
      <c r="O623" s="85"/>
      <c r="P623" s="210">
        <f>O623*H623</f>
        <v>0</v>
      </c>
      <c r="Q623" s="210">
        <v>0.00055000000000000003</v>
      </c>
      <c r="R623" s="210">
        <f>Q623*H623</f>
        <v>0.047305500000000007</v>
      </c>
      <c r="S623" s="210">
        <v>0</v>
      </c>
      <c r="T623" s="211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12" t="s">
        <v>249</v>
      </c>
      <c r="AT623" s="212" t="s">
        <v>153</v>
      </c>
      <c r="AU623" s="212" t="s">
        <v>85</v>
      </c>
      <c r="AY623" s="18" t="s">
        <v>151</v>
      </c>
      <c r="BE623" s="213">
        <f>IF(N623="základní",J623,0)</f>
        <v>0</v>
      </c>
      <c r="BF623" s="213">
        <f>IF(N623="snížená",J623,0)</f>
        <v>0</v>
      </c>
      <c r="BG623" s="213">
        <f>IF(N623="zákl. přenesená",J623,0)</f>
        <v>0</v>
      </c>
      <c r="BH623" s="213">
        <f>IF(N623="sníž. přenesená",J623,0)</f>
        <v>0</v>
      </c>
      <c r="BI623" s="213">
        <f>IF(N623="nulová",J623,0)</f>
        <v>0</v>
      </c>
      <c r="BJ623" s="18" t="s">
        <v>81</v>
      </c>
      <c r="BK623" s="213">
        <f>ROUND(I623*H623,2)</f>
        <v>0</v>
      </c>
      <c r="BL623" s="18" t="s">
        <v>249</v>
      </c>
      <c r="BM623" s="212" t="s">
        <v>1265</v>
      </c>
    </row>
    <row r="624" s="2" customFormat="1">
      <c r="A624" s="39"/>
      <c r="B624" s="40"/>
      <c r="C624" s="41"/>
      <c r="D624" s="214" t="s">
        <v>160</v>
      </c>
      <c r="E624" s="41"/>
      <c r="F624" s="215" t="s">
        <v>1266</v>
      </c>
      <c r="G624" s="41"/>
      <c r="H624" s="41"/>
      <c r="I624" s="216"/>
      <c r="J624" s="41"/>
      <c r="K624" s="41"/>
      <c r="L624" s="45"/>
      <c r="M624" s="217"/>
      <c r="N624" s="218"/>
      <c r="O624" s="85"/>
      <c r="P624" s="85"/>
      <c r="Q624" s="85"/>
      <c r="R624" s="85"/>
      <c r="S624" s="85"/>
      <c r="T624" s="86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160</v>
      </c>
      <c r="AU624" s="18" t="s">
        <v>85</v>
      </c>
    </row>
    <row r="625" s="13" customFormat="1">
      <c r="A625" s="13"/>
      <c r="B625" s="219"/>
      <c r="C625" s="220"/>
      <c r="D625" s="221" t="s">
        <v>162</v>
      </c>
      <c r="E625" s="222" t="s">
        <v>19</v>
      </c>
      <c r="F625" s="223" t="s">
        <v>1267</v>
      </c>
      <c r="G625" s="220"/>
      <c r="H625" s="224">
        <v>86.010000000000005</v>
      </c>
      <c r="I625" s="225"/>
      <c r="J625" s="220"/>
      <c r="K625" s="220"/>
      <c r="L625" s="226"/>
      <c r="M625" s="227"/>
      <c r="N625" s="228"/>
      <c r="O625" s="228"/>
      <c r="P625" s="228"/>
      <c r="Q625" s="228"/>
      <c r="R625" s="228"/>
      <c r="S625" s="228"/>
      <c r="T625" s="229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0" t="s">
        <v>162</v>
      </c>
      <c r="AU625" s="230" t="s">
        <v>85</v>
      </c>
      <c r="AV625" s="13" t="s">
        <v>85</v>
      </c>
      <c r="AW625" s="13" t="s">
        <v>35</v>
      </c>
      <c r="AX625" s="13" t="s">
        <v>81</v>
      </c>
      <c r="AY625" s="230" t="s">
        <v>151</v>
      </c>
    </row>
    <row r="626" s="2" customFormat="1" ht="16.5" customHeight="1">
      <c r="A626" s="39"/>
      <c r="B626" s="40"/>
      <c r="C626" s="201" t="s">
        <v>1268</v>
      </c>
      <c r="D626" s="201" t="s">
        <v>153</v>
      </c>
      <c r="E626" s="202" t="s">
        <v>1269</v>
      </c>
      <c r="F626" s="203" t="s">
        <v>1270</v>
      </c>
      <c r="G626" s="204" t="s">
        <v>821</v>
      </c>
      <c r="H626" s="205">
        <v>74.884</v>
      </c>
      <c r="I626" s="206"/>
      <c r="J626" s="207">
        <f>ROUND(I626*H626,2)</f>
        <v>0</v>
      </c>
      <c r="K626" s="203" t="s">
        <v>157</v>
      </c>
      <c r="L626" s="45"/>
      <c r="M626" s="208" t="s">
        <v>19</v>
      </c>
      <c r="N626" s="209" t="s">
        <v>47</v>
      </c>
      <c r="O626" s="85"/>
      <c r="P626" s="210">
        <f>O626*H626</f>
        <v>0</v>
      </c>
      <c r="Q626" s="210">
        <v>0.00069999999999999999</v>
      </c>
      <c r="R626" s="210">
        <f>Q626*H626</f>
        <v>0.052418800000000002</v>
      </c>
      <c r="S626" s="210">
        <v>0</v>
      </c>
      <c r="T626" s="211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12" t="s">
        <v>249</v>
      </c>
      <c r="AT626" s="212" t="s">
        <v>153</v>
      </c>
      <c r="AU626" s="212" t="s">
        <v>85</v>
      </c>
      <c r="AY626" s="18" t="s">
        <v>151</v>
      </c>
      <c r="BE626" s="213">
        <f>IF(N626="základní",J626,0)</f>
        <v>0</v>
      </c>
      <c r="BF626" s="213">
        <f>IF(N626="snížená",J626,0)</f>
        <v>0</v>
      </c>
      <c r="BG626" s="213">
        <f>IF(N626="zákl. přenesená",J626,0)</f>
        <v>0</v>
      </c>
      <c r="BH626" s="213">
        <f>IF(N626="sníž. přenesená",J626,0)</f>
        <v>0</v>
      </c>
      <c r="BI626" s="213">
        <f>IF(N626="nulová",J626,0)</f>
        <v>0</v>
      </c>
      <c r="BJ626" s="18" t="s">
        <v>81</v>
      </c>
      <c r="BK626" s="213">
        <f>ROUND(I626*H626,2)</f>
        <v>0</v>
      </c>
      <c r="BL626" s="18" t="s">
        <v>249</v>
      </c>
      <c r="BM626" s="212" t="s">
        <v>1271</v>
      </c>
    </row>
    <row r="627" s="2" customFormat="1">
      <c r="A627" s="39"/>
      <c r="B627" s="40"/>
      <c r="C627" s="41"/>
      <c r="D627" s="214" t="s">
        <v>160</v>
      </c>
      <c r="E627" s="41"/>
      <c r="F627" s="215" t="s">
        <v>1272</v>
      </c>
      <c r="G627" s="41"/>
      <c r="H627" s="41"/>
      <c r="I627" s="216"/>
      <c r="J627" s="41"/>
      <c r="K627" s="41"/>
      <c r="L627" s="45"/>
      <c r="M627" s="217"/>
      <c r="N627" s="218"/>
      <c r="O627" s="85"/>
      <c r="P627" s="85"/>
      <c r="Q627" s="85"/>
      <c r="R627" s="85"/>
      <c r="S627" s="85"/>
      <c r="T627" s="86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T627" s="18" t="s">
        <v>160</v>
      </c>
      <c r="AU627" s="18" t="s">
        <v>85</v>
      </c>
    </row>
    <row r="628" s="13" customFormat="1">
      <c r="A628" s="13"/>
      <c r="B628" s="219"/>
      <c r="C628" s="220"/>
      <c r="D628" s="221" t="s">
        <v>162</v>
      </c>
      <c r="E628" s="222" t="s">
        <v>19</v>
      </c>
      <c r="F628" s="223" t="s">
        <v>1273</v>
      </c>
      <c r="G628" s="220"/>
      <c r="H628" s="224">
        <v>74.884</v>
      </c>
      <c r="I628" s="225"/>
      <c r="J628" s="220"/>
      <c r="K628" s="220"/>
      <c r="L628" s="226"/>
      <c r="M628" s="227"/>
      <c r="N628" s="228"/>
      <c r="O628" s="228"/>
      <c r="P628" s="228"/>
      <c r="Q628" s="228"/>
      <c r="R628" s="228"/>
      <c r="S628" s="228"/>
      <c r="T628" s="229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0" t="s">
        <v>162</v>
      </c>
      <c r="AU628" s="230" t="s">
        <v>85</v>
      </c>
      <c r="AV628" s="13" t="s">
        <v>85</v>
      </c>
      <c r="AW628" s="13" t="s">
        <v>35</v>
      </c>
      <c r="AX628" s="13" t="s">
        <v>81</v>
      </c>
      <c r="AY628" s="230" t="s">
        <v>151</v>
      </c>
    </row>
    <row r="629" s="2" customFormat="1" ht="16.5" customHeight="1">
      <c r="A629" s="39"/>
      <c r="B629" s="40"/>
      <c r="C629" s="201" t="s">
        <v>1274</v>
      </c>
      <c r="D629" s="201" t="s">
        <v>153</v>
      </c>
      <c r="E629" s="202" t="s">
        <v>1275</v>
      </c>
      <c r="F629" s="203" t="s">
        <v>1276</v>
      </c>
      <c r="G629" s="204" t="s">
        <v>821</v>
      </c>
      <c r="H629" s="205">
        <v>160.89400000000001</v>
      </c>
      <c r="I629" s="206"/>
      <c r="J629" s="207">
        <f>ROUND(I629*H629,2)</f>
        <v>0</v>
      </c>
      <c r="K629" s="203" t="s">
        <v>157</v>
      </c>
      <c r="L629" s="45"/>
      <c r="M629" s="208" t="s">
        <v>19</v>
      </c>
      <c r="N629" s="209" t="s">
        <v>47</v>
      </c>
      <c r="O629" s="85"/>
      <c r="P629" s="210">
        <f>O629*H629</f>
        <v>0</v>
      </c>
      <c r="Q629" s="210">
        <v>0</v>
      </c>
      <c r="R629" s="210">
        <f>Q629*H629</f>
        <v>0</v>
      </c>
      <c r="S629" s="210">
        <v>0</v>
      </c>
      <c r="T629" s="211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12" t="s">
        <v>249</v>
      </c>
      <c r="AT629" s="212" t="s">
        <v>153</v>
      </c>
      <c r="AU629" s="212" t="s">
        <v>85</v>
      </c>
      <c r="AY629" s="18" t="s">
        <v>151</v>
      </c>
      <c r="BE629" s="213">
        <f>IF(N629="základní",J629,0)</f>
        <v>0</v>
      </c>
      <c r="BF629" s="213">
        <f>IF(N629="snížená",J629,0)</f>
        <v>0</v>
      </c>
      <c r="BG629" s="213">
        <f>IF(N629="zákl. přenesená",J629,0)</f>
        <v>0</v>
      </c>
      <c r="BH629" s="213">
        <f>IF(N629="sníž. přenesená",J629,0)</f>
        <v>0</v>
      </c>
      <c r="BI629" s="213">
        <f>IF(N629="nulová",J629,0)</f>
        <v>0</v>
      </c>
      <c r="BJ629" s="18" t="s">
        <v>81</v>
      </c>
      <c r="BK629" s="213">
        <f>ROUND(I629*H629,2)</f>
        <v>0</v>
      </c>
      <c r="BL629" s="18" t="s">
        <v>249</v>
      </c>
      <c r="BM629" s="212" t="s">
        <v>1277</v>
      </c>
    </row>
    <row r="630" s="2" customFormat="1">
      <c r="A630" s="39"/>
      <c r="B630" s="40"/>
      <c r="C630" s="41"/>
      <c r="D630" s="214" t="s">
        <v>160</v>
      </c>
      <c r="E630" s="41"/>
      <c r="F630" s="215" t="s">
        <v>1278</v>
      </c>
      <c r="G630" s="41"/>
      <c r="H630" s="41"/>
      <c r="I630" s="216"/>
      <c r="J630" s="41"/>
      <c r="K630" s="41"/>
      <c r="L630" s="45"/>
      <c r="M630" s="217"/>
      <c r="N630" s="218"/>
      <c r="O630" s="85"/>
      <c r="P630" s="85"/>
      <c r="Q630" s="85"/>
      <c r="R630" s="85"/>
      <c r="S630" s="85"/>
      <c r="T630" s="86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8" t="s">
        <v>160</v>
      </c>
      <c r="AU630" s="18" t="s">
        <v>85</v>
      </c>
    </row>
    <row r="631" s="13" customFormat="1">
      <c r="A631" s="13"/>
      <c r="B631" s="219"/>
      <c r="C631" s="220"/>
      <c r="D631" s="221" t="s">
        <v>162</v>
      </c>
      <c r="E631" s="222" t="s">
        <v>19</v>
      </c>
      <c r="F631" s="223" t="s">
        <v>1279</v>
      </c>
      <c r="G631" s="220"/>
      <c r="H631" s="224">
        <v>160.89400000000001</v>
      </c>
      <c r="I631" s="225"/>
      <c r="J631" s="220"/>
      <c r="K631" s="220"/>
      <c r="L631" s="226"/>
      <c r="M631" s="227"/>
      <c r="N631" s="228"/>
      <c r="O631" s="228"/>
      <c r="P631" s="228"/>
      <c r="Q631" s="228"/>
      <c r="R631" s="228"/>
      <c r="S631" s="228"/>
      <c r="T631" s="229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0" t="s">
        <v>162</v>
      </c>
      <c r="AU631" s="230" t="s">
        <v>85</v>
      </c>
      <c r="AV631" s="13" t="s">
        <v>85</v>
      </c>
      <c r="AW631" s="13" t="s">
        <v>35</v>
      </c>
      <c r="AX631" s="13" t="s">
        <v>81</v>
      </c>
      <c r="AY631" s="230" t="s">
        <v>151</v>
      </c>
    </row>
    <row r="632" s="2" customFormat="1" ht="24.15" customHeight="1">
      <c r="A632" s="39"/>
      <c r="B632" s="40"/>
      <c r="C632" s="201" t="s">
        <v>1280</v>
      </c>
      <c r="D632" s="201" t="s">
        <v>153</v>
      </c>
      <c r="E632" s="202" t="s">
        <v>1281</v>
      </c>
      <c r="F632" s="203" t="s">
        <v>1282</v>
      </c>
      <c r="G632" s="204" t="s">
        <v>177</v>
      </c>
      <c r="H632" s="205">
        <v>0.13500000000000001</v>
      </c>
      <c r="I632" s="206"/>
      <c r="J632" s="207">
        <f>ROUND(I632*H632,2)</f>
        <v>0</v>
      </c>
      <c r="K632" s="203" t="s">
        <v>157</v>
      </c>
      <c r="L632" s="45"/>
      <c r="M632" s="208" t="s">
        <v>19</v>
      </c>
      <c r="N632" s="209" t="s">
        <v>47</v>
      </c>
      <c r="O632" s="85"/>
      <c r="P632" s="210">
        <f>O632*H632</f>
        <v>0</v>
      </c>
      <c r="Q632" s="210">
        <v>0</v>
      </c>
      <c r="R632" s="210">
        <f>Q632*H632</f>
        <v>0</v>
      </c>
      <c r="S632" s="210">
        <v>0</v>
      </c>
      <c r="T632" s="211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12" t="s">
        <v>249</v>
      </c>
      <c r="AT632" s="212" t="s">
        <v>153</v>
      </c>
      <c r="AU632" s="212" t="s">
        <v>85</v>
      </c>
      <c r="AY632" s="18" t="s">
        <v>151</v>
      </c>
      <c r="BE632" s="213">
        <f>IF(N632="základní",J632,0)</f>
        <v>0</v>
      </c>
      <c r="BF632" s="213">
        <f>IF(N632="snížená",J632,0)</f>
        <v>0</v>
      </c>
      <c r="BG632" s="213">
        <f>IF(N632="zákl. přenesená",J632,0)</f>
        <v>0</v>
      </c>
      <c r="BH632" s="213">
        <f>IF(N632="sníž. přenesená",J632,0)</f>
        <v>0</v>
      </c>
      <c r="BI632" s="213">
        <f>IF(N632="nulová",J632,0)</f>
        <v>0</v>
      </c>
      <c r="BJ632" s="18" t="s">
        <v>81</v>
      </c>
      <c r="BK632" s="213">
        <f>ROUND(I632*H632,2)</f>
        <v>0</v>
      </c>
      <c r="BL632" s="18" t="s">
        <v>249</v>
      </c>
      <c r="BM632" s="212" t="s">
        <v>1283</v>
      </c>
    </row>
    <row r="633" s="2" customFormat="1">
      <c r="A633" s="39"/>
      <c r="B633" s="40"/>
      <c r="C633" s="41"/>
      <c r="D633" s="214" t="s">
        <v>160</v>
      </c>
      <c r="E633" s="41"/>
      <c r="F633" s="215" t="s">
        <v>1284</v>
      </c>
      <c r="G633" s="41"/>
      <c r="H633" s="41"/>
      <c r="I633" s="216"/>
      <c r="J633" s="41"/>
      <c r="K633" s="41"/>
      <c r="L633" s="45"/>
      <c r="M633" s="217"/>
      <c r="N633" s="218"/>
      <c r="O633" s="85"/>
      <c r="P633" s="85"/>
      <c r="Q633" s="85"/>
      <c r="R633" s="85"/>
      <c r="S633" s="85"/>
      <c r="T633" s="86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160</v>
      </c>
      <c r="AU633" s="18" t="s">
        <v>85</v>
      </c>
    </row>
    <row r="634" s="12" customFormat="1" ht="22.8" customHeight="1">
      <c r="A634" s="12"/>
      <c r="B634" s="185"/>
      <c r="C634" s="186"/>
      <c r="D634" s="187" t="s">
        <v>75</v>
      </c>
      <c r="E634" s="199" t="s">
        <v>1285</v>
      </c>
      <c r="F634" s="199" t="s">
        <v>1286</v>
      </c>
      <c r="G634" s="186"/>
      <c r="H634" s="186"/>
      <c r="I634" s="189"/>
      <c r="J634" s="200">
        <f>BK634</f>
        <v>0</v>
      </c>
      <c r="K634" s="186"/>
      <c r="L634" s="191"/>
      <c r="M634" s="192"/>
      <c r="N634" s="193"/>
      <c r="O634" s="193"/>
      <c r="P634" s="194">
        <f>SUM(P635:P638)</f>
        <v>0</v>
      </c>
      <c r="Q634" s="193"/>
      <c r="R634" s="194">
        <f>SUM(R635:R638)</f>
        <v>0.0036399999999999996</v>
      </c>
      <c r="S634" s="193"/>
      <c r="T634" s="195">
        <f>SUM(T635:T638)</f>
        <v>0</v>
      </c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R634" s="196" t="s">
        <v>85</v>
      </c>
      <c r="AT634" s="197" t="s">
        <v>75</v>
      </c>
      <c r="AU634" s="197" t="s">
        <v>81</v>
      </c>
      <c r="AY634" s="196" t="s">
        <v>151</v>
      </c>
      <c r="BK634" s="198">
        <f>SUM(BK635:BK638)</f>
        <v>0</v>
      </c>
    </row>
    <row r="635" s="2" customFormat="1" ht="24.15" customHeight="1">
      <c r="A635" s="39"/>
      <c r="B635" s="40"/>
      <c r="C635" s="201" t="s">
        <v>1287</v>
      </c>
      <c r="D635" s="201" t="s">
        <v>153</v>
      </c>
      <c r="E635" s="202" t="s">
        <v>1288</v>
      </c>
      <c r="F635" s="203" t="s">
        <v>1289</v>
      </c>
      <c r="G635" s="204" t="s">
        <v>311</v>
      </c>
      <c r="H635" s="205">
        <v>26</v>
      </c>
      <c r="I635" s="206"/>
      <c r="J635" s="207">
        <f>ROUND(I635*H635,2)</f>
        <v>0</v>
      </c>
      <c r="K635" s="203" t="s">
        <v>157</v>
      </c>
      <c r="L635" s="45"/>
      <c r="M635" s="208" t="s">
        <v>19</v>
      </c>
      <c r="N635" s="209" t="s">
        <v>47</v>
      </c>
      <c r="O635" s="85"/>
      <c r="P635" s="210">
        <f>O635*H635</f>
        <v>0</v>
      </c>
      <c r="Q635" s="210">
        <v>0.00013999999999999999</v>
      </c>
      <c r="R635" s="210">
        <f>Q635*H635</f>
        <v>0.0036399999999999996</v>
      </c>
      <c r="S635" s="210">
        <v>0</v>
      </c>
      <c r="T635" s="211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12" t="s">
        <v>249</v>
      </c>
      <c r="AT635" s="212" t="s">
        <v>153</v>
      </c>
      <c r="AU635" s="212" t="s">
        <v>85</v>
      </c>
      <c r="AY635" s="18" t="s">
        <v>151</v>
      </c>
      <c r="BE635" s="213">
        <f>IF(N635="základní",J635,0)</f>
        <v>0</v>
      </c>
      <c r="BF635" s="213">
        <f>IF(N635="snížená",J635,0)</f>
        <v>0</v>
      </c>
      <c r="BG635" s="213">
        <f>IF(N635="zákl. přenesená",J635,0)</f>
        <v>0</v>
      </c>
      <c r="BH635" s="213">
        <f>IF(N635="sníž. přenesená",J635,0)</f>
        <v>0</v>
      </c>
      <c r="BI635" s="213">
        <f>IF(N635="nulová",J635,0)</f>
        <v>0</v>
      </c>
      <c r="BJ635" s="18" t="s">
        <v>81</v>
      </c>
      <c r="BK635" s="213">
        <f>ROUND(I635*H635,2)</f>
        <v>0</v>
      </c>
      <c r="BL635" s="18" t="s">
        <v>249</v>
      </c>
      <c r="BM635" s="212" t="s">
        <v>1290</v>
      </c>
    </row>
    <row r="636" s="2" customFormat="1">
      <c r="A636" s="39"/>
      <c r="B636" s="40"/>
      <c r="C636" s="41"/>
      <c r="D636" s="214" t="s">
        <v>160</v>
      </c>
      <c r="E636" s="41"/>
      <c r="F636" s="215" t="s">
        <v>1291</v>
      </c>
      <c r="G636" s="41"/>
      <c r="H636" s="41"/>
      <c r="I636" s="216"/>
      <c r="J636" s="41"/>
      <c r="K636" s="41"/>
      <c r="L636" s="45"/>
      <c r="M636" s="217"/>
      <c r="N636" s="218"/>
      <c r="O636" s="85"/>
      <c r="P636" s="85"/>
      <c r="Q636" s="85"/>
      <c r="R636" s="85"/>
      <c r="S636" s="85"/>
      <c r="T636" s="86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160</v>
      </c>
      <c r="AU636" s="18" t="s">
        <v>85</v>
      </c>
    </row>
    <row r="637" s="2" customFormat="1" ht="24.15" customHeight="1">
      <c r="A637" s="39"/>
      <c r="B637" s="40"/>
      <c r="C637" s="201" t="s">
        <v>1292</v>
      </c>
      <c r="D637" s="201" t="s">
        <v>153</v>
      </c>
      <c r="E637" s="202" t="s">
        <v>1293</v>
      </c>
      <c r="F637" s="203" t="s">
        <v>1294</v>
      </c>
      <c r="G637" s="204" t="s">
        <v>177</v>
      </c>
      <c r="H637" s="205">
        <v>0.0040000000000000001</v>
      </c>
      <c r="I637" s="206"/>
      <c r="J637" s="207">
        <f>ROUND(I637*H637,2)</f>
        <v>0</v>
      </c>
      <c r="K637" s="203" t="s">
        <v>157</v>
      </c>
      <c r="L637" s="45"/>
      <c r="M637" s="208" t="s">
        <v>19</v>
      </c>
      <c r="N637" s="209" t="s">
        <v>47</v>
      </c>
      <c r="O637" s="85"/>
      <c r="P637" s="210">
        <f>O637*H637</f>
        <v>0</v>
      </c>
      <c r="Q637" s="210">
        <v>0</v>
      </c>
      <c r="R637" s="210">
        <f>Q637*H637</f>
        <v>0</v>
      </c>
      <c r="S637" s="210">
        <v>0</v>
      </c>
      <c r="T637" s="211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12" t="s">
        <v>249</v>
      </c>
      <c r="AT637" s="212" t="s">
        <v>153</v>
      </c>
      <c r="AU637" s="212" t="s">
        <v>85</v>
      </c>
      <c r="AY637" s="18" t="s">
        <v>151</v>
      </c>
      <c r="BE637" s="213">
        <f>IF(N637="základní",J637,0)</f>
        <v>0</v>
      </c>
      <c r="BF637" s="213">
        <f>IF(N637="snížená",J637,0)</f>
        <v>0</v>
      </c>
      <c r="BG637" s="213">
        <f>IF(N637="zákl. přenesená",J637,0)</f>
        <v>0</v>
      </c>
      <c r="BH637" s="213">
        <f>IF(N637="sníž. přenesená",J637,0)</f>
        <v>0</v>
      </c>
      <c r="BI637" s="213">
        <f>IF(N637="nulová",J637,0)</f>
        <v>0</v>
      </c>
      <c r="BJ637" s="18" t="s">
        <v>81</v>
      </c>
      <c r="BK637" s="213">
        <f>ROUND(I637*H637,2)</f>
        <v>0</v>
      </c>
      <c r="BL637" s="18" t="s">
        <v>249</v>
      </c>
      <c r="BM637" s="212" t="s">
        <v>1295</v>
      </c>
    </row>
    <row r="638" s="2" customFormat="1">
      <c r="A638" s="39"/>
      <c r="B638" s="40"/>
      <c r="C638" s="41"/>
      <c r="D638" s="214" t="s">
        <v>160</v>
      </c>
      <c r="E638" s="41"/>
      <c r="F638" s="215" t="s">
        <v>1296</v>
      </c>
      <c r="G638" s="41"/>
      <c r="H638" s="41"/>
      <c r="I638" s="216"/>
      <c r="J638" s="41"/>
      <c r="K638" s="41"/>
      <c r="L638" s="45"/>
      <c r="M638" s="217"/>
      <c r="N638" s="218"/>
      <c r="O638" s="85"/>
      <c r="P638" s="85"/>
      <c r="Q638" s="85"/>
      <c r="R638" s="85"/>
      <c r="S638" s="85"/>
      <c r="T638" s="86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T638" s="18" t="s">
        <v>160</v>
      </c>
      <c r="AU638" s="18" t="s">
        <v>85</v>
      </c>
    </row>
    <row r="639" s="12" customFormat="1" ht="22.8" customHeight="1">
      <c r="A639" s="12"/>
      <c r="B639" s="185"/>
      <c r="C639" s="186"/>
      <c r="D639" s="187" t="s">
        <v>75</v>
      </c>
      <c r="E639" s="199" t="s">
        <v>1297</v>
      </c>
      <c r="F639" s="199" t="s">
        <v>1298</v>
      </c>
      <c r="G639" s="186"/>
      <c r="H639" s="186"/>
      <c r="I639" s="189"/>
      <c r="J639" s="200">
        <f>BK639</f>
        <v>0</v>
      </c>
      <c r="K639" s="186"/>
      <c r="L639" s="191"/>
      <c r="M639" s="192"/>
      <c r="N639" s="193"/>
      <c r="O639" s="193"/>
      <c r="P639" s="194">
        <f>SUM(P640:P666)</f>
        <v>0</v>
      </c>
      <c r="Q639" s="193"/>
      <c r="R639" s="194">
        <f>SUM(R640:R666)</f>
        <v>1.48508</v>
      </c>
      <c r="S639" s="193"/>
      <c r="T639" s="195">
        <f>SUM(T640:T666)</f>
        <v>0.2714376</v>
      </c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R639" s="196" t="s">
        <v>85</v>
      </c>
      <c r="AT639" s="197" t="s">
        <v>75</v>
      </c>
      <c r="AU639" s="197" t="s">
        <v>81</v>
      </c>
      <c r="AY639" s="196" t="s">
        <v>151</v>
      </c>
      <c r="BK639" s="198">
        <f>SUM(BK640:BK666)</f>
        <v>0</v>
      </c>
    </row>
    <row r="640" s="2" customFormat="1" ht="24.15" customHeight="1">
      <c r="A640" s="39"/>
      <c r="B640" s="40"/>
      <c r="C640" s="201" t="s">
        <v>1299</v>
      </c>
      <c r="D640" s="201" t="s">
        <v>153</v>
      </c>
      <c r="E640" s="202" t="s">
        <v>1300</v>
      </c>
      <c r="F640" s="203" t="s">
        <v>1301</v>
      </c>
      <c r="G640" s="204" t="s">
        <v>311</v>
      </c>
      <c r="H640" s="205">
        <v>26</v>
      </c>
      <c r="I640" s="206"/>
      <c r="J640" s="207">
        <f>ROUND(I640*H640,2)</f>
        <v>0</v>
      </c>
      <c r="K640" s="203" t="s">
        <v>157</v>
      </c>
      <c r="L640" s="45"/>
      <c r="M640" s="208" t="s">
        <v>19</v>
      </c>
      <c r="N640" s="209" t="s">
        <v>47</v>
      </c>
      <c r="O640" s="85"/>
      <c r="P640" s="210">
        <f>O640*H640</f>
        <v>0</v>
      </c>
      <c r="Q640" s="210">
        <v>0</v>
      </c>
      <c r="R640" s="210">
        <f>Q640*H640</f>
        <v>0</v>
      </c>
      <c r="S640" s="210">
        <v>0</v>
      </c>
      <c r="T640" s="211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12" t="s">
        <v>249</v>
      </c>
      <c r="AT640" s="212" t="s">
        <v>153</v>
      </c>
      <c r="AU640" s="212" t="s">
        <v>85</v>
      </c>
      <c r="AY640" s="18" t="s">
        <v>151</v>
      </c>
      <c r="BE640" s="213">
        <f>IF(N640="základní",J640,0)</f>
        <v>0</v>
      </c>
      <c r="BF640" s="213">
        <f>IF(N640="snížená",J640,0)</f>
        <v>0</v>
      </c>
      <c r="BG640" s="213">
        <f>IF(N640="zákl. přenesená",J640,0)</f>
        <v>0</v>
      </c>
      <c r="BH640" s="213">
        <f>IF(N640="sníž. přenesená",J640,0)</f>
        <v>0</v>
      </c>
      <c r="BI640" s="213">
        <f>IF(N640="nulová",J640,0)</f>
        <v>0</v>
      </c>
      <c r="BJ640" s="18" t="s">
        <v>81</v>
      </c>
      <c r="BK640" s="213">
        <f>ROUND(I640*H640,2)</f>
        <v>0</v>
      </c>
      <c r="BL640" s="18" t="s">
        <v>249</v>
      </c>
      <c r="BM640" s="212" t="s">
        <v>1302</v>
      </c>
    </row>
    <row r="641" s="2" customFormat="1">
      <c r="A641" s="39"/>
      <c r="B641" s="40"/>
      <c r="C641" s="41"/>
      <c r="D641" s="214" t="s">
        <v>160</v>
      </c>
      <c r="E641" s="41"/>
      <c r="F641" s="215" t="s">
        <v>1303</v>
      </c>
      <c r="G641" s="41"/>
      <c r="H641" s="41"/>
      <c r="I641" s="216"/>
      <c r="J641" s="41"/>
      <c r="K641" s="41"/>
      <c r="L641" s="45"/>
      <c r="M641" s="217"/>
      <c r="N641" s="218"/>
      <c r="O641" s="85"/>
      <c r="P641" s="85"/>
      <c r="Q641" s="85"/>
      <c r="R641" s="85"/>
      <c r="S641" s="85"/>
      <c r="T641" s="86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T641" s="18" t="s">
        <v>160</v>
      </c>
      <c r="AU641" s="18" t="s">
        <v>85</v>
      </c>
    </row>
    <row r="642" s="2" customFormat="1" ht="16.5" customHeight="1">
      <c r="A642" s="39"/>
      <c r="B642" s="40"/>
      <c r="C642" s="201" t="s">
        <v>1304</v>
      </c>
      <c r="D642" s="201" t="s">
        <v>153</v>
      </c>
      <c r="E642" s="202" t="s">
        <v>1305</v>
      </c>
      <c r="F642" s="203" t="s">
        <v>1306</v>
      </c>
      <c r="G642" s="204" t="s">
        <v>221</v>
      </c>
      <c r="H642" s="205">
        <v>25.68</v>
      </c>
      <c r="I642" s="206"/>
      <c r="J642" s="207">
        <f>ROUND(I642*H642,2)</f>
        <v>0</v>
      </c>
      <c r="K642" s="203" t="s">
        <v>157</v>
      </c>
      <c r="L642" s="45"/>
      <c r="M642" s="208" t="s">
        <v>19</v>
      </c>
      <c r="N642" s="209" t="s">
        <v>47</v>
      </c>
      <c r="O642" s="85"/>
      <c r="P642" s="210">
        <f>O642*H642</f>
        <v>0</v>
      </c>
      <c r="Q642" s="210">
        <v>0</v>
      </c>
      <c r="R642" s="210">
        <f>Q642*H642</f>
        <v>0</v>
      </c>
      <c r="S642" s="210">
        <v>0.01057</v>
      </c>
      <c r="T642" s="211">
        <f>S642*H642</f>
        <v>0.2714376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12" t="s">
        <v>249</v>
      </c>
      <c r="AT642" s="212" t="s">
        <v>153</v>
      </c>
      <c r="AU642" s="212" t="s">
        <v>85</v>
      </c>
      <c r="AY642" s="18" t="s">
        <v>151</v>
      </c>
      <c r="BE642" s="213">
        <f>IF(N642="základní",J642,0)</f>
        <v>0</v>
      </c>
      <c r="BF642" s="213">
        <f>IF(N642="snížená",J642,0)</f>
        <v>0</v>
      </c>
      <c r="BG642" s="213">
        <f>IF(N642="zákl. přenesená",J642,0)</f>
        <v>0</v>
      </c>
      <c r="BH642" s="213">
        <f>IF(N642="sníž. přenesená",J642,0)</f>
        <v>0</v>
      </c>
      <c r="BI642" s="213">
        <f>IF(N642="nulová",J642,0)</f>
        <v>0</v>
      </c>
      <c r="BJ642" s="18" t="s">
        <v>81</v>
      </c>
      <c r="BK642" s="213">
        <f>ROUND(I642*H642,2)</f>
        <v>0</v>
      </c>
      <c r="BL642" s="18" t="s">
        <v>249</v>
      </c>
      <c r="BM642" s="212" t="s">
        <v>1307</v>
      </c>
    </row>
    <row r="643" s="2" customFormat="1">
      <c r="A643" s="39"/>
      <c r="B643" s="40"/>
      <c r="C643" s="41"/>
      <c r="D643" s="214" t="s">
        <v>160</v>
      </c>
      <c r="E643" s="41"/>
      <c r="F643" s="215" t="s">
        <v>1308</v>
      </c>
      <c r="G643" s="41"/>
      <c r="H643" s="41"/>
      <c r="I643" s="216"/>
      <c r="J643" s="41"/>
      <c r="K643" s="41"/>
      <c r="L643" s="45"/>
      <c r="M643" s="217"/>
      <c r="N643" s="218"/>
      <c r="O643" s="85"/>
      <c r="P643" s="85"/>
      <c r="Q643" s="85"/>
      <c r="R643" s="85"/>
      <c r="S643" s="85"/>
      <c r="T643" s="86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T643" s="18" t="s">
        <v>160</v>
      </c>
      <c r="AU643" s="18" t="s">
        <v>85</v>
      </c>
    </row>
    <row r="644" s="13" customFormat="1">
      <c r="A644" s="13"/>
      <c r="B644" s="219"/>
      <c r="C644" s="220"/>
      <c r="D644" s="221" t="s">
        <v>162</v>
      </c>
      <c r="E644" s="222" t="s">
        <v>19</v>
      </c>
      <c r="F644" s="223" t="s">
        <v>1309</v>
      </c>
      <c r="G644" s="220"/>
      <c r="H644" s="224">
        <v>25.68</v>
      </c>
      <c r="I644" s="225"/>
      <c r="J644" s="220"/>
      <c r="K644" s="220"/>
      <c r="L644" s="226"/>
      <c r="M644" s="227"/>
      <c r="N644" s="228"/>
      <c r="O644" s="228"/>
      <c r="P644" s="228"/>
      <c r="Q644" s="228"/>
      <c r="R644" s="228"/>
      <c r="S644" s="228"/>
      <c r="T644" s="229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0" t="s">
        <v>162</v>
      </c>
      <c r="AU644" s="230" t="s">
        <v>85</v>
      </c>
      <c r="AV644" s="13" t="s">
        <v>85</v>
      </c>
      <c r="AW644" s="13" t="s">
        <v>35</v>
      </c>
      <c r="AX644" s="13" t="s">
        <v>81</v>
      </c>
      <c r="AY644" s="230" t="s">
        <v>151</v>
      </c>
    </row>
    <row r="645" s="2" customFormat="1" ht="24.15" customHeight="1">
      <c r="A645" s="39"/>
      <c r="B645" s="40"/>
      <c r="C645" s="201" t="s">
        <v>1310</v>
      </c>
      <c r="D645" s="201" t="s">
        <v>153</v>
      </c>
      <c r="E645" s="202" t="s">
        <v>1311</v>
      </c>
      <c r="F645" s="203" t="s">
        <v>1312</v>
      </c>
      <c r="G645" s="204" t="s">
        <v>311</v>
      </c>
      <c r="H645" s="205">
        <v>2</v>
      </c>
      <c r="I645" s="206"/>
      <c r="J645" s="207">
        <f>ROUND(I645*H645,2)</f>
        <v>0</v>
      </c>
      <c r="K645" s="203" t="s">
        <v>157</v>
      </c>
      <c r="L645" s="45"/>
      <c r="M645" s="208" t="s">
        <v>19</v>
      </c>
      <c r="N645" s="209" t="s">
        <v>47</v>
      </c>
      <c r="O645" s="85"/>
      <c r="P645" s="210">
        <f>O645*H645</f>
        <v>0</v>
      </c>
      <c r="Q645" s="210">
        <v>0.018499999999999999</v>
      </c>
      <c r="R645" s="210">
        <f>Q645*H645</f>
        <v>0.036999999999999998</v>
      </c>
      <c r="S645" s="210">
        <v>0</v>
      </c>
      <c r="T645" s="211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12" t="s">
        <v>249</v>
      </c>
      <c r="AT645" s="212" t="s">
        <v>153</v>
      </c>
      <c r="AU645" s="212" t="s">
        <v>85</v>
      </c>
      <c r="AY645" s="18" t="s">
        <v>151</v>
      </c>
      <c r="BE645" s="213">
        <f>IF(N645="základní",J645,0)</f>
        <v>0</v>
      </c>
      <c r="BF645" s="213">
        <f>IF(N645="snížená",J645,0)</f>
        <v>0</v>
      </c>
      <c r="BG645" s="213">
        <f>IF(N645="zákl. přenesená",J645,0)</f>
        <v>0</v>
      </c>
      <c r="BH645" s="213">
        <f>IF(N645="sníž. přenesená",J645,0)</f>
        <v>0</v>
      </c>
      <c r="BI645" s="213">
        <f>IF(N645="nulová",J645,0)</f>
        <v>0</v>
      </c>
      <c r="BJ645" s="18" t="s">
        <v>81</v>
      </c>
      <c r="BK645" s="213">
        <f>ROUND(I645*H645,2)</f>
        <v>0</v>
      </c>
      <c r="BL645" s="18" t="s">
        <v>249</v>
      </c>
      <c r="BM645" s="212" t="s">
        <v>1313</v>
      </c>
    </row>
    <row r="646" s="2" customFormat="1">
      <c r="A646" s="39"/>
      <c r="B646" s="40"/>
      <c r="C646" s="41"/>
      <c r="D646" s="214" t="s">
        <v>160</v>
      </c>
      <c r="E646" s="41"/>
      <c r="F646" s="215" t="s">
        <v>1314</v>
      </c>
      <c r="G646" s="41"/>
      <c r="H646" s="41"/>
      <c r="I646" s="216"/>
      <c r="J646" s="41"/>
      <c r="K646" s="41"/>
      <c r="L646" s="45"/>
      <c r="M646" s="217"/>
      <c r="N646" s="218"/>
      <c r="O646" s="85"/>
      <c r="P646" s="85"/>
      <c r="Q646" s="85"/>
      <c r="R646" s="85"/>
      <c r="S646" s="85"/>
      <c r="T646" s="86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T646" s="18" t="s">
        <v>160</v>
      </c>
      <c r="AU646" s="18" t="s">
        <v>85</v>
      </c>
    </row>
    <row r="647" s="2" customFormat="1" ht="24.15" customHeight="1">
      <c r="A647" s="39"/>
      <c r="B647" s="40"/>
      <c r="C647" s="201" t="s">
        <v>1315</v>
      </c>
      <c r="D647" s="201" t="s">
        <v>153</v>
      </c>
      <c r="E647" s="202" t="s">
        <v>1316</v>
      </c>
      <c r="F647" s="203" t="s">
        <v>1317</v>
      </c>
      <c r="G647" s="204" t="s">
        <v>311</v>
      </c>
      <c r="H647" s="205">
        <v>1</v>
      </c>
      <c r="I647" s="206"/>
      <c r="J647" s="207">
        <f>ROUND(I647*H647,2)</f>
        <v>0</v>
      </c>
      <c r="K647" s="203" t="s">
        <v>157</v>
      </c>
      <c r="L647" s="45"/>
      <c r="M647" s="208" t="s">
        <v>19</v>
      </c>
      <c r="N647" s="209" t="s">
        <v>47</v>
      </c>
      <c r="O647" s="85"/>
      <c r="P647" s="210">
        <f>O647*H647</f>
        <v>0</v>
      </c>
      <c r="Q647" s="210">
        <v>0.041320000000000003</v>
      </c>
      <c r="R647" s="210">
        <f>Q647*H647</f>
        <v>0.041320000000000003</v>
      </c>
      <c r="S647" s="210">
        <v>0</v>
      </c>
      <c r="T647" s="211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12" t="s">
        <v>249</v>
      </c>
      <c r="AT647" s="212" t="s">
        <v>153</v>
      </c>
      <c r="AU647" s="212" t="s">
        <v>85</v>
      </c>
      <c r="AY647" s="18" t="s">
        <v>151</v>
      </c>
      <c r="BE647" s="213">
        <f>IF(N647="základní",J647,0)</f>
        <v>0</v>
      </c>
      <c r="BF647" s="213">
        <f>IF(N647="snížená",J647,0)</f>
        <v>0</v>
      </c>
      <c r="BG647" s="213">
        <f>IF(N647="zákl. přenesená",J647,0)</f>
        <v>0</v>
      </c>
      <c r="BH647" s="213">
        <f>IF(N647="sníž. přenesená",J647,0)</f>
        <v>0</v>
      </c>
      <c r="BI647" s="213">
        <f>IF(N647="nulová",J647,0)</f>
        <v>0</v>
      </c>
      <c r="BJ647" s="18" t="s">
        <v>81</v>
      </c>
      <c r="BK647" s="213">
        <f>ROUND(I647*H647,2)</f>
        <v>0</v>
      </c>
      <c r="BL647" s="18" t="s">
        <v>249</v>
      </c>
      <c r="BM647" s="212" t="s">
        <v>1318</v>
      </c>
    </row>
    <row r="648" s="2" customFormat="1">
      <c r="A648" s="39"/>
      <c r="B648" s="40"/>
      <c r="C648" s="41"/>
      <c r="D648" s="214" t="s">
        <v>160</v>
      </c>
      <c r="E648" s="41"/>
      <c r="F648" s="215" t="s">
        <v>1319</v>
      </c>
      <c r="G648" s="41"/>
      <c r="H648" s="41"/>
      <c r="I648" s="216"/>
      <c r="J648" s="41"/>
      <c r="K648" s="41"/>
      <c r="L648" s="45"/>
      <c r="M648" s="217"/>
      <c r="N648" s="218"/>
      <c r="O648" s="85"/>
      <c r="P648" s="85"/>
      <c r="Q648" s="85"/>
      <c r="R648" s="85"/>
      <c r="S648" s="85"/>
      <c r="T648" s="86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160</v>
      </c>
      <c r="AU648" s="18" t="s">
        <v>85</v>
      </c>
    </row>
    <row r="649" s="2" customFormat="1" ht="24.15" customHeight="1">
      <c r="A649" s="39"/>
      <c r="B649" s="40"/>
      <c r="C649" s="201" t="s">
        <v>1320</v>
      </c>
      <c r="D649" s="201" t="s">
        <v>153</v>
      </c>
      <c r="E649" s="202" t="s">
        <v>1321</v>
      </c>
      <c r="F649" s="203" t="s">
        <v>1322</v>
      </c>
      <c r="G649" s="204" t="s">
        <v>311</v>
      </c>
      <c r="H649" s="205">
        <v>7</v>
      </c>
      <c r="I649" s="206"/>
      <c r="J649" s="207">
        <f>ROUND(I649*H649,2)</f>
        <v>0</v>
      </c>
      <c r="K649" s="203" t="s">
        <v>157</v>
      </c>
      <c r="L649" s="45"/>
      <c r="M649" s="208" t="s">
        <v>19</v>
      </c>
      <c r="N649" s="209" t="s">
        <v>47</v>
      </c>
      <c r="O649" s="85"/>
      <c r="P649" s="210">
        <f>O649*H649</f>
        <v>0</v>
      </c>
      <c r="Q649" s="210">
        <v>0.054359999999999999</v>
      </c>
      <c r="R649" s="210">
        <f>Q649*H649</f>
        <v>0.38051999999999997</v>
      </c>
      <c r="S649" s="210">
        <v>0</v>
      </c>
      <c r="T649" s="211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12" t="s">
        <v>249</v>
      </c>
      <c r="AT649" s="212" t="s">
        <v>153</v>
      </c>
      <c r="AU649" s="212" t="s">
        <v>85</v>
      </c>
      <c r="AY649" s="18" t="s">
        <v>151</v>
      </c>
      <c r="BE649" s="213">
        <f>IF(N649="základní",J649,0)</f>
        <v>0</v>
      </c>
      <c r="BF649" s="213">
        <f>IF(N649="snížená",J649,0)</f>
        <v>0</v>
      </c>
      <c r="BG649" s="213">
        <f>IF(N649="zákl. přenesená",J649,0)</f>
        <v>0</v>
      </c>
      <c r="BH649" s="213">
        <f>IF(N649="sníž. přenesená",J649,0)</f>
        <v>0</v>
      </c>
      <c r="BI649" s="213">
        <f>IF(N649="nulová",J649,0)</f>
        <v>0</v>
      </c>
      <c r="BJ649" s="18" t="s">
        <v>81</v>
      </c>
      <c r="BK649" s="213">
        <f>ROUND(I649*H649,2)</f>
        <v>0</v>
      </c>
      <c r="BL649" s="18" t="s">
        <v>249</v>
      </c>
      <c r="BM649" s="212" t="s">
        <v>1323</v>
      </c>
    </row>
    <row r="650" s="2" customFormat="1">
      <c r="A650" s="39"/>
      <c r="B650" s="40"/>
      <c r="C650" s="41"/>
      <c r="D650" s="214" t="s">
        <v>160</v>
      </c>
      <c r="E650" s="41"/>
      <c r="F650" s="215" t="s">
        <v>1324</v>
      </c>
      <c r="G650" s="41"/>
      <c r="H650" s="41"/>
      <c r="I650" s="216"/>
      <c r="J650" s="41"/>
      <c r="K650" s="41"/>
      <c r="L650" s="45"/>
      <c r="M650" s="217"/>
      <c r="N650" s="218"/>
      <c r="O650" s="85"/>
      <c r="P650" s="85"/>
      <c r="Q650" s="85"/>
      <c r="R650" s="85"/>
      <c r="S650" s="85"/>
      <c r="T650" s="86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T650" s="18" t="s">
        <v>160</v>
      </c>
      <c r="AU650" s="18" t="s">
        <v>85</v>
      </c>
    </row>
    <row r="651" s="2" customFormat="1" ht="24.15" customHeight="1">
      <c r="A651" s="39"/>
      <c r="B651" s="40"/>
      <c r="C651" s="201" t="s">
        <v>1325</v>
      </c>
      <c r="D651" s="201" t="s">
        <v>153</v>
      </c>
      <c r="E651" s="202" t="s">
        <v>1326</v>
      </c>
      <c r="F651" s="203" t="s">
        <v>1327</v>
      </c>
      <c r="G651" s="204" t="s">
        <v>311</v>
      </c>
      <c r="H651" s="205">
        <v>3</v>
      </c>
      <c r="I651" s="206"/>
      <c r="J651" s="207">
        <f>ROUND(I651*H651,2)</f>
        <v>0</v>
      </c>
      <c r="K651" s="203" t="s">
        <v>157</v>
      </c>
      <c r="L651" s="45"/>
      <c r="M651" s="208" t="s">
        <v>19</v>
      </c>
      <c r="N651" s="209" t="s">
        <v>47</v>
      </c>
      <c r="O651" s="85"/>
      <c r="P651" s="210">
        <f>O651*H651</f>
        <v>0</v>
      </c>
      <c r="Q651" s="210">
        <v>0.06198</v>
      </c>
      <c r="R651" s="210">
        <f>Q651*H651</f>
        <v>0.18593999999999999</v>
      </c>
      <c r="S651" s="210">
        <v>0</v>
      </c>
      <c r="T651" s="211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12" t="s">
        <v>249</v>
      </c>
      <c r="AT651" s="212" t="s">
        <v>153</v>
      </c>
      <c r="AU651" s="212" t="s">
        <v>85</v>
      </c>
      <c r="AY651" s="18" t="s">
        <v>151</v>
      </c>
      <c r="BE651" s="213">
        <f>IF(N651="základní",J651,0)</f>
        <v>0</v>
      </c>
      <c r="BF651" s="213">
        <f>IF(N651="snížená",J651,0)</f>
        <v>0</v>
      </c>
      <c r="BG651" s="213">
        <f>IF(N651="zákl. přenesená",J651,0)</f>
        <v>0</v>
      </c>
      <c r="BH651" s="213">
        <f>IF(N651="sníž. přenesená",J651,0)</f>
        <v>0</v>
      </c>
      <c r="BI651" s="213">
        <f>IF(N651="nulová",J651,0)</f>
        <v>0</v>
      </c>
      <c r="BJ651" s="18" t="s">
        <v>81</v>
      </c>
      <c r="BK651" s="213">
        <f>ROUND(I651*H651,2)</f>
        <v>0</v>
      </c>
      <c r="BL651" s="18" t="s">
        <v>249</v>
      </c>
      <c r="BM651" s="212" t="s">
        <v>1328</v>
      </c>
    </row>
    <row r="652" s="2" customFormat="1">
      <c r="A652" s="39"/>
      <c r="B652" s="40"/>
      <c r="C652" s="41"/>
      <c r="D652" s="214" t="s">
        <v>160</v>
      </c>
      <c r="E652" s="41"/>
      <c r="F652" s="215" t="s">
        <v>1329</v>
      </c>
      <c r="G652" s="41"/>
      <c r="H652" s="41"/>
      <c r="I652" s="216"/>
      <c r="J652" s="41"/>
      <c r="K652" s="41"/>
      <c r="L652" s="45"/>
      <c r="M652" s="217"/>
      <c r="N652" s="218"/>
      <c r="O652" s="85"/>
      <c r="P652" s="85"/>
      <c r="Q652" s="85"/>
      <c r="R652" s="85"/>
      <c r="S652" s="85"/>
      <c r="T652" s="86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T652" s="18" t="s">
        <v>160</v>
      </c>
      <c r="AU652" s="18" t="s">
        <v>85</v>
      </c>
    </row>
    <row r="653" s="2" customFormat="1" ht="24.15" customHeight="1">
      <c r="A653" s="39"/>
      <c r="B653" s="40"/>
      <c r="C653" s="201" t="s">
        <v>1330</v>
      </c>
      <c r="D653" s="201" t="s">
        <v>153</v>
      </c>
      <c r="E653" s="202" t="s">
        <v>1331</v>
      </c>
      <c r="F653" s="203" t="s">
        <v>1332</v>
      </c>
      <c r="G653" s="204" t="s">
        <v>311</v>
      </c>
      <c r="H653" s="205">
        <v>3</v>
      </c>
      <c r="I653" s="206"/>
      <c r="J653" s="207">
        <f>ROUND(I653*H653,2)</f>
        <v>0</v>
      </c>
      <c r="K653" s="203" t="s">
        <v>157</v>
      </c>
      <c r="L653" s="45"/>
      <c r="M653" s="208" t="s">
        <v>19</v>
      </c>
      <c r="N653" s="209" t="s">
        <v>47</v>
      </c>
      <c r="O653" s="85"/>
      <c r="P653" s="210">
        <f>O653*H653</f>
        <v>0</v>
      </c>
      <c r="Q653" s="210">
        <v>0.068500000000000005</v>
      </c>
      <c r="R653" s="210">
        <f>Q653*H653</f>
        <v>0.20550000000000002</v>
      </c>
      <c r="S653" s="210">
        <v>0</v>
      </c>
      <c r="T653" s="211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12" t="s">
        <v>249</v>
      </c>
      <c r="AT653" s="212" t="s">
        <v>153</v>
      </c>
      <c r="AU653" s="212" t="s">
        <v>85</v>
      </c>
      <c r="AY653" s="18" t="s">
        <v>151</v>
      </c>
      <c r="BE653" s="213">
        <f>IF(N653="základní",J653,0)</f>
        <v>0</v>
      </c>
      <c r="BF653" s="213">
        <f>IF(N653="snížená",J653,0)</f>
        <v>0</v>
      </c>
      <c r="BG653" s="213">
        <f>IF(N653="zákl. přenesená",J653,0)</f>
        <v>0</v>
      </c>
      <c r="BH653" s="213">
        <f>IF(N653="sníž. přenesená",J653,0)</f>
        <v>0</v>
      </c>
      <c r="BI653" s="213">
        <f>IF(N653="nulová",J653,0)</f>
        <v>0</v>
      </c>
      <c r="BJ653" s="18" t="s">
        <v>81</v>
      </c>
      <c r="BK653" s="213">
        <f>ROUND(I653*H653,2)</f>
        <v>0</v>
      </c>
      <c r="BL653" s="18" t="s">
        <v>249</v>
      </c>
      <c r="BM653" s="212" t="s">
        <v>1333</v>
      </c>
    </row>
    <row r="654" s="2" customFormat="1">
      <c r="A654" s="39"/>
      <c r="B654" s="40"/>
      <c r="C654" s="41"/>
      <c r="D654" s="214" t="s">
        <v>160</v>
      </c>
      <c r="E654" s="41"/>
      <c r="F654" s="215" t="s">
        <v>1334</v>
      </c>
      <c r="G654" s="41"/>
      <c r="H654" s="41"/>
      <c r="I654" s="216"/>
      <c r="J654" s="41"/>
      <c r="K654" s="41"/>
      <c r="L654" s="45"/>
      <c r="M654" s="217"/>
      <c r="N654" s="218"/>
      <c r="O654" s="85"/>
      <c r="P654" s="85"/>
      <c r="Q654" s="85"/>
      <c r="R654" s="85"/>
      <c r="S654" s="85"/>
      <c r="T654" s="86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T654" s="18" t="s">
        <v>160</v>
      </c>
      <c r="AU654" s="18" t="s">
        <v>85</v>
      </c>
    </row>
    <row r="655" s="2" customFormat="1" ht="24.15" customHeight="1">
      <c r="A655" s="39"/>
      <c r="B655" s="40"/>
      <c r="C655" s="201" t="s">
        <v>1335</v>
      </c>
      <c r="D655" s="201" t="s">
        <v>153</v>
      </c>
      <c r="E655" s="202" t="s">
        <v>1336</v>
      </c>
      <c r="F655" s="203" t="s">
        <v>1337</v>
      </c>
      <c r="G655" s="204" t="s">
        <v>311</v>
      </c>
      <c r="H655" s="205">
        <v>7</v>
      </c>
      <c r="I655" s="206"/>
      <c r="J655" s="207">
        <f>ROUND(I655*H655,2)</f>
        <v>0</v>
      </c>
      <c r="K655" s="203" t="s">
        <v>157</v>
      </c>
      <c r="L655" s="45"/>
      <c r="M655" s="208" t="s">
        <v>19</v>
      </c>
      <c r="N655" s="209" t="s">
        <v>47</v>
      </c>
      <c r="O655" s="85"/>
      <c r="P655" s="210">
        <f>O655*H655</f>
        <v>0</v>
      </c>
      <c r="Q655" s="210">
        <v>0.075499999999999998</v>
      </c>
      <c r="R655" s="210">
        <f>Q655*H655</f>
        <v>0.52849999999999997</v>
      </c>
      <c r="S655" s="210">
        <v>0</v>
      </c>
      <c r="T655" s="211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12" t="s">
        <v>249</v>
      </c>
      <c r="AT655" s="212" t="s">
        <v>153</v>
      </c>
      <c r="AU655" s="212" t="s">
        <v>85</v>
      </c>
      <c r="AY655" s="18" t="s">
        <v>151</v>
      </c>
      <c r="BE655" s="213">
        <f>IF(N655="základní",J655,0)</f>
        <v>0</v>
      </c>
      <c r="BF655" s="213">
        <f>IF(N655="snížená",J655,0)</f>
        <v>0</v>
      </c>
      <c r="BG655" s="213">
        <f>IF(N655="zákl. přenesená",J655,0)</f>
        <v>0</v>
      </c>
      <c r="BH655" s="213">
        <f>IF(N655="sníž. přenesená",J655,0)</f>
        <v>0</v>
      </c>
      <c r="BI655" s="213">
        <f>IF(N655="nulová",J655,0)</f>
        <v>0</v>
      </c>
      <c r="BJ655" s="18" t="s">
        <v>81</v>
      </c>
      <c r="BK655" s="213">
        <f>ROUND(I655*H655,2)</f>
        <v>0</v>
      </c>
      <c r="BL655" s="18" t="s">
        <v>249</v>
      </c>
      <c r="BM655" s="212" t="s">
        <v>1338</v>
      </c>
    </row>
    <row r="656" s="2" customFormat="1">
      <c r="A656" s="39"/>
      <c r="B656" s="40"/>
      <c r="C656" s="41"/>
      <c r="D656" s="214" t="s">
        <v>160</v>
      </c>
      <c r="E656" s="41"/>
      <c r="F656" s="215" t="s">
        <v>1339</v>
      </c>
      <c r="G656" s="41"/>
      <c r="H656" s="41"/>
      <c r="I656" s="216"/>
      <c r="J656" s="41"/>
      <c r="K656" s="41"/>
      <c r="L656" s="45"/>
      <c r="M656" s="217"/>
      <c r="N656" s="218"/>
      <c r="O656" s="85"/>
      <c r="P656" s="85"/>
      <c r="Q656" s="85"/>
      <c r="R656" s="85"/>
      <c r="S656" s="85"/>
      <c r="T656" s="86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T656" s="18" t="s">
        <v>160</v>
      </c>
      <c r="AU656" s="18" t="s">
        <v>85</v>
      </c>
    </row>
    <row r="657" s="2" customFormat="1" ht="24.15" customHeight="1">
      <c r="A657" s="39"/>
      <c r="B657" s="40"/>
      <c r="C657" s="201" t="s">
        <v>1340</v>
      </c>
      <c r="D657" s="201" t="s">
        <v>153</v>
      </c>
      <c r="E657" s="202" t="s">
        <v>1341</v>
      </c>
      <c r="F657" s="203" t="s">
        <v>1342</v>
      </c>
      <c r="G657" s="204" t="s">
        <v>311</v>
      </c>
      <c r="H657" s="205">
        <v>1</v>
      </c>
      <c r="I657" s="206"/>
      <c r="J657" s="207">
        <f>ROUND(I657*H657,2)</f>
        <v>0</v>
      </c>
      <c r="K657" s="203" t="s">
        <v>157</v>
      </c>
      <c r="L657" s="45"/>
      <c r="M657" s="208" t="s">
        <v>19</v>
      </c>
      <c r="N657" s="209" t="s">
        <v>47</v>
      </c>
      <c r="O657" s="85"/>
      <c r="P657" s="210">
        <f>O657*H657</f>
        <v>0</v>
      </c>
      <c r="Q657" s="210">
        <v>0.0224</v>
      </c>
      <c r="R657" s="210">
        <f>Q657*H657</f>
        <v>0.0224</v>
      </c>
      <c r="S657" s="210">
        <v>0</v>
      </c>
      <c r="T657" s="211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12" t="s">
        <v>249</v>
      </c>
      <c r="AT657" s="212" t="s">
        <v>153</v>
      </c>
      <c r="AU657" s="212" t="s">
        <v>85</v>
      </c>
      <c r="AY657" s="18" t="s">
        <v>151</v>
      </c>
      <c r="BE657" s="213">
        <f>IF(N657="základní",J657,0)</f>
        <v>0</v>
      </c>
      <c r="BF657" s="213">
        <f>IF(N657="snížená",J657,0)</f>
        <v>0</v>
      </c>
      <c r="BG657" s="213">
        <f>IF(N657="zákl. přenesená",J657,0)</f>
        <v>0</v>
      </c>
      <c r="BH657" s="213">
        <f>IF(N657="sníž. přenesená",J657,0)</f>
        <v>0</v>
      </c>
      <c r="BI657" s="213">
        <f>IF(N657="nulová",J657,0)</f>
        <v>0</v>
      </c>
      <c r="BJ657" s="18" t="s">
        <v>81</v>
      </c>
      <c r="BK657" s="213">
        <f>ROUND(I657*H657,2)</f>
        <v>0</v>
      </c>
      <c r="BL657" s="18" t="s">
        <v>249</v>
      </c>
      <c r="BM657" s="212" t="s">
        <v>1343</v>
      </c>
    </row>
    <row r="658" s="2" customFormat="1">
      <c r="A658" s="39"/>
      <c r="B658" s="40"/>
      <c r="C658" s="41"/>
      <c r="D658" s="214" t="s">
        <v>160</v>
      </c>
      <c r="E658" s="41"/>
      <c r="F658" s="215" t="s">
        <v>1344</v>
      </c>
      <c r="G658" s="41"/>
      <c r="H658" s="41"/>
      <c r="I658" s="216"/>
      <c r="J658" s="41"/>
      <c r="K658" s="41"/>
      <c r="L658" s="45"/>
      <c r="M658" s="217"/>
      <c r="N658" s="218"/>
      <c r="O658" s="85"/>
      <c r="P658" s="85"/>
      <c r="Q658" s="85"/>
      <c r="R658" s="85"/>
      <c r="S658" s="85"/>
      <c r="T658" s="86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T658" s="18" t="s">
        <v>160</v>
      </c>
      <c r="AU658" s="18" t="s">
        <v>85</v>
      </c>
    </row>
    <row r="659" s="2" customFormat="1" ht="24.15" customHeight="1">
      <c r="A659" s="39"/>
      <c r="B659" s="40"/>
      <c r="C659" s="201" t="s">
        <v>1345</v>
      </c>
      <c r="D659" s="201" t="s">
        <v>153</v>
      </c>
      <c r="E659" s="202" t="s">
        <v>1346</v>
      </c>
      <c r="F659" s="203" t="s">
        <v>1347</v>
      </c>
      <c r="G659" s="204" t="s">
        <v>311</v>
      </c>
      <c r="H659" s="205">
        <v>2</v>
      </c>
      <c r="I659" s="206"/>
      <c r="J659" s="207">
        <f>ROUND(I659*H659,2)</f>
        <v>0</v>
      </c>
      <c r="K659" s="203" t="s">
        <v>157</v>
      </c>
      <c r="L659" s="45"/>
      <c r="M659" s="208" t="s">
        <v>19</v>
      </c>
      <c r="N659" s="209" t="s">
        <v>47</v>
      </c>
      <c r="O659" s="85"/>
      <c r="P659" s="210">
        <f>O659*H659</f>
        <v>0</v>
      </c>
      <c r="Q659" s="210">
        <v>0.041950000000000001</v>
      </c>
      <c r="R659" s="210">
        <f>Q659*H659</f>
        <v>0.083900000000000002</v>
      </c>
      <c r="S659" s="210">
        <v>0</v>
      </c>
      <c r="T659" s="211">
        <f>S659*H659</f>
        <v>0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12" t="s">
        <v>249</v>
      </c>
      <c r="AT659" s="212" t="s">
        <v>153</v>
      </c>
      <c r="AU659" s="212" t="s">
        <v>85</v>
      </c>
      <c r="AY659" s="18" t="s">
        <v>151</v>
      </c>
      <c r="BE659" s="213">
        <f>IF(N659="základní",J659,0)</f>
        <v>0</v>
      </c>
      <c r="BF659" s="213">
        <f>IF(N659="snížená",J659,0)</f>
        <v>0</v>
      </c>
      <c r="BG659" s="213">
        <f>IF(N659="zákl. přenesená",J659,0)</f>
        <v>0</v>
      </c>
      <c r="BH659" s="213">
        <f>IF(N659="sníž. přenesená",J659,0)</f>
        <v>0</v>
      </c>
      <c r="BI659" s="213">
        <f>IF(N659="nulová",J659,0)</f>
        <v>0</v>
      </c>
      <c r="BJ659" s="18" t="s">
        <v>81</v>
      </c>
      <c r="BK659" s="213">
        <f>ROUND(I659*H659,2)</f>
        <v>0</v>
      </c>
      <c r="BL659" s="18" t="s">
        <v>249</v>
      </c>
      <c r="BM659" s="212" t="s">
        <v>1348</v>
      </c>
    </row>
    <row r="660" s="2" customFormat="1">
      <c r="A660" s="39"/>
      <c r="B660" s="40"/>
      <c r="C660" s="41"/>
      <c r="D660" s="214" t="s">
        <v>160</v>
      </c>
      <c r="E660" s="41"/>
      <c r="F660" s="215" t="s">
        <v>1349</v>
      </c>
      <c r="G660" s="41"/>
      <c r="H660" s="41"/>
      <c r="I660" s="216"/>
      <c r="J660" s="41"/>
      <c r="K660" s="41"/>
      <c r="L660" s="45"/>
      <c r="M660" s="217"/>
      <c r="N660" s="218"/>
      <c r="O660" s="85"/>
      <c r="P660" s="85"/>
      <c r="Q660" s="85"/>
      <c r="R660" s="85"/>
      <c r="S660" s="85"/>
      <c r="T660" s="86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160</v>
      </c>
      <c r="AU660" s="18" t="s">
        <v>85</v>
      </c>
    </row>
    <row r="661" s="2" customFormat="1" ht="24.15" customHeight="1">
      <c r="A661" s="39"/>
      <c r="B661" s="40"/>
      <c r="C661" s="201" t="s">
        <v>1350</v>
      </c>
      <c r="D661" s="201" t="s">
        <v>153</v>
      </c>
      <c r="E661" s="202" t="s">
        <v>1351</v>
      </c>
      <c r="F661" s="203" t="s">
        <v>1352</v>
      </c>
      <c r="G661" s="204" t="s">
        <v>221</v>
      </c>
      <c r="H661" s="205">
        <v>56</v>
      </c>
      <c r="I661" s="206"/>
      <c r="J661" s="207">
        <f>ROUND(I661*H661,2)</f>
        <v>0</v>
      </c>
      <c r="K661" s="203" t="s">
        <v>157</v>
      </c>
      <c r="L661" s="45"/>
      <c r="M661" s="208" t="s">
        <v>19</v>
      </c>
      <c r="N661" s="209" t="s">
        <v>47</v>
      </c>
      <c r="O661" s="85"/>
      <c r="P661" s="210">
        <f>O661*H661</f>
        <v>0</v>
      </c>
      <c r="Q661" s="210">
        <v>0</v>
      </c>
      <c r="R661" s="210">
        <f>Q661*H661</f>
        <v>0</v>
      </c>
      <c r="S661" s="210">
        <v>0</v>
      </c>
      <c r="T661" s="211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12" t="s">
        <v>249</v>
      </c>
      <c r="AT661" s="212" t="s">
        <v>153</v>
      </c>
      <c r="AU661" s="212" t="s">
        <v>85</v>
      </c>
      <c r="AY661" s="18" t="s">
        <v>151</v>
      </c>
      <c r="BE661" s="213">
        <f>IF(N661="základní",J661,0)</f>
        <v>0</v>
      </c>
      <c r="BF661" s="213">
        <f>IF(N661="snížená",J661,0)</f>
        <v>0</v>
      </c>
      <c r="BG661" s="213">
        <f>IF(N661="zákl. přenesená",J661,0)</f>
        <v>0</v>
      </c>
      <c r="BH661" s="213">
        <f>IF(N661="sníž. přenesená",J661,0)</f>
        <v>0</v>
      </c>
      <c r="BI661" s="213">
        <f>IF(N661="nulová",J661,0)</f>
        <v>0</v>
      </c>
      <c r="BJ661" s="18" t="s">
        <v>81</v>
      </c>
      <c r="BK661" s="213">
        <f>ROUND(I661*H661,2)</f>
        <v>0</v>
      </c>
      <c r="BL661" s="18" t="s">
        <v>249</v>
      </c>
      <c r="BM661" s="212" t="s">
        <v>1353</v>
      </c>
    </row>
    <row r="662" s="2" customFormat="1">
      <c r="A662" s="39"/>
      <c r="B662" s="40"/>
      <c r="C662" s="41"/>
      <c r="D662" s="214" t="s">
        <v>160</v>
      </c>
      <c r="E662" s="41"/>
      <c r="F662" s="215" t="s">
        <v>1354</v>
      </c>
      <c r="G662" s="41"/>
      <c r="H662" s="41"/>
      <c r="I662" s="216"/>
      <c r="J662" s="41"/>
      <c r="K662" s="41"/>
      <c r="L662" s="45"/>
      <c r="M662" s="217"/>
      <c r="N662" s="218"/>
      <c r="O662" s="85"/>
      <c r="P662" s="85"/>
      <c r="Q662" s="85"/>
      <c r="R662" s="85"/>
      <c r="S662" s="85"/>
      <c r="T662" s="86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T662" s="18" t="s">
        <v>160</v>
      </c>
      <c r="AU662" s="18" t="s">
        <v>85</v>
      </c>
    </row>
    <row r="663" s="2" customFormat="1" ht="16.5" customHeight="1">
      <c r="A663" s="39"/>
      <c r="B663" s="40"/>
      <c r="C663" s="201" t="s">
        <v>1355</v>
      </c>
      <c r="D663" s="201" t="s">
        <v>153</v>
      </c>
      <c r="E663" s="202" t="s">
        <v>1356</v>
      </c>
      <c r="F663" s="203" t="s">
        <v>1357</v>
      </c>
      <c r="G663" s="204" t="s">
        <v>221</v>
      </c>
      <c r="H663" s="205">
        <v>56</v>
      </c>
      <c r="I663" s="206"/>
      <c r="J663" s="207">
        <f>ROUND(I663*H663,2)</f>
        <v>0</v>
      </c>
      <c r="K663" s="203" t="s">
        <v>157</v>
      </c>
      <c r="L663" s="45"/>
      <c r="M663" s="208" t="s">
        <v>19</v>
      </c>
      <c r="N663" s="209" t="s">
        <v>47</v>
      </c>
      <c r="O663" s="85"/>
      <c r="P663" s="210">
        <f>O663*H663</f>
        <v>0</v>
      </c>
      <c r="Q663" s="210">
        <v>0</v>
      </c>
      <c r="R663" s="210">
        <f>Q663*H663</f>
        <v>0</v>
      </c>
      <c r="S663" s="210">
        <v>0</v>
      </c>
      <c r="T663" s="211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12" t="s">
        <v>249</v>
      </c>
      <c r="AT663" s="212" t="s">
        <v>153</v>
      </c>
      <c r="AU663" s="212" t="s">
        <v>85</v>
      </c>
      <c r="AY663" s="18" t="s">
        <v>151</v>
      </c>
      <c r="BE663" s="213">
        <f>IF(N663="základní",J663,0)</f>
        <v>0</v>
      </c>
      <c r="BF663" s="213">
        <f>IF(N663="snížená",J663,0)</f>
        <v>0</v>
      </c>
      <c r="BG663" s="213">
        <f>IF(N663="zákl. přenesená",J663,0)</f>
        <v>0</v>
      </c>
      <c r="BH663" s="213">
        <f>IF(N663="sníž. přenesená",J663,0)</f>
        <v>0</v>
      </c>
      <c r="BI663" s="213">
        <f>IF(N663="nulová",J663,0)</f>
        <v>0</v>
      </c>
      <c r="BJ663" s="18" t="s">
        <v>81</v>
      </c>
      <c r="BK663" s="213">
        <f>ROUND(I663*H663,2)</f>
        <v>0</v>
      </c>
      <c r="BL663" s="18" t="s">
        <v>249</v>
      </c>
      <c r="BM663" s="212" t="s">
        <v>1358</v>
      </c>
    </row>
    <row r="664" s="2" customFormat="1">
      <c r="A664" s="39"/>
      <c r="B664" s="40"/>
      <c r="C664" s="41"/>
      <c r="D664" s="214" t="s">
        <v>160</v>
      </c>
      <c r="E664" s="41"/>
      <c r="F664" s="215" t="s">
        <v>1359</v>
      </c>
      <c r="G664" s="41"/>
      <c r="H664" s="41"/>
      <c r="I664" s="216"/>
      <c r="J664" s="41"/>
      <c r="K664" s="41"/>
      <c r="L664" s="45"/>
      <c r="M664" s="217"/>
      <c r="N664" s="218"/>
      <c r="O664" s="85"/>
      <c r="P664" s="85"/>
      <c r="Q664" s="85"/>
      <c r="R664" s="85"/>
      <c r="S664" s="85"/>
      <c r="T664" s="86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T664" s="18" t="s">
        <v>160</v>
      </c>
      <c r="AU664" s="18" t="s">
        <v>85</v>
      </c>
    </row>
    <row r="665" s="2" customFormat="1" ht="24.15" customHeight="1">
      <c r="A665" s="39"/>
      <c r="B665" s="40"/>
      <c r="C665" s="201" t="s">
        <v>1360</v>
      </c>
      <c r="D665" s="201" t="s">
        <v>153</v>
      </c>
      <c r="E665" s="202" t="s">
        <v>1361</v>
      </c>
      <c r="F665" s="203" t="s">
        <v>1362</v>
      </c>
      <c r="G665" s="204" t="s">
        <v>177</v>
      </c>
      <c r="H665" s="205">
        <v>1.4850000000000001</v>
      </c>
      <c r="I665" s="206"/>
      <c r="J665" s="207">
        <f>ROUND(I665*H665,2)</f>
        <v>0</v>
      </c>
      <c r="K665" s="203" t="s">
        <v>157</v>
      </c>
      <c r="L665" s="45"/>
      <c r="M665" s="208" t="s">
        <v>19</v>
      </c>
      <c r="N665" s="209" t="s">
        <v>47</v>
      </c>
      <c r="O665" s="85"/>
      <c r="P665" s="210">
        <f>O665*H665</f>
        <v>0</v>
      </c>
      <c r="Q665" s="210">
        <v>0</v>
      </c>
      <c r="R665" s="210">
        <f>Q665*H665</f>
        <v>0</v>
      </c>
      <c r="S665" s="210">
        <v>0</v>
      </c>
      <c r="T665" s="211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12" t="s">
        <v>249</v>
      </c>
      <c r="AT665" s="212" t="s">
        <v>153</v>
      </c>
      <c r="AU665" s="212" t="s">
        <v>85</v>
      </c>
      <c r="AY665" s="18" t="s">
        <v>151</v>
      </c>
      <c r="BE665" s="213">
        <f>IF(N665="základní",J665,0)</f>
        <v>0</v>
      </c>
      <c r="BF665" s="213">
        <f>IF(N665="snížená",J665,0)</f>
        <v>0</v>
      </c>
      <c r="BG665" s="213">
        <f>IF(N665="zákl. přenesená",J665,0)</f>
        <v>0</v>
      </c>
      <c r="BH665" s="213">
        <f>IF(N665="sníž. přenesená",J665,0)</f>
        <v>0</v>
      </c>
      <c r="BI665" s="213">
        <f>IF(N665="nulová",J665,0)</f>
        <v>0</v>
      </c>
      <c r="BJ665" s="18" t="s">
        <v>81</v>
      </c>
      <c r="BK665" s="213">
        <f>ROUND(I665*H665,2)</f>
        <v>0</v>
      </c>
      <c r="BL665" s="18" t="s">
        <v>249</v>
      </c>
      <c r="BM665" s="212" t="s">
        <v>1363</v>
      </c>
    </row>
    <row r="666" s="2" customFormat="1">
      <c r="A666" s="39"/>
      <c r="B666" s="40"/>
      <c r="C666" s="41"/>
      <c r="D666" s="214" t="s">
        <v>160</v>
      </c>
      <c r="E666" s="41"/>
      <c r="F666" s="215" t="s">
        <v>1364</v>
      </c>
      <c r="G666" s="41"/>
      <c r="H666" s="41"/>
      <c r="I666" s="216"/>
      <c r="J666" s="41"/>
      <c r="K666" s="41"/>
      <c r="L666" s="45"/>
      <c r="M666" s="217"/>
      <c r="N666" s="218"/>
      <c r="O666" s="85"/>
      <c r="P666" s="85"/>
      <c r="Q666" s="85"/>
      <c r="R666" s="85"/>
      <c r="S666" s="85"/>
      <c r="T666" s="86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T666" s="18" t="s">
        <v>160</v>
      </c>
      <c r="AU666" s="18" t="s">
        <v>85</v>
      </c>
    </row>
    <row r="667" s="12" customFormat="1" ht="22.8" customHeight="1">
      <c r="A667" s="12"/>
      <c r="B667" s="185"/>
      <c r="C667" s="186"/>
      <c r="D667" s="187" t="s">
        <v>75</v>
      </c>
      <c r="E667" s="199" t="s">
        <v>1365</v>
      </c>
      <c r="F667" s="199" t="s">
        <v>1366</v>
      </c>
      <c r="G667" s="186"/>
      <c r="H667" s="186"/>
      <c r="I667" s="189"/>
      <c r="J667" s="200">
        <f>BK667</f>
        <v>0</v>
      </c>
      <c r="K667" s="186"/>
      <c r="L667" s="191"/>
      <c r="M667" s="192"/>
      <c r="N667" s="193"/>
      <c r="O667" s="193"/>
      <c r="P667" s="194">
        <f>SUM(P668:P760)</f>
        <v>0</v>
      </c>
      <c r="Q667" s="193"/>
      <c r="R667" s="194">
        <f>SUM(R668:R760)</f>
        <v>0.50044049999999973</v>
      </c>
      <c r="S667" s="193"/>
      <c r="T667" s="195">
        <f>SUM(T668:T760)</f>
        <v>0</v>
      </c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R667" s="196" t="s">
        <v>85</v>
      </c>
      <c r="AT667" s="197" t="s">
        <v>75</v>
      </c>
      <c r="AU667" s="197" t="s">
        <v>81</v>
      </c>
      <c r="AY667" s="196" t="s">
        <v>151</v>
      </c>
      <c r="BK667" s="198">
        <f>SUM(BK668:BK760)</f>
        <v>0</v>
      </c>
    </row>
    <row r="668" s="2" customFormat="1" ht="24.15" customHeight="1">
      <c r="A668" s="39"/>
      <c r="B668" s="40"/>
      <c r="C668" s="201" t="s">
        <v>1367</v>
      </c>
      <c r="D668" s="201" t="s">
        <v>153</v>
      </c>
      <c r="E668" s="202" t="s">
        <v>1368</v>
      </c>
      <c r="F668" s="203" t="s">
        <v>1369</v>
      </c>
      <c r="G668" s="204" t="s">
        <v>311</v>
      </c>
      <c r="H668" s="205">
        <v>22</v>
      </c>
      <c r="I668" s="206"/>
      <c r="J668" s="207">
        <f>ROUND(I668*H668,2)</f>
        <v>0</v>
      </c>
      <c r="K668" s="203" t="s">
        <v>478</v>
      </c>
      <c r="L668" s="45"/>
      <c r="M668" s="208" t="s">
        <v>19</v>
      </c>
      <c r="N668" s="209" t="s">
        <v>47</v>
      </c>
      <c r="O668" s="85"/>
      <c r="P668" s="210">
        <f>O668*H668</f>
        <v>0</v>
      </c>
      <c r="Q668" s="210">
        <v>0</v>
      </c>
      <c r="R668" s="210">
        <f>Q668*H668</f>
        <v>0</v>
      </c>
      <c r="S668" s="210">
        <v>0</v>
      </c>
      <c r="T668" s="211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12" t="s">
        <v>249</v>
      </c>
      <c r="AT668" s="212" t="s">
        <v>153</v>
      </c>
      <c r="AU668" s="212" t="s">
        <v>85</v>
      </c>
      <c r="AY668" s="18" t="s">
        <v>151</v>
      </c>
      <c r="BE668" s="213">
        <f>IF(N668="základní",J668,0)</f>
        <v>0</v>
      </c>
      <c r="BF668" s="213">
        <f>IF(N668="snížená",J668,0)</f>
        <v>0</v>
      </c>
      <c r="BG668" s="213">
        <f>IF(N668="zákl. přenesená",J668,0)</f>
        <v>0</v>
      </c>
      <c r="BH668" s="213">
        <f>IF(N668="sníž. přenesená",J668,0)</f>
        <v>0</v>
      </c>
      <c r="BI668" s="213">
        <f>IF(N668="nulová",J668,0)</f>
        <v>0</v>
      </c>
      <c r="BJ668" s="18" t="s">
        <v>81</v>
      </c>
      <c r="BK668" s="213">
        <f>ROUND(I668*H668,2)</f>
        <v>0</v>
      </c>
      <c r="BL668" s="18" t="s">
        <v>249</v>
      </c>
      <c r="BM668" s="212" t="s">
        <v>1370</v>
      </c>
    </row>
    <row r="669" s="2" customFormat="1">
      <c r="A669" s="39"/>
      <c r="B669" s="40"/>
      <c r="C669" s="41"/>
      <c r="D669" s="214" t="s">
        <v>160</v>
      </c>
      <c r="E669" s="41"/>
      <c r="F669" s="215" t="s">
        <v>1371</v>
      </c>
      <c r="G669" s="41"/>
      <c r="H669" s="41"/>
      <c r="I669" s="216"/>
      <c r="J669" s="41"/>
      <c r="K669" s="41"/>
      <c r="L669" s="45"/>
      <c r="M669" s="217"/>
      <c r="N669" s="218"/>
      <c r="O669" s="85"/>
      <c r="P669" s="85"/>
      <c r="Q669" s="85"/>
      <c r="R669" s="85"/>
      <c r="S669" s="85"/>
      <c r="T669" s="86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18" t="s">
        <v>160</v>
      </c>
      <c r="AU669" s="18" t="s">
        <v>85</v>
      </c>
    </row>
    <row r="670" s="13" customFormat="1">
      <c r="A670" s="13"/>
      <c r="B670" s="219"/>
      <c r="C670" s="220"/>
      <c r="D670" s="221" t="s">
        <v>162</v>
      </c>
      <c r="E670" s="222" t="s">
        <v>19</v>
      </c>
      <c r="F670" s="223" t="s">
        <v>287</v>
      </c>
      <c r="G670" s="220"/>
      <c r="H670" s="224">
        <v>22</v>
      </c>
      <c r="I670" s="225"/>
      <c r="J670" s="220"/>
      <c r="K670" s="220"/>
      <c r="L670" s="226"/>
      <c r="M670" s="227"/>
      <c r="N670" s="228"/>
      <c r="O670" s="228"/>
      <c r="P670" s="228"/>
      <c r="Q670" s="228"/>
      <c r="R670" s="228"/>
      <c r="S670" s="228"/>
      <c r="T670" s="229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0" t="s">
        <v>162</v>
      </c>
      <c r="AU670" s="230" t="s">
        <v>85</v>
      </c>
      <c r="AV670" s="13" t="s">
        <v>85</v>
      </c>
      <c r="AW670" s="13" t="s">
        <v>35</v>
      </c>
      <c r="AX670" s="13" t="s">
        <v>81</v>
      </c>
      <c r="AY670" s="230" t="s">
        <v>151</v>
      </c>
    </row>
    <row r="671" s="2" customFormat="1" ht="16.5" customHeight="1">
      <c r="A671" s="39"/>
      <c r="B671" s="40"/>
      <c r="C671" s="231" t="s">
        <v>1372</v>
      </c>
      <c r="D671" s="231" t="s">
        <v>194</v>
      </c>
      <c r="E671" s="232" t="s">
        <v>1373</v>
      </c>
      <c r="F671" s="233" t="s">
        <v>1374</v>
      </c>
      <c r="G671" s="234" t="s">
        <v>311</v>
      </c>
      <c r="H671" s="235">
        <v>22</v>
      </c>
      <c r="I671" s="236"/>
      <c r="J671" s="237">
        <f>ROUND(I671*H671,2)</f>
        <v>0</v>
      </c>
      <c r="K671" s="233" t="s">
        <v>157</v>
      </c>
      <c r="L671" s="238"/>
      <c r="M671" s="239" t="s">
        <v>19</v>
      </c>
      <c r="N671" s="240" t="s">
        <v>47</v>
      </c>
      <c r="O671" s="85"/>
      <c r="P671" s="210">
        <f>O671*H671</f>
        <v>0</v>
      </c>
      <c r="Q671" s="210">
        <v>9.0000000000000006E-05</v>
      </c>
      <c r="R671" s="210">
        <f>Q671*H671</f>
        <v>0.00198</v>
      </c>
      <c r="S671" s="210">
        <v>0</v>
      </c>
      <c r="T671" s="211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12" t="s">
        <v>344</v>
      </c>
      <c r="AT671" s="212" t="s">
        <v>194</v>
      </c>
      <c r="AU671" s="212" t="s">
        <v>85</v>
      </c>
      <c r="AY671" s="18" t="s">
        <v>151</v>
      </c>
      <c r="BE671" s="213">
        <f>IF(N671="základní",J671,0)</f>
        <v>0</v>
      </c>
      <c r="BF671" s="213">
        <f>IF(N671="snížená",J671,0)</f>
        <v>0</v>
      </c>
      <c r="BG671" s="213">
        <f>IF(N671="zákl. přenesená",J671,0)</f>
        <v>0</v>
      </c>
      <c r="BH671" s="213">
        <f>IF(N671="sníž. přenesená",J671,0)</f>
        <v>0</v>
      </c>
      <c r="BI671" s="213">
        <f>IF(N671="nulová",J671,0)</f>
        <v>0</v>
      </c>
      <c r="BJ671" s="18" t="s">
        <v>81</v>
      </c>
      <c r="BK671" s="213">
        <f>ROUND(I671*H671,2)</f>
        <v>0</v>
      </c>
      <c r="BL671" s="18" t="s">
        <v>249</v>
      </c>
      <c r="BM671" s="212" t="s">
        <v>1375</v>
      </c>
    </row>
    <row r="672" s="2" customFormat="1" ht="24.15" customHeight="1">
      <c r="A672" s="39"/>
      <c r="B672" s="40"/>
      <c r="C672" s="201" t="s">
        <v>1376</v>
      </c>
      <c r="D672" s="201" t="s">
        <v>153</v>
      </c>
      <c r="E672" s="202" t="s">
        <v>1368</v>
      </c>
      <c r="F672" s="203" t="s">
        <v>1369</v>
      </c>
      <c r="G672" s="204" t="s">
        <v>311</v>
      </c>
      <c r="H672" s="205">
        <v>136</v>
      </c>
      <c r="I672" s="206"/>
      <c r="J672" s="207">
        <f>ROUND(I672*H672,2)</f>
        <v>0</v>
      </c>
      <c r="K672" s="203" t="s">
        <v>478</v>
      </c>
      <c r="L672" s="45"/>
      <c r="M672" s="208" t="s">
        <v>19</v>
      </c>
      <c r="N672" s="209" t="s">
        <v>47</v>
      </c>
      <c r="O672" s="85"/>
      <c r="P672" s="210">
        <f>O672*H672</f>
        <v>0</v>
      </c>
      <c r="Q672" s="210">
        <v>0</v>
      </c>
      <c r="R672" s="210">
        <f>Q672*H672</f>
        <v>0</v>
      </c>
      <c r="S672" s="210">
        <v>0</v>
      </c>
      <c r="T672" s="211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12" t="s">
        <v>249</v>
      </c>
      <c r="AT672" s="212" t="s">
        <v>153</v>
      </c>
      <c r="AU672" s="212" t="s">
        <v>85</v>
      </c>
      <c r="AY672" s="18" t="s">
        <v>151</v>
      </c>
      <c r="BE672" s="213">
        <f>IF(N672="základní",J672,0)</f>
        <v>0</v>
      </c>
      <c r="BF672" s="213">
        <f>IF(N672="snížená",J672,0)</f>
        <v>0</v>
      </c>
      <c r="BG672" s="213">
        <f>IF(N672="zákl. přenesená",J672,0)</f>
        <v>0</v>
      </c>
      <c r="BH672" s="213">
        <f>IF(N672="sníž. přenesená",J672,0)</f>
        <v>0</v>
      </c>
      <c r="BI672" s="213">
        <f>IF(N672="nulová",J672,0)</f>
        <v>0</v>
      </c>
      <c r="BJ672" s="18" t="s">
        <v>81</v>
      </c>
      <c r="BK672" s="213">
        <f>ROUND(I672*H672,2)</f>
        <v>0</v>
      </c>
      <c r="BL672" s="18" t="s">
        <v>249</v>
      </c>
      <c r="BM672" s="212" t="s">
        <v>1377</v>
      </c>
    </row>
    <row r="673" s="2" customFormat="1">
      <c r="A673" s="39"/>
      <c r="B673" s="40"/>
      <c r="C673" s="41"/>
      <c r="D673" s="214" t="s">
        <v>160</v>
      </c>
      <c r="E673" s="41"/>
      <c r="F673" s="215" t="s">
        <v>1371</v>
      </c>
      <c r="G673" s="41"/>
      <c r="H673" s="41"/>
      <c r="I673" s="216"/>
      <c r="J673" s="41"/>
      <c r="K673" s="41"/>
      <c r="L673" s="45"/>
      <c r="M673" s="217"/>
      <c r="N673" s="218"/>
      <c r="O673" s="85"/>
      <c r="P673" s="85"/>
      <c r="Q673" s="85"/>
      <c r="R673" s="85"/>
      <c r="S673" s="85"/>
      <c r="T673" s="86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T673" s="18" t="s">
        <v>160</v>
      </c>
      <c r="AU673" s="18" t="s">
        <v>85</v>
      </c>
    </row>
    <row r="674" s="13" customFormat="1">
      <c r="A674" s="13"/>
      <c r="B674" s="219"/>
      <c r="C674" s="220"/>
      <c r="D674" s="221" t="s">
        <v>162</v>
      </c>
      <c r="E674" s="222" t="s">
        <v>19</v>
      </c>
      <c r="F674" s="223" t="s">
        <v>1378</v>
      </c>
      <c r="G674" s="220"/>
      <c r="H674" s="224">
        <v>136</v>
      </c>
      <c r="I674" s="225"/>
      <c r="J674" s="220"/>
      <c r="K674" s="220"/>
      <c r="L674" s="226"/>
      <c r="M674" s="227"/>
      <c r="N674" s="228"/>
      <c r="O674" s="228"/>
      <c r="P674" s="228"/>
      <c r="Q674" s="228"/>
      <c r="R674" s="228"/>
      <c r="S674" s="228"/>
      <c r="T674" s="229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0" t="s">
        <v>162</v>
      </c>
      <c r="AU674" s="230" t="s">
        <v>85</v>
      </c>
      <c r="AV674" s="13" t="s">
        <v>85</v>
      </c>
      <c r="AW674" s="13" t="s">
        <v>35</v>
      </c>
      <c r="AX674" s="13" t="s">
        <v>81</v>
      </c>
      <c r="AY674" s="230" t="s">
        <v>151</v>
      </c>
    </row>
    <row r="675" s="2" customFormat="1" ht="16.5" customHeight="1">
      <c r="A675" s="39"/>
      <c r="B675" s="40"/>
      <c r="C675" s="231" t="s">
        <v>1379</v>
      </c>
      <c r="D675" s="231" t="s">
        <v>194</v>
      </c>
      <c r="E675" s="232" t="s">
        <v>1380</v>
      </c>
      <c r="F675" s="233" t="s">
        <v>1381</v>
      </c>
      <c r="G675" s="234" t="s">
        <v>311</v>
      </c>
      <c r="H675" s="235">
        <v>136</v>
      </c>
      <c r="I675" s="236"/>
      <c r="J675" s="237">
        <f>ROUND(I675*H675,2)</f>
        <v>0</v>
      </c>
      <c r="K675" s="233" t="s">
        <v>157</v>
      </c>
      <c r="L675" s="238"/>
      <c r="M675" s="239" t="s">
        <v>19</v>
      </c>
      <c r="N675" s="240" t="s">
        <v>47</v>
      </c>
      <c r="O675" s="85"/>
      <c r="P675" s="210">
        <f>O675*H675</f>
        <v>0</v>
      </c>
      <c r="Q675" s="210">
        <v>5.0000000000000002E-05</v>
      </c>
      <c r="R675" s="210">
        <f>Q675*H675</f>
        <v>0.0068000000000000005</v>
      </c>
      <c r="S675" s="210">
        <v>0</v>
      </c>
      <c r="T675" s="211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12" t="s">
        <v>344</v>
      </c>
      <c r="AT675" s="212" t="s">
        <v>194</v>
      </c>
      <c r="AU675" s="212" t="s">
        <v>85</v>
      </c>
      <c r="AY675" s="18" t="s">
        <v>151</v>
      </c>
      <c r="BE675" s="213">
        <f>IF(N675="základní",J675,0)</f>
        <v>0</v>
      </c>
      <c r="BF675" s="213">
        <f>IF(N675="snížená",J675,0)</f>
        <v>0</v>
      </c>
      <c r="BG675" s="213">
        <f>IF(N675="zákl. přenesená",J675,0)</f>
        <v>0</v>
      </c>
      <c r="BH675" s="213">
        <f>IF(N675="sníž. přenesená",J675,0)</f>
        <v>0</v>
      </c>
      <c r="BI675" s="213">
        <f>IF(N675="nulová",J675,0)</f>
        <v>0</v>
      </c>
      <c r="BJ675" s="18" t="s">
        <v>81</v>
      </c>
      <c r="BK675" s="213">
        <f>ROUND(I675*H675,2)</f>
        <v>0</v>
      </c>
      <c r="BL675" s="18" t="s">
        <v>249</v>
      </c>
      <c r="BM675" s="212" t="s">
        <v>1382</v>
      </c>
    </row>
    <row r="676" s="2" customFormat="1" ht="24.15" customHeight="1">
      <c r="A676" s="39"/>
      <c r="B676" s="40"/>
      <c r="C676" s="201" t="s">
        <v>1383</v>
      </c>
      <c r="D676" s="201" t="s">
        <v>153</v>
      </c>
      <c r="E676" s="202" t="s">
        <v>1384</v>
      </c>
      <c r="F676" s="203" t="s">
        <v>1385</v>
      </c>
      <c r="G676" s="204" t="s">
        <v>311</v>
      </c>
      <c r="H676" s="205">
        <v>1</v>
      </c>
      <c r="I676" s="206"/>
      <c r="J676" s="207">
        <f>ROUND(I676*H676,2)</f>
        <v>0</v>
      </c>
      <c r="K676" s="203" t="s">
        <v>157</v>
      </c>
      <c r="L676" s="45"/>
      <c r="M676" s="208" t="s">
        <v>19</v>
      </c>
      <c r="N676" s="209" t="s">
        <v>47</v>
      </c>
      <c r="O676" s="85"/>
      <c r="P676" s="210">
        <f>O676*H676</f>
        <v>0</v>
      </c>
      <c r="Q676" s="210">
        <v>0</v>
      </c>
      <c r="R676" s="210">
        <f>Q676*H676</f>
        <v>0</v>
      </c>
      <c r="S676" s="210">
        <v>0</v>
      </c>
      <c r="T676" s="211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12" t="s">
        <v>249</v>
      </c>
      <c r="AT676" s="212" t="s">
        <v>153</v>
      </c>
      <c r="AU676" s="212" t="s">
        <v>85</v>
      </c>
      <c r="AY676" s="18" t="s">
        <v>151</v>
      </c>
      <c r="BE676" s="213">
        <f>IF(N676="základní",J676,0)</f>
        <v>0</v>
      </c>
      <c r="BF676" s="213">
        <f>IF(N676="snížená",J676,0)</f>
        <v>0</v>
      </c>
      <c r="BG676" s="213">
        <f>IF(N676="zákl. přenesená",J676,0)</f>
        <v>0</v>
      </c>
      <c r="BH676" s="213">
        <f>IF(N676="sníž. přenesená",J676,0)</f>
        <v>0</v>
      </c>
      <c r="BI676" s="213">
        <f>IF(N676="nulová",J676,0)</f>
        <v>0</v>
      </c>
      <c r="BJ676" s="18" t="s">
        <v>81</v>
      </c>
      <c r="BK676" s="213">
        <f>ROUND(I676*H676,2)</f>
        <v>0</v>
      </c>
      <c r="BL676" s="18" t="s">
        <v>249</v>
      </c>
      <c r="BM676" s="212" t="s">
        <v>1386</v>
      </c>
    </row>
    <row r="677" s="2" customFormat="1">
      <c r="A677" s="39"/>
      <c r="B677" s="40"/>
      <c r="C677" s="41"/>
      <c r="D677" s="214" t="s">
        <v>160</v>
      </c>
      <c r="E677" s="41"/>
      <c r="F677" s="215" t="s">
        <v>1387</v>
      </c>
      <c r="G677" s="41"/>
      <c r="H677" s="41"/>
      <c r="I677" s="216"/>
      <c r="J677" s="41"/>
      <c r="K677" s="41"/>
      <c r="L677" s="45"/>
      <c r="M677" s="217"/>
      <c r="N677" s="218"/>
      <c r="O677" s="85"/>
      <c r="P677" s="85"/>
      <c r="Q677" s="85"/>
      <c r="R677" s="85"/>
      <c r="S677" s="85"/>
      <c r="T677" s="86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T677" s="18" t="s">
        <v>160</v>
      </c>
      <c r="AU677" s="18" t="s">
        <v>85</v>
      </c>
    </row>
    <row r="678" s="2" customFormat="1" ht="16.5" customHeight="1">
      <c r="A678" s="39"/>
      <c r="B678" s="40"/>
      <c r="C678" s="231" t="s">
        <v>1388</v>
      </c>
      <c r="D678" s="231" t="s">
        <v>194</v>
      </c>
      <c r="E678" s="232" t="s">
        <v>1389</v>
      </c>
      <c r="F678" s="233" t="s">
        <v>1390</v>
      </c>
      <c r="G678" s="234" t="s">
        <v>311</v>
      </c>
      <c r="H678" s="235">
        <v>1</v>
      </c>
      <c r="I678" s="236"/>
      <c r="J678" s="237">
        <f>ROUND(I678*H678,2)</f>
        <v>0</v>
      </c>
      <c r="K678" s="233" t="s">
        <v>19</v>
      </c>
      <c r="L678" s="238"/>
      <c r="M678" s="239" t="s">
        <v>19</v>
      </c>
      <c r="N678" s="240" t="s">
        <v>47</v>
      </c>
      <c r="O678" s="85"/>
      <c r="P678" s="210">
        <f>O678*H678</f>
        <v>0</v>
      </c>
      <c r="Q678" s="210">
        <v>0</v>
      </c>
      <c r="R678" s="210">
        <f>Q678*H678</f>
        <v>0</v>
      </c>
      <c r="S678" s="210">
        <v>0</v>
      </c>
      <c r="T678" s="211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12" t="s">
        <v>344</v>
      </c>
      <c r="AT678" s="212" t="s">
        <v>194</v>
      </c>
      <c r="AU678" s="212" t="s">
        <v>85</v>
      </c>
      <c r="AY678" s="18" t="s">
        <v>151</v>
      </c>
      <c r="BE678" s="213">
        <f>IF(N678="základní",J678,0)</f>
        <v>0</v>
      </c>
      <c r="BF678" s="213">
        <f>IF(N678="snížená",J678,0)</f>
        <v>0</v>
      </c>
      <c r="BG678" s="213">
        <f>IF(N678="zákl. přenesená",J678,0)</f>
        <v>0</v>
      </c>
      <c r="BH678" s="213">
        <f>IF(N678="sníž. přenesená",J678,0)</f>
        <v>0</v>
      </c>
      <c r="BI678" s="213">
        <f>IF(N678="nulová",J678,0)</f>
        <v>0</v>
      </c>
      <c r="BJ678" s="18" t="s">
        <v>81</v>
      </c>
      <c r="BK678" s="213">
        <f>ROUND(I678*H678,2)</f>
        <v>0</v>
      </c>
      <c r="BL678" s="18" t="s">
        <v>249</v>
      </c>
      <c r="BM678" s="212" t="s">
        <v>1391</v>
      </c>
    </row>
    <row r="679" s="2" customFormat="1" ht="24.15" customHeight="1">
      <c r="A679" s="39"/>
      <c r="B679" s="40"/>
      <c r="C679" s="201" t="s">
        <v>1392</v>
      </c>
      <c r="D679" s="201" t="s">
        <v>153</v>
      </c>
      <c r="E679" s="202" t="s">
        <v>1393</v>
      </c>
      <c r="F679" s="203" t="s">
        <v>1394</v>
      </c>
      <c r="G679" s="204" t="s">
        <v>821</v>
      </c>
      <c r="H679" s="205">
        <v>124</v>
      </c>
      <c r="I679" s="206"/>
      <c r="J679" s="207">
        <f>ROUND(I679*H679,2)</f>
        <v>0</v>
      </c>
      <c r="K679" s="203" t="s">
        <v>478</v>
      </c>
      <c r="L679" s="45"/>
      <c r="M679" s="208" t="s">
        <v>19</v>
      </c>
      <c r="N679" s="209" t="s">
        <v>47</v>
      </c>
      <c r="O679" s="85"/>
      <c r="P679" s="210">
        <f>O679*H679</f>
        <v>0</v>
      </c>
      <c r="Q679" s="210">
        <v>0</v>
      </c>
      <c r="R679" s="210">
        <f>Q679*H679</f>
        <v>0</v>
      </c>
      <c r="S679" s="210">
        <v>0</v>
      </c>
      <c r="T679" s="211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212" t="s">
        <v>249</v>
      </c>
      <c r="AT679" s="212" t="s">
        <v>153</v>
      </c>
      <c r="AU679" s="212" t="s">
        <v>85</v>
      </c>
      <c r="AY679" s="18" t="s">
        <v>151</v>
      </c>
      <c r="BE679" s="213">
        <f>IF(N679="základní",J679,0)</f>
        <v>0</v>
      </c>
      <c r="BF679" s="213">
        <f>IF(N679="snížená",J679,0)</f>
        <v>0</v>
      </c>
      <c r="BG679" s="213">
        <f>IF(N679="zákl. přenesená",J679,0)</f>
        <v>0</v>
      </c>
      <c r="BH679" s="213">
        <f>IF(N679="sníž. přenesená",J679,0)</f>
        <v>0</v>
      </c>
      <c r="BI679" s="213">
        <f>IF(N679="nulová",J679,0)</f>
        <v>0</v>
      </c>
      <c r="BJ679" s="18" t="s">
        <v>81</v>
      </c>
      <c r="BK679" s="213">
        <f>ROUND(I679*H679,2)</f>
        <v>0</v>
      </c>
      <c r="BL679" s="18" t="s">
        <v>249</v>
      </c>
      <c r="BM679" s="212" t="s">
        <v>1395</v>
      </c>
    </row>
    <row r="680" s="2" customFormat="1">
      <c r="A680" s="39"/>
      <c r="B680" s="40"/>
      <c r="C680" s="41"/>
      <c r="D680" s="214" t="s">
        <v>160</v>
      </c>
      <c r="E680" s="41"/>
      <c r="F680" s="215" t="s">
        <v>1396</v>
      </c>
      <c r="G680" s="41"/>
      <c r="H680" s="41"/>
      <c r="I680" s="216"/>
      <c r="J680" s="41"/>
      <c r="K680" s="41"/>
      <c r="L680" s="45"/>
      <c r="M680" s="217"/>
      <c r="N680" s="218"/>
      <c r="O680" s="85"/>
      <c r="P680" s="85"/>
      <c r="Q680" s="85"/>
      <c r="R680" s="85"/>
      <c r="S680" s="85"/>
      <c r="T680" s="86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T680" s="18" t="s">
        <v>160</v>
      </c>
      <c r="AU680" s="18" t="s">
        <v>85</v>
      </c>
    </row>
    <row r="681" s="2" customFormat="1" ht="16.5" customHeight="1">
      <c r="A681" s="39"/>
      <c r="B681" s="40"/>
      <c r="C681" s="231" t="s">
        <v>1397</v>
      </c>
      <c r="D681" s="231" t="s">
        <v>194</v>
      </c>
      <c r="E681" s="232" t="s">
        <v>1398</v>
      </c>
      <c r="F681" s="233" t="s">
        <v>1399</v>
      </c>
      <c r="G681" s="234" t="s">
        <v>821</v>
      </c>
      <c r="H681" s="235">
        <v>142.59999999999999</v>
      </c>
      <c r="I681" s="236"/>
      <c r="J681" s="237">
        <f>ROUND(I681*H681,2)</f>
        <v>0</v>
      </c>
      <c r="K681" s="233" t="s">
        <v>157</v>
      </c>
      <c r="L681" s="238"/>
      <c r="M681" s="239" t="s">
        <v>19</v>
      </c>
      <c r="N681" s="240" t="s">
        <v>47</v>
      </c>
      <c r="O681" s="85"/>
      <c r="P681" s="210">
        <f>O681*H681</f>
        <v>0</v>
      </c>
      <c r="Q681" s="210">
        <v>5.0000000000000002E-05</v>
      </c>
      <c r="R681" s="210">
        <f>Q681*H681</f>
        <v>0.0071300000000000001</v>
      </c>
      <c r="S681" s="210">
        <v>0</v>
      </c>
      <c r="T681" s="211">
        <f>S681*H681</f>
        <v>0</v>
      </c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R681" s="212" t="s">
        <v>344</v>
      </c>
      <c r="AT681" s="212" t="s">
        <v>194</v>
      </c>
      <c r="AU681" s="212" t="s">
        <v>85</v>
      </c>
      <c r="AY681" s="18" t="s">
        <v>151</v>
      </c>
      <c r="BE681" s="213">
        <f>IF(N681="základní",J681,0)</f>
        <v>0</v>
      </c>
      <c r="BF681" s="213">
        <f>IF(N681="snížená",J681,0)</f>
        <v>0</v>
      </c>
      <c r="BG681" s="213">
        <f>IF(N681="zákl. přenesená",J681,0)</f>
        <v>0</v>
      </c>
      <c r="BH681" s="213">
        <f>IF(N681="sníž. přenesená",J681,0)</f>
        <v>0</v>
      </c>
      <c r="BI681" s="213">
        <f>IF(N681="nulová",J681,0)</f>
        <v>0</v>
      </c>
      <c r="BJ681" s="18" t="s">
        <v>81</v>
      </c>
      <c r="BK681" s="213">
        <f>ROUND(I681*H681,2)</f>
        <v>0</v>
      </c>
      <c r="BL681" s="18" t="s">
        <v>249</v>
      </c>
      <c r="BM681" s="212" t="s">
        <v>1400</v>
      </c>
    </row>
    <row r="682" s="2" customFormat="1">
      <c r="A682" s="39"/>
      <c r="B682" s="40"/>
      <c r="C682" s="41"/>
      <c r="D682" s="221" t="s">
        <v>1401</v>
      </c>
      <c r="E682" s="41"/>
      <c r="F682" s="252" t="s">
        <v>1402</v>
      </c>
      <c r="G682" s="41"/>
      <c r="H682" s="41"/>
      <c r="I682" s="216"/>
      <c r="J682" s="41"/>
      <c r="K682" s="41"/>
      <c r="L682" s="45"/>
      <c r="M682" s="217"/>
      <c r="N682" s="218"/>
      <c r="O682" s="85"/>
      <c r="P682" s="85"/>
      <c r="Q682" s="85"/>
      <c r="R682" s="85"/>
      <c r="S682" s="85"/>
      <c r="T682" s="86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T682" s="18" t="s">
        <v>1401</v>
      </c>
      <c r="AU682" s="18" t="s">
        <v>85</v>
      </c>
    </row>
    <row r="683" s="13" customFormat="1">
      <c r="A683" s="13"/>
      <c r="B683" s="219"/>
      <c r="C683" s="220"/>
      <c r="D683" s="221" t="s">
        <v>162</v>
      </c>
      <c r="E683" s="220"/>
      <c r="F683" s="223" t="s">
        <v>1403</v>
      </c>
      <c r="G683" s="220"/>
      <c r="H683" s="224">
        <v>142.59999999999999</v>
      </c>
      <c r="I683" s="225"/>
      <c r="J683" s="220"/>
      <c r="K683" s="220"/>
      <c r="L683" s="226"/>
      <c r="M683" s="227"/>
      <c r="N683" s="228"/>
      <c r="O683" s="228"/>
      <c r="P683" s="228"/>
      <c r="Q683" s="228"/>
      <c r="R683" s="228"/>
      <c r="S683" s="228"/>
      <c r="T683" s="229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0" t="s">
        <v>162</v>
      </c>
      <c r="AU683" s="230" t="s">
        <v>85</v>
      </c>
      <c r="AV683" s="13" t="s">
        <v>85</v>
      </c>
      <c r="AW683" s="13" t="s">
        <v>4</v>
      </c>
      <c r="AX683" s="13" t="s">
        <v>81</v>
      </c>
      <c r="AY683" s="230" t="s">
        <v>151</v>
      </c>
    </row>
    <row r="684" s="2" customFormat="1" ht="24.15" customHeight="1">
      <c r="A684" s="39"/>
      <c r="B684" s="40"/>
      <c r="C684" s="201" t="s">
        <v>1404</v>
      </c>
      <c r="D684" s="201" t="s">
        <v>153</v>
      </c>
      <c r="E684" s="202" t="s">
        <v>1405</v>
      </c>
      <c r="F684" s="203" t="s">
        <v>1406</v>
      </c>
      <c r="G684" s="204" t="s">
        <v>821</v>
      </c>
      <c r="H684" s="205">
        <v>780</v>
      </c>
      <c r="I684" s="206"/>
      <c r="J684" s="207">
        <f>ROUND(I684*H684,2)</f>
        <v>0</v>
      </c>
      <c r="K684" s="203" t="s">
        <v>157</v>
      </c>
      <c r="L684" s="45"/>
      <c r="M684" s="208" t="s">
        <v>19</v>
      </c>
      <c r="N684" s="209" t="s">
        <v>47</v>
      </c>
      <c r="O684" s="85"/>
      <c r="P684" s="210">
        <f>O684*H684</f>
        <v>0</v>
      </c>
      <c r="Q684" s="210">
        <v>0</v>
      </c>
      <c r="R684" s="210">
        <f>Q684*H684</f>
        <v>0</v>
      </c>
      <c r="S684" s="210">
        <v>0</v>
      </c>
      <c r="T684" s="211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12" t="s">
        <v>249</v>
      </c>
      <c r="AT684" s="212" t="s">
        <v>153</v>
      </c>
      <c r="AU684" s="212" t="s">
        <v>85</v>
      </c>
      <c r="AY684" s="18" t="s">
        <v>151</v>
      </c>
      <c r="BE684" s="213">
        <f>IF(N684="základní",J684,0)</f>
        <v>0</v>
      </c>
      <c r="BF684" s="213">
        <f>IF(N684="snížená",J684,0)</f>
        <v>0</v>
      </c>
      <c r="BG684" s="213">
        <f>IF(N684="zákl. přenesená",J684,0)</f>
        <v>0</v>
      </c>
      <c r="BH684" s="213">
        <f>IF(N684="sníž. přenesená",J684,0)</f>
        <v>0</v>
      </c>
      <c r="BI684" s="213">
        <f>IF(N684="nulová",J684,0)</f>
        <v>0</v>
      </c>
      <c r="BJ684" s="18" t="s">
        <v>81</v>
      </c>
      <c r="BK684" s="213">
        <f>ROUND(I684*H684,2)</f>
        <v>0</v>
      </c>
      <c r="BL684" s="18" t="s">
        <v>249</v>
      </c>
      <c r="BM684" s="212" t="s">
        <v>1407</v>
      </c>
    </row>
    <row r="685" s="2" customFormat="1">
      <c r="A685" s="39"/>
      <c r="B685" s="40"/>
      <c r="C685" s="41"/>
      <c r="D685" s="214" t="s">
        <v>160</v>
      </c>
      <c r="E685" s="41"/>
      <c r="F685" s="215" t="s">
        <v>1408</v>
      </c>
      <c r="G685" s="41"/>
      <c r="H685" s="41"/>
      <c r="I685" s="216"/>
      <c r="J685" s="41"/>
      <c r="K685" s="41"/>
      <c r="L685" s="45"/>
      <c r="M685" s="217"/>
      <c r="N685" s="218"/>
      <c r="O685" s="85"/>
      <c r="P685" s="85"/>
      <c r="Q685" s="85"/>
      <c r="R685" s="85"/>
      <c r="S685" s="85"/>
      <c r="T685" s="86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T685" s="18" t="s">
        <v>160</v>
      </c>
      <c r="AU685" s="18" t="s">
        <v>85</v>
      </c>
    </row>
    <row r="686" s="2" customFormat="1" ht="16.5" customHeight="1">
      <c r="A686" s="39"/>
      <c r="B686" s="40"/>
      <c r="C686" s="231" t="s">
        <v>1409</v>
      </c>
      <c r="D686" s="231" t="s">
        <v>194</v>
      </c>
      <c r="E686" s="232" t="s">
        <v>1410</v>
      </c>
      <c r="F686" s="233" t="s">
        <v>1411</v>
      </c>
      <c r="G686" s="234" t="s">
        <v>821</v>
      </c>
      <c r="H686" s="235">
        <v>897</v>
      </c>
      <c r="I686" s="236"/>
      <c r="J686" s="237">
        <f>ROUND(I686*H686,2)</f>
        <v>0</v>
      </c>
      <c r="K686" s="233" t="s">
        <v>157</v>
      </c>
      <c r="L686" s="238"/>
      <c r="M686" s="239" t="s">
        <v>19</v>
      </c>
      <c r="N686" s="240" t="s">
        <v>47</v>
      </c>
      <c r="O686" s="85"/>
      <c r="P686" s="210">
        <f>O686*H686</f>
        <v>0</v>
      </c>
      <c r="Q686" s="210">
        <v>0.00012</v>
      </c>
      <c r="R686" s="210">
        <f>Q686*H686</f>
        <v>0.10764</v>
      </c>
      <c r="S686" s="210">
        <v>0</v>
      </c>
      <c r="T686" s="211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12" t="s">
        <v>344</v>
      </c>
      <c r="AT686" s="212" t="s">
        <v>194</v>
      </c>
      <c r="AU686" s="212" t="s">
        <v>85</v>
      </c>
      <c r="AY686" s="18" t="s">
        <v>151</v>
      </c>
      <c r="BE686" s="213">
        <f>IF(N686="základní",J686,0)</f>
        <v>0</v>
      </c>
      <c r="BF686" s="213">
        <f>IF(N686="snížená",J686,0)</f>
        <v>0</v>
      </c>
      <c r="BG686" s="213">
        <f>IF(N686="zákl. přenesená",J686,0)</f>
        <v>0</v>
      </c>
      <c r="BH686" s="213">
        <f>IF(N686="sníž. přenesená",J686,0)</f>
        <v>0</v>
      </c>
      <c r="BI686" s="213">
        <f>IF(N686="nulová",J686,0)</f>
        <v>0</v>
      </c>
      <c r="BJ686" s="18" t="s">
        <v>81</v>
      </c>
      <c r="BK686" s="213">
        <f>ROUND(I686*H686,2)</f>
        <v>0</v>
      </c>
      <c r="BL686" s="18" t="s">
        <v>249</v>
      </c>
      <c r="BM686" s="212" t="s">
        <v>1412</v>
      </c>
    </row>
    <row r="687" s="2" customFormat="1">
      <c r="A687" s="39"/>
      <c r="B687" s="40"/>
      <c r="C687" s="41"/>
      <c r="D687" s="221" t="s">
        <v>1401</v>
      </c>
      <c r="E687" s="41"/>
      <c r="F687" s="252" t="s">
        <v>1413</v>
      </c>
      <c r="G687" s="41"/>
      <c r="H687" s="41"/>
      <c r="I687" s="216"/>
      <c r="J687" s="41"/>
      <c r="K687" s="41"/>
      <c r="L687" s="45"/>
      <c r="M687" s="217"/>
      <c r="N687" s="218"/>
      <c r="O687" s="85"/>
      <c r="P687" s="85"/>
      <c r="Q687" s="85"/>
      <c r="R687" s="85"/>
      <c r="S687" s="85"/>
      <c r="T687" s="86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1401</v>
      </c>
      <c r="AU687" s="18" t="s">
        <v>85</v>
      </c>
    </row>
    <row r="688" s="13" customFormat="1">
      <c r="A688" s="13"/>
      <c r="B688" s="219"/>
      <c r="C688" s="220"/>
      <c r="D688" s="221" t="s">
        <v>162</v>
      </c>
      <c r="E688" s="220"/>
      <c r="F688" s="223" t="s">
        <v>1414</v>
      </c>
      <c r="G688" s="220"/>
      <c r="H688" s="224">
        <v>897</v>
      </c>
      <c r="I688" s="225"/>
      <c r="J688" s="220"/>
      <c r="K688" s="220"/>
      <c r="L688" s="226"/>
      <c r="M688" s="227"/>
      <c r="N688" s="228"/>
      <c r="O688" s="228"/>
      <c r="P688" s="228"/>
      <c r="Q688" s="228"/>
      <c r="R688" s="228"/>
      <c r="S688" s="228"/>
      <c r="T688" s="229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0" t="s">
        <v>162</v>
      </c>
      <c r="AU688" s="230" t="s">
        <v>85</v>
      </c>
      <c r="AV688" s="13" t="s">
        <v>85</v>
      </c>
      <c r="AW688" s="13" t="s">
        <v>4</v>
      </c>
      <c r="AX688" s="13" t="s">
        <v>81</v>
      </c>
      <c r="AY688" s="230" t="s">
        <v>151</v>
      </c>
    </row>
    <row r="689" s="2" customFormat="1" ht="24.15" customHeight="1">
      <c r="A689" s="39"/>
      <c r="B689" s="40"/>
      <c r="C689" s="201" t="s">
        <v>1415</v>
      </c>
      <c r="D689" s="201" t="s">
        <v>153</v>
      </c>
      <c r="E689" s="202" t="s">
        <v>1416</v>
      </c>
      <c r="F689" s="203" t="s">
        <v>1417</v>
      </c>
      <c r="G689" s="204" t="s">
        <v>821</v>
      </c>
      <c r="H689" s="205">
        <v>670</v>
      </c>
      <c r="I689" s="206"/>
      <c r="J689" s="207">
        <f>ROUND(I689*H689,2)</f>
        <v>0</v>
      </c>
      <c r="K689" s="203" t="s">
        <v>157</v>
      </c>
      <c r="L689" s="45"/>
      <c r="M689" s="208" t="s">
        <v>19</v>
      </c>
      <c r="N689" s="209" t="s">
        <v>47</v>
      </c>
      <c r="O689" s="85"/>
      <c r="P689" s="210">
        <f>O689*H689</f>
        <v>0</v>
      </c>
      <c r="Q689" s="210">
        <v>0</v>
      </c>
      <c r="R689" s="210">
        <f>Q689*H689</f>
        <v>0</v>
      </c>
      <c r="S689" s="210">
        <v>0</v>
      </c>
      <c r="T689" s="211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212" t="s">
        <v>249</v>
      </c>
      <c r="AT689" s="212" t="s">
        <v>153</v>
      </c>
      <c r="AU689" s="212" t="s">
        <v>85</v>
      </c>
      <c r="AY689" s="18" t="s">
        <v>151</v>
      </c>
      <c r="BE689" s="213">
        <f>IF(N689="základní",J689,0)</f>
        <v>0</v>
      </c>
      <c r="BF689" s="213">
        <f>IF(N689="snížená",J689,0)</f>
        <v>0</v>
      </c>
      <c r="BG689" s="213">
        <f>IF(N689="zákl. přenesená",J689,0)</f>
        <v>0</v>
      </c>
      <c r="BH689" s="213">
        <f>IF(N689="sníž. přenesená",J689,0)</f>
        <v>0</v>
      </c>
      <c r="BI689" s="213">
        <f>IF(N689="nulová",J689,0)</f>
        <v>0</v>
      </c>
      <c r="BJ689" s="18" t="s">
        <v>81</v>
      </c>
      <c r="BK689" s="213">
        <f>ROUND(I689*H689,2)</f>
        <v>0</v>
      </c>
      <c r="BL689" s="18" t="s">
        <v>249</v>
      </c>
      <c r="BM689" s="212" t="s">
        <v>1418</v>
      </c>
    </row>
    <row r="690" s="2" customFormat="1">
      <c r="A690" s="39"/>
      <c r="B690" s="40"/>
      <c r="C690" s="41"/>
      <c r="D690" s="214" t="s">
        <v>160</v>
      </c>
      <c r="E690" s="41"/>
      <c r="F690" s="215" t="s">
        <v>1419</v>
      </c>
      <c r="G690" s="41"/>
      <c r="H690" s="41"/>
      <c r="I690" s="216"/>
      <c r="J690" s="41"/>
      <c r="K690" s="41"/>
      <c r="L690" s="45"/>
      <c r="M690" s="217"/>
      <c r="N690" s="218"/>
      <c r="O690" s="85"/>
      <c r="P690" s="85"/>
      <c r="Q690" s="85"/>
      <c r="R690" s="85"/>
      <c r="S690" s="85"/>
      <c r="T690" s="86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T690" s="18" t="s">
        <v>160</v>
      </c>
      <c r="AU690" s="18" t="s">
        <v>85</v>
      </c>
    </row>
    <row r="691" s="2" customFormat="1" ht="16.5" customHeight="1">
      <c r="A691" s="39"/>
      <c r="B691" s="40"/>
      <c r="C691" s="231" t="s">
        <v>1420</v>
      </c>
      <c r="D691" s="231" t="s">
        <v>194</v>
      </c>
      <c r="E691" s="232" t="s">
        <v>1421</v>
      </c>
      <c r="F691" s="233" t="s">
        <v>1422</v>
      </c>
      <c r="G691" s="234" t="s">
        <v>821</v>
      </c>
      <c r="H691" s="235">
        <v>770.5</v>
      </c>
      <c r="I691" s="236"/>
      <c r="J691" s="237">
        <f>ROUND(I691*H691,2)</f>
        <v>0</v>
      </c>
      <c r="K691" s="233" t="s">
        <v>157</v>
      </c>
      <c r="L691" s="238"/>
      <c r="M691" s="239" t="s">
        <v>19</v>
      </c>
      <c r="N691" s="240" t="s">
        <v>47</v>
      </c>
      <c r="O691" s="85"/>
      <c r="P691" s="210">
        <f>O691*H691</f>
        <v>0</v>
      </c>
      <c r="Q691" s="210">
        <v>0.00017000000000000001</v>
      </c>
      <c r="R691" s="210">
        <f>Q691*H691</f>
        <v>0.13098500000000002</v>
      </c>
      <c r="S691" s="210">
        <v>0</v>
      </c>
      <c r="T691" s="211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12" t="s">
        <v>344</v>
      </c>
      <c r="AT691" s="212" t="s">
        <v>194</v>
      </c>
      <c r="AU691" s="212" t="s">
        <v>85</v>
      </c>
      <c r="AY691" s="18" t="s">
        <v>151</v>
      </c>
      <c r="BE691" s="213">
        <f>IF(N691="základní",J691,0)</f>
        <v>0</v>
      </c>
      <c r="BF691" s="213">
        <f>IF(N691="snížená",J691,0)</f>
        <v>0</v>
      </c>
      <c r="BG691" s="213">
        <f>IF(N691="zákl. přenesená",J691,0)</f>
        <v>0</v>
      </c>
      <c r="BH691" s="213">
        <f>IF(N691="sníž. přenesená",J691,0)</f>
        <v>0</v>
      </c>
      <c r="BI691" s="213">
        <f>IF(N691="nulová",J691,0)</f>
        <v>0</v>
      </c>
      <c r="BJ691" s="18" t="s">
        <v>81</v>
      </c>
      <c r="BK691" s="213">
        <f>ROUND(I691*H691,2)</f>
        <v>0</v>
      </c>
      <c r="BL691" s="18" t="s">
        <v>249</v>
      </c>
      <c r="BM691" s="212" t="s">
        <v>1423</v>
      </c>
    </row>
    <row r="692" s="2" customFormat="1">
      <c r="A692" s="39"/>
      <c r="B692" s="40"/>
      <c r="C692" s="41"/>
      <c r="D692" s="221" t="s">
        <v>1401</v>
      </c>
      <c r="E692" s="41"/>
      <c r="F692" s="252" t="s">
        <v>1413</v>
      </c>
      <c r="G692" s="41"/>
      <c r="H692" s="41"/>
      <c r="I692" s="216"/>
      <c r="J692" s="41"/>
      <c r="K692" s="41"/>
      <c r="L692" s="45"/>
      <c r="M692" s="217"/>
      <c r="N692" s="218"/>
      <c r="O692" s="85"/>
      <c r="P692" s="85"/>
      <c r="Q692" s="85"/>
      <c r="R692" s="85"/>
      <c r="S692" s="85"/>
      <c r="T692" s="86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T692" s="18" t="s">
        <v>1401</v>
      </c>
      <c r="AU692" s="18" t="s">
        <v>85</v>
      </c>
    </row>
    <row r="693" s="13" customFormat="1">
      <c r="A693" s="13"/>
      <c r="B693" s="219"/>
      <c r="C693" s="220"/>
      <c r="D693" s="221" t="s">
        <v>162</v>
      </c>
      <c r="E693" s="220"/>
      <c r="F693" s="223" t="s">
        <v>1424</v>
      </c>
      <c r="G693" s="220"/>
      <c r="H693" s="224">
        <v>770.5</v>
      </c>
      <c r="I693" s="225"/>
      <c r="J693" s="220"/>
      <c r="K693" s="220"/>
      <c r="L693" s="226"/>
      <c r="M693" s="227"/>
      <c r="N693" s="228"/>
      <c r="O693" s="228"/>
      <c r="P693" s="228"/>
      <c r="Q693" s="228"/>
      <c r="R693" s="228"/>
      <c r="S693" s="228"/>
      <c r="T693" s="229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0" t="s">
        <v>162</v>
      </c>
      <c r="AU693" s="230" t="s">
        <v>85</v>
      </c>
      <c r="AV693" s="13" t="s">
        <v>85</v>
      </c>
      <c r="AW693" s="13" t="s">
        <v>4</v>
      </c>
      <c r="AX693" s="13" t="s">
        <v>81</v>
      </c>
      <c r="AY693" s="230" t="s">
        <v>151</v>
      </c>
    </row>
    <row r="694" s="2" customFormat="1" ht="24.15" customHeight="1">
      <c r="A694" s="39"/>
      <c r="B694" s="40"/>
      <c r="C694" s="201" t="s">
        <v>1425</v>
      </c>
      <c r="D694" s="201" t="s">
        <v>153</v>
      </c>
      <c r="E694" s="202" t="s">
        <v>1426</v>
      </c>
      <c r="F694" s="203" t="s">
        <v>1427</v>
      </c>
      <c r="G694" s="204" t="s">
        <v>821</v>
      </c>
      <c r="H694" s="205">
        <v>185</v>
      </c>
      <c r="I694" s="206"/>
      <c r="J694" s="207">
        <f>ROUND(I694*H694,2)</f>
        <v>0</v>
      </c>
      <c r="K694" s="203" t="s">
        <v>157</v>
      </c>
      <c r="L694" s="45"/>
      <c r="M694" s="208" t="s">
        <v>19</v>
      </c>
      <c r="N694" s="209" t="s">
        <v>47</v>
      </c>
      <c r="O694" s="85"/>
      <c r="P694" s="210">
        <f>O694*H694</f>
        <v>0</v>
      </c>
      <c r="Q694" s="210">
        <v>0</v>
      </c>
      <c r="R694" s="210">
        <f>Q694*H694</f>
        <v>0</v>
      </c>
      <c r="S694" s="210">
        <v>0</v>
      </c>
      <c r="T694" s="211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12" t="s">
        <v>249</v>
      </c>
      <c r="AT694" s="212" t="s">
        <v>153</v>
      </c>
      <c r="AU694" s="212" t="s">
        <v>85</v>
      </c>
      <c r="AY694" s="18" t="s">
        <v>151</v>
      </c>
      <c r="BE694" s="213">
        <f>IF(N694="základní",J694,0)</f>
        <v>0</v>
      </c>
      <c r="BF694" s="213">
        <f>IF(N694="snížená",J694,0)</f>
        <v>0</v>
      </c>
      <c r="BG694" s="213">
        <f>IF(N694="zákl. přenesená",J694,0)</f>
        <v>0</v>
      </c>
      <c r="BH694" s="213">
        <f>IF(N694="sníž. přenesená",J694,0)</f>
        <v>0</v>
      </c>
      <c r="BI694" s="213">
        <f>IF(N694="nulová",J694,0)</f>
        <v>0</v>
      </c>
      <c r="BJ694" s="18" t="s">
        <v>81</v>
      </c>
      <c r="BK694" s="213">
        <f>ROUND(I694*H694,2)</f>
        <v>0</v>
      </c>
      <c r="BL694" s="18" t="s">
        <v>249</v>
      </c>
      <c r="BM694" s="212" t="s">
        <v>1428</v>
      </c>
    </row>
    <row r="695" s="2" customFormat="1">
      <c r="A695" s="39"/>
      <c r="B695" s="40"/>
      <c r="C695" s="41"/>
      <c r="D695" s="214" t="s">
        <v>160</v>
      </c>
      <c r="E695" s="41"/>
      <c r="F695" s="215" t="s">
        <v>1429</v>
      </c>
      <c r="G695" s="41"/>
      <c r="H695" s="41"/>
      <c r="I695" s="216"/>
      <c r="J695" s="41"/>
      <c r="K695" s="41"/>
      <c r="L695" s="45"/>
      <c r="M695" s="217"/>
      <c r="N695" s="218"/>
      <c r="O695" s="85"/>
      <c r="P695" s="85"/>
      <c r="Q695" s="85"/>
      <c r="R695" s="85"/>
      <c r="S695" s="85"/>
      <c r="T695" s="86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160</v>
      </c>
      <c r="AU695" s="18" t="s">
        <v>85</v>
      </c>
    </row>
    <row r="696" s="2" customFormat="1" ht="16.5" customHeight="1">
      <c r="A696" s="39"/>
      <c r="B696" s="40"/>
      <c r="C696" s="231" t="s">
        <v>1430</v>
      </c>
      <c r="D696" s="231" t="s">
        <v>194</v>
      </c>
      <c r="E696" s="232" t="s">
        <v>1431</v>
      </c>
      <c r="F696" s="233" t="s">
        <v>1432</v>
      </c>
      <c r="G696" s="234" t="s">
        <v>821</v>
      </c>
      <c r="H696" s="235">
        <v>110.40000000000001</v>
      </c>
      <c r="I696" s="236"/>
      <c r="J696" s="237">
        <f>ROUND(I696*H696,2)</f>
        <v>0</v>
      </c>
      <c r="K696" s="233" t="s">
        <v>157</v>
      </c>
      <c r="L696" s="238"/>
      <c r="M696" s="239" t="s">
        <v>19</v>
      </c>
      <c r="N696" s="240" t="s">
        <v>47</v>
      </c>
      <c r="O696" s="85"/>
      <c r="P696" s="210">
        <f>O696*H696</f>
        <v>0</v>
      </c>
      <c r="Q696" s="210">
        <v>0.00016000000000000001</v>
      </c>
      <c r="R696" s="210">
        <f>Q696*H696</f>
        <v>0.017664000000000003</v>
      </c>
      <c r="S696" s="210">
        <v>0</v>
      </c>
      <c r="T696" s="211">
        <f>S696*H696</f>
        <v>0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12" t="s">
        <v>344</v>
      </c>
      <c r="AT696" s="212" t="s">
        <v>194</v>
      </c>
      <c r="AU696" s="212" t="s">
        <v>85</v>
      </c>
      <c r="AY696" s="18" t="s">
        <v>151</v>
      </c>
      <c r="BE696" s="213">
        <f>IF(N696="základní",J696,0)</f>
        <v>0</v>
      </c>
      <c r="BF696" s="213">
        <f>IF(N696="snížená",J696,0)</f>
        <v>0</v>
      </c>
      <c r="BG696" s="213">
        <f>IF(N696="zákl. přenesená",J696,0)</f>
        <v>0</v>
      </c>
      <c r="BH696" s="213">
        <f>IF(N696="sníž. přenesená",J696,0)</f>
        <v>0</v>
      </c>
      <c r="BI696" s="213">
        <f>IF(N696="nulová",J696,0)</f>
        <v>0</v>
      </c>
      <c r="BJ696" s="18" t="s">
        <v>81</v>
      </c>
      <c r="BK696" s="213">
        <f>ROUND(I696*H696,2)</f>
        <v>0</v>
      </c>
      <c r="BL696" s="18" t="s">
        <v>249</v>
      </c>
      <c r="BM696" s="212" t="s">
        <v>1433</v>
      </c>
    </row>
    <row r="697" s="2" customFormat="1">
      <c r="A697" s="39"/>
      <c r="B697" s="40"/>
      <c r="C697" s="41"/>
      <c r="D697" s="221" t="s">
        <v>1401</v>
      </c>
      <c r="E697" s="41"/>
      <c r="F697" s="252" t="s">
        <v>1413</v>
      </c>
      <c r="G697" s="41"/>
      <c r="H697" s="41"/>
      <c r="I697" s="216"/>
      <c r="J697" s="41"/>
      <c r="K697" s="41"/>
      <c r="L697" s="45"/>
      <c r="M697" s="217"/>
      <c r="N697" s="218"/>
      <c r="O697" s="85"/>
      <c r="P697" s="85"/>
      <c r="Q697" s="85"/>
      <c r="R697" s="85"/>
      <c r="S697" s="85"/>
      <c r="T697" s="86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T697" s="18" t="s">
        <v>1401</v>
      </c>
      <c r="AU697" s="18" t="s">
        <v>85</v>
      </c>
    </row>
    <row r="698" s="13" customFormat="1">
      <c r="A698" s="13"/>
      <c r="B698" s="219"/>
      <c r="C698" s="220"/>
      <c r="D698" s="221" t="s">
        <v>162</v>
      </c>
      <c r="E698" s="220"/>
      <c r="F698" s="223" t="s">
        <v>1434</v>
      </c>
      <c r="G698" s="220"/>
      <c r="H698" s="224">
        <v>110.40000000000001</v>
      </c>
      <c r="I698" s="225"/>
      <c r="J698" s="220"/>
      <c r="K698" s="220"/>
      <c r="L698" s="226"/>
      <c r="M698" s="227"/>
      <c r="N698" s="228"/>
      <c r="O698" s="228"/>
      <c r="P698" s="228"/>
      <c r="Q698" s="228"/>
      <c r="R698" s="228"/>
      <c r="S698" s="228"/>
      <c r="T698" s="229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0" t="s">
        <v>162</v>
      </c>
      <c r="AU698" s="230" t="s">
        <v>85</v>
      </c>
      <c r="AV698" s="13" t="s">
        <v>85</v>
      </c>
      <c r="AW698" s="13" t="s">
        <v>4</v>
      </c>
      <c r="AX698" s="13" t="s">
        <v>81</v>
      </c>
      <c r="AY698" s="230" t="s">
        <v>151</v>
      </c>
    </row>
    <row r="699" s="2" customFormat="1" ht="16.5" customHeight="1">
      <c r="A699" s="39"/>
      <c r="B699" s="40"/>
      <c r="C699" s="231" t="s">
        <v>1435</v>
      </c>
      <c r="D699" s="231" t="s">
        <v>194</v>
      </c>
      <c r="E699" s="232" t="s">
        <v>1436</v>
      </c>
      <c r="F699" s="233" t="s">
        <v>1437</v>
      </c>
      <c r="G699" s="234" t="s">
        <v>821</v>
      </c>
      <c r="H699" s="235">
        <v>102.34999999999999</v>
      </c>
      <c r="I699" s="236"/>
      <c r="J699" s="237">
        <f>ROUND(I699*H699,2)</f>
        <v>0</v>
      </c>
      <c r="K699" s="233" t="s">
        <v>157</v>
      </c>
      <c r="L699" s="238"/>
      <c r="M699" s="239" t="s">
        <v>19</v>
      </c>
      <c r="N699" s="240" t="s">
        <v>47</v>
      </c>
      <c r="O699" s="85"/>
      <c r="P699" s="210">
        <f>O699*H699</f>
        <v>0</v>
      </c>
      <c r="Q699" s="210">
        <v>0.00025000000000000001</v>
      </c>
      <c r="R699" s="210">
        <f>Q699*H699</f>
        <v>0.025587499999999999</v>
      </c>
      <c r="S699" s="210">
        <v>0</v>
      </c>
      <c r="T699" s="211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12" t="s">
        <v>344</v>
      </c>
      <c r="AT699" s="212" t="s">
        <v>194</v>
      </c>
      <c r="AU699" s="212" t="s">
        <v>85</v>
      </c>
      <c r="AY699" s="18" t="s">
        <v>151</v>
      </c>
      <c r="BE699" s="213">
        <f>IF(N699="základní",J699,0)</f>
        <v>0</v>
      </c>
      <c r="BF699" s="213">
        <f>IF(N699="snížená",J699,0)</f>
        <v>0</v>
      </c>
      <c r="BG699" s="213">
        <f>IF(N699="zákl. přenesená",J699,0)</f>
        <v>0</v>
      </c>
      <c r="BH699" s="213">
        <f>IF(N699="sníž. přenesená",J699,0)</f>
        <v>0</v>
      </c>
      <c r="BI699" s="213">
        <f>IF(N699="nulová",J699,0)</f>
        <v>0</v>
      </c>
      <c r="BJ699" s="18" t="s">
        <v>81</v>
      </c>
      <c r="BK699" s="213">
        <f>ROUND(I699*H699,2)</f>
        <v>0</v>
      </c>
      <c r="BL699" s="18" t="s">
        <v>249</v>
      </c>
      <c r="BM699" s="212" t="s">
        <v>1438</v>
      </c>
    </row>
    <row r="700" s="2" customFormat="1">
      <c r="A700" s="39"/>
      <c r="B700" s="40"/>
      <c r="C700" s="41"/>
      <c r="D700" s="221" t="s">
        <v>1401</v>
      </c>
      <c r="E700" s="41"/>
      <c r="F700" s="252" t="s">
        <v>1413</v>
      </c>
      <c r="G700" s="41"/>
      <c r="H700" s="41"/>
      <c r="I700" s="216"/>
      <c r="J700" s="41"/>
      <c r="K700" s="41"/>
      <c r="L700" s="45"/>
      <c r="M700" s="217"/>
      <c r="N700" s="218"/>
      <c r="O700" s="85"/>
      <c r="P700" s="85"/>
      <c r="Q700" s="85"/>
      <c r="R700" s="85"/>
      <c r="S700" s="85"/>
      <c r="T700" s="86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T700" s="18" t="s">
        <v>1401</v>
      </c>
      <c r="AU700" s="18" t="s">
        <v>85</v>
      </c>
    </row>
    <row r="701" s="13" customFormat="1">
      <c r="A701" s="13"/>
      <c r="B701" s="219"/>
      <c r="C701" s="220"/>
      <c r="D701" s="221" t="s">
        <v>162</v>
      </c>
      <c r="E701" s="220"/>
      <c r="F701" s="223" t="s">
        <v>1439</v>
      </c>
      <c r="G701" s="220"/>
      <c r="H701" s="224">
        <v>102.34999999999999</v>
      </c>
      <c r="I701" s="225"/>
      <c r="J701" s="220"/>
      <c r="K701" s="220"/>
      <c r="L701" s="226"/>
      <c r="M701" s="227"/>
      <c r="N701" s="228"/>
      <c r="O701" s="228"/>
      <c r="P701" s="228"/>
      <c r="Q701" s="228"/>
      <c r="R701" s="228"/>
      <c r="S701" s="228"/>
      <c r="T701" s="229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0" t="s">
        <v>162</v>
      </c>
      <c r="AU701" s="230" t="s">
        <v>85</v>
      </c>
      <c r="AV701" s="13" t="s">
        <v>85</v>
      </c>
      <c r="AW701" s="13" t="s">
        <v>4</v>
      </c>
      <c r="AX701" s="13" t="s">
        <v>81</v>
      </c>
      <c r="AY701" s="230" t="s">
        <v>151</v>
      </c>
    </row>
    <row r="702" s="2" customFormat="1" ht="24.15" customHeight="1">
      <c r="A702" s="39"/>
      <c r="B702" s="40"/>
      <c r="C702" s="201" t="s">
        <v>1440</v>
      </c>
      <c r="D702" s="201" t="s">
        <v>153</v>
      </c>
      <c r="E702" s="202" t="s">
        <v>1441</v>
      </c>
      <c r="F702" s="203" t="s">
        <v>1442</v>
      </c>
      <c r="G702" s="204" t="s">
        <v>821</v>
      </c>
      <c r="H702" s="205">
        <v>10</v>
      </c>
      <c r="I702" s="206"/>
      <c r="J702" s="207">
        <f>ROUND(I702*H702,2)</f>
        <v>0</v>
      </c>
      <c r="K702" s="203" t="s">
        <v>157</v>
      </c>
      <c r="L702" s="45"/>
      <c r="M702" s="208" t="s">
        <v>19</v>
      </c>
      <c r="N702" s="209" t="s">
        <v>47</v>
      </c>
      <c r="O702" s="85"/>
      <c r="P702" s="210">
        <f>O702*H702</f>
        <v>0</v>
      </c>
      <c r="Q702" s="210">
        <v>0</v>
      </c>
      <c r="R702" s="210">
        <f>Q702*H702</f>
        <v>0</v>
      </c>
      <c r="S702" s="210">
        <v>0</v>
      </c>
      <c r="T702" s="211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12" t="s">
        <v>249</v>
      </c>
      <c r="AT702" s="212" t="s">
        <v>153</v>
      </c>
      <c r="AU702" s="212" t="s">
        <v>85</v>
      </c>
      <c r="AY702" s="18" t="s">
        <v>151</v>
      </c>
      <c r="BE702" s="213">
        <f>IF(N702="základní",J702,0)</f>
        <v>0</v>
      </c>
      <c r="BF702" s="213">
        <f>IF(N702="snížená",J702,0)</f>
        <v>0</v>
      </c>
      <c r="BG702" s="213">
        <f>IF(N702="zákl. přenesená",J702,0)</f>
        <v>0</v>
      </c>
      <c r="BH702" s="213">
        <f>IF(N702="sníž. přenesená",J702,0)</f>
        <v>0</v>
      </c>
      <c r="BI702" s="213">
        <f>IF(N702="nulová",J702,0)</f>
        <v>0</v>
      </c>
      <c r="BJ702" s="18" t="s">
        <v>81</v>
      </c>
      <c r="BK702" s="213">
        <f>ROUND(I702*H702,2)</f>
        <v>0</v>
      </c>
      <c r="BL702" s="18" t="s">
        <v>249</v>
      </c>
      <c r="BM702" s="212" t="s">
        <v>1443</v>
      </c>
    </row>
    <row r="703" s="2" customFormat="1">
      <c r="A703" s="39"/>
      <c r="B703" s="40"/>
      <c r="C703" s="41"/>
      <c r="D703" s="214" t="s">
        <v>160</v>
      </c>
      <c r="E703" s="41"/>
      <c r="F703" s="215" t="s">
        <v>1444</v>
      </c>
      <c r="G703" s="41"/>
      <c r="H703" s="41"/>
      <c r="I703" s="216"/>
      <c r="J703" s="41"/>
      <c r="K703" s="41"/>
      <c r="L703" s="45"/>
      <c r="M703" s="217"/>
      <c r="N703" s="218"/>
      <c r="O703" s="85"/>
      <c r="P703" s="85"/>
      <c r="Q703" s="85"/>
      <c r="R703" s="85"/>
      <c r="S703" s="85"/>
      <c r="T703" s="86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T703" s="18" t="s">
        <v>160</v>
      </c>
      <c r="AU703" s="18" t="s">
        <v>85</v>
      </c>
    </row>
    <row r="704" s="2" customFormat="1" ht="16.5" customHeight="1">
      <c r="A704" s="39"/>
      <c r="B704" s="40"/>
      <c r="C704" s="231" t="s">
        <v>1445</v>
      </c>
      <c r="D704" s="231" t="s">
        <v>194</v>
      </c>
      <c r="E704" s="232" t="s">
        <v>1446</v>
      </c>
      <c r="F704" s="233" t="s">
        <v>1447</v>
      </c>
      <c r="G704" s="234" t="s">
        <v>821</v>
      </c>
      <c r="H704" s="235">
        <v>11.5</v>
      </c>
      <c r="I704" s="236"/>
      <c r="J704" s="237">
        <f>ROUND(I704*H704,2)</f>
        <v>0</v>
      </c>
      <c r="K704" s="233" t="s">
        <v>157</v>
      </c>
      <c r="L704" s="238"/>
      <c r="M704" s="239" t="s">
        <v>19</v>
      </c>
      <c r="N704" s="240" t="s">
        <v>47</v>
      </c>
      <c r="O704" s="85"/>
      <c r="P704" s="210">
        <f>O704*H704</f>
        <v>0</v>
      </c>
      <c r="Q704" s="210">
        <v>0.00052999999999999998</v>
      </c>
      <c r="R704" s="210">
        <f>Q704*H704</f>
        <v>0.0060949999999999997</v>
      </c>
      <c r="S704" s="210">
        <v>0</v>
      </c>
      <c r="T704" s="211">
        <f>S704*H704</f>
        <v>0</v>
      </c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R704" s="212" t="s">
        <v>344</v>
      </c>
      <c r="AT704" s="212" t="s">
        <v>194</v>
      </c>
      <c r="AU704" s="212" t="s">
        <v>85</v>
      </c>
      <c r="AY704" s="18" t="s">
        <v>151</v>
      </c>
      <c r="BE704" s="213">
        <f>IF(N704="základní",J704,0)</f>
        <v>0</v>
      </c>
      <c r="BF704" s="213">
        <f>IF(N704="snížená",J704,0)</f>
        <v>0</v>
      </c>
      <c r="BG704" s="213">
        <f>IF(N704="zákl. přenesená",J704,0)</f>
        <v>0</v>
      </c>
      <c r="BH704" s="213">
        <f>IF(N704="sníž. přenesená",J704,0)</f>
        <v>0</v>
      </c>
      <c r="BI704" s="213">
        <f>IF(N704="nulová",J704,0)</f>
        <v>0</v>
      </c>
      <c r="BJ704" s="18" t="s">
        <v>81</v>
      </c>
      <c r="BK704" s="213">
        <f>ROUND(I704*H704,2)</f>
        <v>0</v>
      </c>
      <c r="BL704" s="18" t="s">
        <v>249</v>
      </c>
      <c r="BM704" s="212" t="s">
        <v>1448</v>
      </c>
    </row>
    <row r="705" s="2" customFormat="1">
      <c r="A705" s="39"/>
      <c r="B705" s="40"/>
      <c r="C705" s="41"/>
      <c r="D705" s="221" t="s">
        <v>1401</v>
      </c>
      <c r="E705" s="41"/>
      <c r="F705" s="252" t="s">
        <v>1413</v>
      </c>
      <c r="G705" s="41"/>
      <c r="H705" s="41"/>
      <c r="I705" s="216"/>
      <c r="J705" s="41"/>
      <c r="K705" s="41"/>
      <c r="L705" s="45"/>
      <c r="M705" s="217"/>
      <c r="N705" s="218"/>
      <c r="O705" s="85"/>
      <c r="P705" s="85"/>
      <c r="Q705" s="85"/>
      <c r="R705" s="85"/>
      <c r="S705" s="85"/>
      <c r="T705" s="86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T705" s="18" t="s">
        <v>1401</v>
      </c>
      <c r="AU705" s="18" t="s">
        <v>85</v>
      </c>
    </row>
    <row r="706" s="13" customFormat="1">
      <c r="A706" s="13"/>
      <c r="B706" s="219"/>
      <c r="C706" s="220"/>
      <c r="D706" s="221" t="s">
        <v>162</v>
      </c>
      <c r="E706" s="220"/>
      <c r="F706" s="223" t="s">
        <v>1449</v>
      </c>
      <c r="G706" s="220"/>
      <c r="H706" s="224">
        <v>11.5</v>
      </c>
      <c r="I706" s="225"/>
      <c r="J706" s="220"/>
      <c r="K706" s="220"/>
      <c r="L706" s="226"/>
      <c r="M706" s="227"/>
      <c r="N706" s="228"/>
      <c r="O706" s="228"/>
      <c r="P706" s="228"/>
      <c r="Q706" s="228"/>
      <c r="R706" s="228"/>
      <c r="S706" s="228"/>
      <c r="T706" s="229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0" t="s">
        <v>162</v>
      </c>
      <c r="AU706" s="230" t="s">
        <v>85</v>
      </c>
      <c r="AV706" s="13" t="s">
        <v>85</v>
      </c>
      <c r="AW706" s="13" t="s">
        <v>4</v>
      </c>
      <c r="AX706" s="13" t="s">
        <v>81</v>
      </c>
      <c r="AY706" s="230" t="s">
        <v>151</v>
      </c>
    </row>
    <row r="707" s="2" customFormat="1" ht="24.15" customHeight="1">
      <c r="A707" s="39"/>
      <c r="B707" s="40"/>
      <c r="C707" s="201" t="s">
        <v>1450</v>
      </c>
      <c r="D707" s="201" t="s">
        <v>153</v>
      </c>
      <c r="E707" s="202" t="s">
        <v>1451</v>
      </c>
      <c r="F707" s="203" t="s">
        <v>1452</v>
      </c>
      <c r="G707" s="204" t="s">
        <v>821</v>
      </c>
      <c r="H707" s="205">
        <v>10</v>
      </c>
      <c r="I707" s="206"/>
      <c r="J707" s="207">
        <f>ROUND(I707*H707,2)</f>
        <v>0</v>
      </c>
      <c r="K707" s="203" t="s">
        <v>157</v>
      </c>
      <c r="L707" s="45"/>
      <c r="M707" s="208" t="s">
        <v>19</v>
      </c>
      <c r="N707" s="209" t="s">
        <v>47</v>
      </c>
      <c r="O707" s="85"/>
      <c r="P707" s="210">
        <f>O707*H707</f>
        <v>0</v>
      </c>
      <c r="Q707" s="210">
        <v>0</v>
      </c>
      <c r="R707" s="210">
        <f>Q707*H707</f>
        <v>0</v>
      </c>
      <c r="S707" s="210">
        <v>0</v>
      </c>
      <c r="T707" s="211">
        <f>S707*H707</f>
        <v>0</v>
      </c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R707" s="212" t="s">
        <v>249</v>
      </c>
      <c r="AT707" s="212" t="s">
        <v>153</v>
      </c>
      <c r="AU707" s="212" t="s">
        <v>85</v>
      </c>
      <c r="AY707" s="18" t="s">
        <v>151</v>
      </c>
      <c r="BE707" s="213">
        <f>IF(N707="základní",J707,0)</f>
        <v>0</v>
      </c>
      <c r="BF707" s="213">
        <f>IF(N707="snížená",J707,0)</f>
        <v>0</v>
      </c>
      <c r="BG707" s="213">
        <f>IF(N707="zákl. přenesená",J707,0)</f>
        <v>0</v>
      </c>
      <c r="BH707" s="213">
        <f>IF(N707="sníž. přenesená",J707,0)</f>
        <v>0</v>
      </c>
      <c r="BI707" s="213">
        <f>IF(N707="nulová",J707,0)</f>
        <v>0</v>
      </c>
      <c r="BJ707" s="18" t="s">
        <v>81</v>
      </c>
      <c r="BK707" s="213">
        <f>ROUND(I707*H707,2)</f>
        <v>0</v>
      </c>
      <c r="BL707" s="18" t="s">
        <v>249</v>
      </c>
      <c r="BM707" s="212" t="s">
        <v>1453</v>
      </c>
    </row>
    <row r="708" s="2" customFormat="1">
      <c r="A708" s="39"/>
      <c r="B708" s="40"/>
      <c r="C708" s="41"/>
      <c r="D708" s="214" t="s">
        <v>160</v>
      </c>
      <c r="E708" s="41"/>
      <c r="F708" s="215" t="s">
        <v>1454</v>
      </c>
      <c r="G708" s="41"/>
      <c r="H708" s="41"/>
      <c r="I708" s="216"/>
      <c r="J708" s="41"/>
      <c r="K708" s="41"/>
      <c r="L708" s="45"/>
      <c r="M708" s="217"/>
      <c r="N708" s="218"/>
      <c r="O708" s="85"/>
      <c r="P708" s="85"/>
      <c r="Q708" s="85"/>
      <c r="R708" s="85"/>
      <c r="S708" s="85"/>
      <c r="T708" s="86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T708" s="18" t="s">
        <v>160</v>
      </c>
      <c r="AU708" s="18" t="s">
        <v>85</v>
      </c>
    </row>
    <row r="709" s="2" customFormat="1" ht="24.15" customHeight="1">
      <c r="A709" s="39"/>
      <c r="B709" s="40"/>
      <c r="C709" s="231" t="s">
        <v>1455</v>
      </c>
      <c r="D709" s="231" t="s">
        <v>194</v>
      </c>
      <c r="E709" s="232" t="s">
        <v>1456</v>
      </c>
      <c r="F709" s="233" t="s">
        <v>1457</v>
      </c>
      <c r="G709" s="234" t="s">
        <v>821</v>
      </c>
      <c r="H709" s="235">
        <v>11.5</v>
      </c>
      <c r="I709" s="236"/>
      <c r="J709" s="237">
        <f>ROUND(I709*H709,2)</f>
        <v>0</v>
      </c>
      <c r="K709" s="233" t="s">
        <v>157</v>
      </c>
      <c r="L709" s="238"/>
      <c r="M709" s="239" t="s">
        <v>19</v>
      </c>
      <c r="N709" s="240" t="s">
        <v>47</v>
      </c>
      <c r="O709" s="85"/>
      <c r="P709" s="210">
        <f>O709*H709</f>
        <v>0</v>
      </c>
      <c r="Q709" s="210">
        <v>0.00064999999999999997</v>
      </c>
      <c r="R709" s="210">
        <f>Q709*H709</f>
        <v>0.0074749999999999999</v>
      </c>
      <c r="S709" s="210">
        <v>0</v>
      </c>
      <c r="T709" s="211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12" t="s">
        <v>344</v>
      </c>
      <c r="AT709" s="212" t="s">
        <v>194</v>
      </c>
      <c r="AU709" s="212" t="s">
        <v>85</v>
      </c>
      <c r="AY709" s="18" t="s">
        <v>151</v>
      </c>
      <c r="BE709" s="213">
        <f>IF(N709="základní",J709,0)</f>
        <v>0</v>
      </c>
      <c r="BF709" s="213">
        <f>IF(N709="snížená",J709,0)</f>
        <v>0</v>
      </c>
      <c r="BG709" s="213">
        <f>IF(N709="zákl. přenesená",J709,0)</f>
        <v>0</v>
      </c>
      <c r="BH709" s="213">
        <f>IF(N709="sníž. přenesená",J709,0)</f>
        <v>0</v>
      </c>
      <c r="BI709" s="213">
        <f>IF(N709="nulová",J709,0)</f>
        <v>0</v>
      </c>
      <c r="BJ709" s="18" t="s">
        <v>81</v>
      </c>
      <c r="BK709" s="213">
        <f>ROUND(I709*H709,2)</f>
        <v>0</v>
      </c>
      <c r="BL709" s="18" t="s">
        <v>249</v>
      </c>
      <c r="BM709" s="212" t="s">
        <v>1458</v>
      </c>
    </row>
    <row r="710" s="13" customFormat="1">
      <c r="A710" s="13"/>
      <c r="B710" s="219"/>
      <c r="C710" s="220"/>
      <c r="D710" s="221" t="s">
        <v>162</v>
      </c>
      <c r="E710" s="220"/>
      <c r="F710" s="223" t="s">
        <v>1449</v>
      </c>
      <c r="G710" s="220"/>
      <c r="H710" s="224">
        <v>11.5</v>
      </c>
      <c r="I710" s="225"/>
      <c r="J710" s="220"/>
      <c r="K710" s="220"/>
      <c r="L710" s="226"/>
      <c r="M710" s="227"/>
      <c r="N710" s="228"/>
      <c r="O710" s="228"/>
      <c r="P710" s="228"/>
      <c r="Q710" s="228"/>
      <c r="R710" s="228"/>
      <c r="S710" s="228"/>
      <c r="T710" s="229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0" t="s">
        <v>162</v>
      </c>
      <c r="AU710" s="230" t="s">
        <v>85</v>
      </c>
      <c r="AV710" s="13" t="s">
        <v>85</v>
      </c>
      <c r="AW710" s="13" t="s">
        <v>4</v>
      </c>
      <c r="AX710" s="13" t="s">
        <v>81</v>
      </c>
      <c r="AY710" s="230" t="s">
        <v>151</v>
      </c>
    </row>
    <row r="711" s="2" customFormat="1" ht="21.75" customHeight="1">
      <c r="A711" s="39"/>
      <c r="B711" s="40"/>
      <c r="C711" s="201" t="s">
        <v>1459</v>
      </c>
      <c r="D711" s="201" t="s">
        <v>153</v>
      </c>
      <c r="E711" s="202" t="s">
        <v>1460</v>
      </c>
      <c r="F711" s="203" t="s">
        <v>1461</v>
      </c>
      <c r="G711" s="204" t="s">
        <v>311</v>
      </c>
      <c r="H711" s="205">
        <v>50</v>
      </c>
      <c r="I711" s="206"/>
      <c r="J711" s="207">
        <f>ROUND(I711*H711,2)</f>
        <v>0</v>
      </c>
      <c r="K711" s="203" t="s">
        <v>157</v>
      </c>
      <c r="L711" s="45"/>
      <c r="M711" s="208" t="s">
        <v>19</v>
      </c>
      <c r="N711" s="209" t="s">
        <v>47</v>
      </c>
      <c r="O711" s="85"/>
      <c r="P711" s="210">
        <f>O711*H711</f>
        <v>0</v>
      </c>
      <c r="Q711" s="210">
        <v>0</v>
      </c>
      <c r="R711" s="210">
        <f>Q711*H711</f>
        <v>0</v>
      </c>
      <c r="S711" s="210">
        <v>0</v>
      </c>
      <c r="T711" s="211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12" t="s">
        <v>249</v>
      </c>
      <c r="AT711" s="212" t="s">
        <v>153</v>
      </c>
      <c r="AU711" s="212" t="s">
        <v>85</v>
      </c>
      <c r="AY711" s="18" t="s">
        <v>151</v>
      </c>
      <c r="BE711" s="213">
        <f>IF(N711="základní",J711,0)</f>
        <v>0</v>
      </c>
      <c r="BF711" s="213">
        <f>IF(N711="snížená",J711,0)</f>
        <v>0</v>
      </c>
      <c r="BG711" s="213">
        <f>IF(N711="zákl. přenesená",J711,0)</f>
        <v>0</v>
      </c>
      <c r="BH711" s="213">
        <f>IF(N711="sníž. přenesená",J711,0)</f>
        <v>0</v>
      </c>
      <c r="BI711" s="213">
        <f>IF(N711="nulová",J711,0)</f>
        <v>0</v>
      </c>
      <c r="BJ711" s="18" t="s">
        <v>81</v>
      </c>
      <c r="BK711" s="213">
        <f>ROUND(I711*H711,2)</f>
        <v>0</v>
      </c>
      <c r="BL711" s="18" t="s">
        <v>249</v>
      </c>
      <c r="BM711" s="212" t="s">
        <v>1462</v>
      </c>
    </row>
    <row r="712" s="2" customFormat="1">
      <c r="A712" s="39"/>
      <c r="B712" s="40"/>
      <c r="C712" s="41"/>
      <c r="D712" s="214" t="s">
        <v>160</v>
      </c>
      <c r="E712" s="41"/>
      <c r="F712" s="215" t="s">
        <v>1463</v>
      </c>
      <c r="G712" s="41"/>
      <c r="H712" s="41"/>
      <c r="I712" s="216"/>
      <c r="J712" s="41"/>
      <c r="K712" s="41"/>
      <c r="L712" s="45"/>
      <c r="M712" s="217"/>
      <c r="N712" s="218"/>
      <c r="O712" s="85"/>
      <c r="P712" s="85"/>
      <c r="Q712" s="85"/>
      <c r="R712" s="85"/>
      <c r="S712" s="85"/>
      <c r="T712" s="86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T712" s="18" t="s">
        <v>160</v>
      </c>
      <c r="AU712" s="18" t="s">
        <v>85</v>
      </c>
    </row>
    <row r="713" s="2" customFormat="1" ht="24.15" customHeight="1">
      <c r="A713" s="39"/>
      <c r="B713" s="40"/>
      <c r="C713" s="201" t="s">
        <v>1464</v>
      </c>
      <c r="D713" s="201" t="s">
        <v>153</v>
      </c>
      <c r="E713" s="202" t="s">
        <v>1465</v>
      </c>
      <c r="F713" s="203" t="s">
        <v>1466</v>
      </c>
      <c r="G713" s="204" t="s">
        <v>311</v>
      </c>
      <c r="H713" s="205">
        <v>17</v>
      </c>
      <c r="I713" s="206"/>
      <c r="J713" s="207">
        <f>ROUND(I713*H713,2)</f>
        <v>0</v>
      </c>
      <c r="K713" s="203" t="s">
        <v>157</v>
      </c>
      <c r="L713" s="45"/>
      <c r="M713" s="208" t="s">
        <v>19</v>
      </c>
      <c r="N713" s="209" t="s">
        <v>47</v>
      </c>
      <c r="O713" s="85"/>
      <c r="P713" s="210">
        <f>O713*H713</f>
        <v>0</v>
      </c>
      <c r="Q713" s="210">
        <v>0</v>
      </c>
      <c r="R713" s="210">
        <f>Q713*H713</f>
        <v>0</v>
      </c>
      <c r="S713" s="210">
        <v>0</v>
      </c>
      <c r="T713" s="211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212" t="s">
        <v>249</v>
      </c>
      <c r="AT713" s="212" t="s">
        <v>153</v>
      </c>
      <c r="AU713" s="212" t="s">
        <v>85</v>
      </c>
      <c r="AY713" s="18" t="s">
        <v>151</v>
      </c>
      <c r="BE713" s="213">
        <f>IF(N713="základní",J713,0)</f>
        <v>0</v>
      </c>
      <c r="BF713" s="213">
        <f>IF(N713="snížená",J713,0)</f>
        <v>0</v>
      </c>
      <c r="BG713" s="213">
        <f>IF(N713="zákl. přenesená",J713,0)</f>
        <v>0</v>
      </c>
      <c r="BH713" s="213">
        <f>IF(N713="sníž. přenesená",J713,0)</f>
        <v>0</v>
      </c>
      <c r="BI713" s="213">
        <f>IF(N713="nulová",J713,0)</f>
        <v>0</v>
      </c>
      <c r="BJ713" s="18" t="s">
        <v>81</v>
      </c>
      <c r="BK713" s="213">
        <f>ROUND(I713*H713,2)</f>
        <v>0</v>
      </c>
      <c r="BL713" s="18" t="s">
        <v>249</v>
      </c>
      <c r="BM713" s="212" t="s">
        <v>1467</v>
      </c>
    </row>
    <row r="714" s="2" customFormat="1">
      <c r="A714" s="39"/>
      <c r="B714" s="40"/>
      <c r="C714" s="41"/>
      <c r="D714" s="214" t="s">
        <v>160</v>
      </c>
      <c r="E714" s="41"/>
      <c r="F714" s="215" t="s">
        <v>1468</v>
      </c>
      <c r="G714" s="41"/>
      <c r="H714" s="41"/>
      <c r="I714" s="216"/>
      <c r="J714" s="41"/>
      <c r="K714" s="41"/>
      <c r="L714" s="45"/>
      <c r="M714" s="217"/>
      <c r="N714" s="218"/>
      <c r="O714" s="85"/>
      <c r="P714" s="85"/>
      <c r="Q714" s="85"/>
      <c r="R714" s="85"/>
      <c r="S714" s="85"/>
      <c r="T714" s="86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T714" s="18" t="s">
        <v>160</v>
      </c>
      <c r="AU714" s="18" t="s">
        <v>85</v>
      </c>
    </row>
    <row r="715" s="2" customFormat="1" ht="16.5" customHeight="1">
      <c r="A715" s="39"/>
      <c r="B715" s="40"/>
      <c r="C715" s="231" t="s">
        <v>1469</v>
      </c>
      <c r="D715" s="231" t="s">
        <v>194</v>
      </c>
      <c r="E715" s="232" t="s">
        <v>1470</v>
      </c>
      <c r="F715" s="233" t="s">
        <v>1471</v>
      </c>
      <c r="G715" s="234" t="s">
        <v>311</v>
      </c>
      <c r="H715" s="235">
        <v>17</v>
      </c>
      <c r="I715" s="236"/>
      <c r="J715" s="237">
        <f>ROUND(I715*H715,2)</f>
        <v>0</v>
      </c>
      <c r="K715" s="233" t="s">
        <v>157</v>
      </c>
      <c r="L715" s="238"/>
      <c r="M715" s="239" t="s">
        <v>19</v>
      </c>
      <c r="N715" s="240" t="s">
        <v>47</v>
      </c>
      <c r="O715" s="85"/>
      <c r="P715" s="210">
        <f>O715*H715</f>
        <v>0</v>
      </c>
      <c r="Q715" s="210">
        <v>5.0000000000000002E-05</v>
      </c>
      <c r="R715" s="210">
        <f>Q715*H715</f>
        <v>0.00085000000000000006</v>
      </c>
      <c r="S715" s="210">
        <v>0</v>
      </c>
      <c r="T715" s="211">
        <f>S715*H715</f>
        <v>0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12" t="s">
        <v>344</v>
      </c>
      <c r="AT715" s="212" t="s">
        <v>194</v>
      </c>
      <c r="AU715" s="212" t="s">
        <v>85</v>
      </c>
      <c r="AY715" s="18" t="s">
        <v>151</v>
      </c>
      <c r="BE715" s="213">
        <f>IF(N715="základní",J715,0)</f>
        <v>0</v>
      </c>
      <c r="BF715" s="213">
        <f>IF(N715="snížená",J715,0)</f>
        <v>0</v>
      </c>
      <c r="BG715" s="213">
        <f>IF(N715="zákl. přenesená",J715,0)</f>
        <v>0</v>
      </c>
      <c r="BH715" s="213">
        <f>IF(N715="sníž. přenesená",J715,0)</f>
        <v>0</v>
      </c>
      <c r="BI715" s="213">
        <f>IF(N715="nulová",J715,0)</f>
        <v>0</v>
      </c>
      <c r="BJ715" s="18" t="s">
        <v>81</v>
      </c>
      <c r="BK715" s="213">
        <f>ROUND(I715*H715,2)</f>
        <v>0</v>
      </c>
      <c r="BL715" s="18" t="s">
        <v>249</v>
      </c>
      <c r="BM715" s="212" t="s">
        <v>1472</v>
      </c>
    </row>
    <row r="716" s="2" customFormat="1" ht="24.15" customHeight="1">
      <c r="A716" s="39"/>
      <c r="B716" s="40"/>
      <c r="C716" s="201" t="s">
        <v>1473</v>
      </c>
      <c r="D716" s="201" t="s">
        <v>153</v>
      </c>
      <c r="E716" s="202" t="s">
        <v>1474</v>
      </c>
      <c r="F716" s="203" t="s">
        <v>1475</v>
      </c>
      <c r="G716" s="204" t="s">
        <v>311</v>
      </c>
      <c r="H716" s="205">
        <v>7</v>
      </c>
      <c r="I716" s="206"/>
      <c r="J716" s="207">
        <f>ROUND(I716*H716,2)</f>
        <v>0</v>
      </c>
      <c r="K716" s="203" t="s">
        <v>157</v>
      </c>
      <c r="L716" s="45"/>
      <c r="M716" s="208" t="s">
        <v>19</v>
      </c>
      <c r="N716" s="209" t="s">
        <v>47</v>
      </c>
      <c r="O716" s="85"/>
      <c r="P716" s="210">
        <f>O716*H716</f>
        <v>0</v>
      </c>
      <c r="Q716" s="210">
        <v>0</v>
      </c>
      <c r="R716" s="210">
        <f>Q716*H716</f>
        <v>0</v>
      </c>
      <c r="S716" s="210">
        <v>0</v>
      </c>
      <c r="T716" s="211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12" t="s">
        <v>249</v>
      </c>
      <c r="AT716" s="212" t="s">
        <v>153</v>
      </c>
      <c r="AU716" s="212" t="s">
        <v>85</v>
      </c>
      <c r="AY716" s="18" t="s">
        <v>151</v>
      </c>
      <c r="BE716" s="213">
        <f>IF(N716="základní",J716,0)</f>
        <v>0</v>
      </c>
      <c r="BF716" s="213">
        <f>IF(N716="snížená",J716,0)</f>
        <v>0</v>
      </c>
      <c r="BG716" s="213">
        <f>IF(N716="zákl. přenesená",J716,0)</f>
        <v>0</v>
      </c>
      <c r="BH716" s="213">
        <f>IF(N716="sníž. přenesená",J716,0)</f>
        <v>0</v>
      </c>
      <c r="BI716" s="213">
        <f>IF(N716="nulová",J716,0)</f>
        <v>0</v>
      </c>
      <c r="BJ716" s="18" t="s">
        <v>81</v>
      </c>
      <c r="BK716" s="213">
        <f>ROUND(I716*H716,2)</f>
        <v>0</v>
      </c>
      <c r="BL716" s="18" t="s">
        <v>249</v>
      </c>
      <c r="BM716" s="212" t="s">
        <v>1476</v>
      </c>
    </row>
    <row r="717" s="2" customFormat="1">
      <c r="A717" s="39"/>
      <c r="B717" s="40"/>
      <c r="C717" s="41"/>
      <c r="D717" s="214" t="s">
        <v>160</v>
      </c>
      <c r="E717" s="41"/>
      <c r="F717" s="215" t="s">
        <v>1477</v>
      </c>
      <c r="G717" s="41"/>
      <c r="H717" s="41"/>
      <c r="I717" s="216"/>
      <c r="J717" s="41"/>
      <c r="K717" s="41"/>
      <c r="L717" s="45"/>
      <c r="M717" s="217"/>
      <c r="N717" s="218"/>
      <c r="O717" s="85"/>
      <c r="P717" s="85"/>
      <c r="Q717" s="85"/>
      <c r="R717" s="85"/>
      <c r="S717" s="85"/>
      <c r="T717" s="86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T717" s="18" t="s">
        <v>160</v>
      </c>
      <c r="AU717" s="18" t="s">
        <v>85</v>
      </c>
    </row>
    <row r="718" s="2" customFormat="1" ht="16.5" customHeight="1">
      <c r="A718" s="39"/>
      <c r="B718" s="40"/>
      <c r="C718" s="231" t="s">
        <v>1478</v>
      </c>
      <c r="D718" s="231" t="s">
        <v>194</v>
      </c>
      <c r="E718" s="232" t="s">
        <v>1479</v>
      </c>
      <c r="F718" s="233" t="s">
        <v>1480</v>
      </c>
      <c r="G718" s="234" t="s">
        <v>311</v>
      </c>
      <c r="H718" s="235">
        <v>7</v>
      </c>
      <c r="I718" s="236"/>
      <c r="J718" s="237">
        <f>ROUND(I718*H718,2)</f>
        <v>0</v>
      </c>
      <c r="K718" s="233" t="s">
        <v>157</v>
      </c>
      <c r="L718" s="238"/>
      <c r="M718" s="239" t="s">
        <v>19</v>
      </c>
      <c r="N718" s="240" t="s">
        <v>47</v>
      </c>
      <c r="O718" s="85"/>
      <c r="P718" s="210">
        <f>O718*H718</f>
        <v>0</v>
      </c>
      <c r="Q718" s="210">
        <v>5.0000000000000002E-05</v>
      </c>
      <c r="R718" s="210">
        <f>Q718*H718</f>
        <v>0.00035</v>
      </c>
      <c r="S718" s="210">
        <v>0</v>
      </c>
      <c r="T718" s="211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12" t="s">
        <v>344</v>
      </c>
      <c r="AT718" s="212" t="s">
        <v>194</v>
      </c>
      <c r="AU718" s="212" t="s">
        <v>85</v>
      </c>
      <c r="AY718" s="18" t="s">
        <v>151</v>
      </c>
      <c r="BE718" s="213">
        <f>IF(N718="základní",J718,0)</f>
        <v>0</v>
      </c>
      <c r="BF718" s="213">
        <f>IF(N718="snížená",J718,0)</f>
        <v>0</v>
      </c>
      <c r="BG718" s="213">
        <f>IF(N718="zákl. přenesená",J718,0)</f>
        <v>0</v>
      </c>
      <c r="BH718" s="213">
        <f>IF(N718="sníž. přenesená",J718,0)</f>
        <v>0</v>
      </c>
      <c r="BI718" s="213">
        <f>IF(N718="nulová",J718,0)</f>
        <v>0</v>
      </c>
      <c r="BJ718" s="18" t="s">
        <v>81</v>
      </c>
      <c r="BK718" s="213">
        <f>ROUND(I718*H718,2)</f>
        <v>0</v>
      </c>
      <c r="BL718" s="18" t="s">
        <v>249</v>
      </c>
      <c r="BM718" s="212" t="s">
        <v>1481</v>
      </c>
    </row>
    <row r="719" s="2" customFormat="1" ht="33" customHeight="1">
      <c r="A719" s="39"/>
      <c r="B719" s="40"/>
      <c r="C719" s="201" t="s">
        <v>1482</v>
      </c>
      <c r="D719" s="201" t="s">
        <v>153</v>
      </c>
      <c r="E719" s="202" t="s">
        <v>1483</v>
      </c>
      <c r="F719" s="203" t="s">
        <v>1484</v>
      </c>
      <c r="G719" s="204" t="s">
        <v>311</v>
      </c>
      <c r="H719" s="205">
        <v>6</v>
      </c>
      <c r="I719" s="206"/>
      <c r="J719" s="207">
        <f>ROUND(I719*H719,2)</f>
        <v>0</v>
      </c>
      <c r="K719" s="203" t="s">
        <v>157</v>
      </c>
      <c r="L719" s="45"/>
      <c r="M719" s="208" t="s">
        <v>19</v>
      </c>
      <c r="N719" s="209" t="s">
        <v>47</v>
      </c>
      <c r="O719" s="85"/>
      <c r="P719" s="210">
        <f>O719*H719</f>
        <v>0</v>
      </c>
      <c r="Q719" s="210">
        <v>0</v>
      </c>
      <c r="R719" s="210">
        <f>Q719*H719</f>
        <v>0</v>
      </c>
      <c r="S719" s="210">
        <v>0</v>
      </c>
      <c r="T719" s="211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12" t="s">
        <v>249</v>
      </c>
      <c r="AT719" s="212" t="s">
        <v>153</v>
      </c>
      <c r="AU719" s="212" t="s">
        <v>85</v>
      </c>
      <c r="AY719" s="18" t="s">
        <v>151</v>
      </c>
      <c r="BE719" s="213">
        <f>IF(N719="základní",J719,0)</f>
        <v>0</v>
      </c>
      <c r="BF719" s="213">
        <f>IF(N719="snížená",J719,0)</f>
        <v>0</v>
      </c>
      <c r="BG719" s="213">
        <f>IF(N719="zákl. přenesená",J719,0)</f>
        <v>0</v>
      </c>
      <c r="BH719" s="213">
        <f>IF(N719="sníž. přenesená",J719,0)</f>
        <v>0</v>
      </c>
      <c r="BI719" s="213">
        <f>IF(N719="nulová",J719,0)</f>
        <v>0</v>
      </c>
      <c r="BJ719" s="18" t="s">
        <v>81</v>
      </c>
      <c r="BK719" s="213">
        <f>ROUND(I719*H719,2)</f>
        <v>0</v>
      </c>
      <c r="BL719" s="18" t="s">
        <v>249</v>
      </c>
      <c r="BM719" s="212" t="s">
        <v>1485</v>
      </c>
    </row>
    <row r="720" s="2" customFormat="1">
      <c r="A720" s="39"/>
      <c r="B720" s="40"/>
      <c r="C720" s="41"/>
      <c r="D720" s="214" t="s">
        <v>160</v>
      </c>
      <c r="E720" s="41"/>
      <c r="F720" s="215" t="s">
        <v>1486</v>
      </c>
      <c r="G720" s="41"/>
      <c r="H720" s="41"/>
      <c r="I720" s="216"/>
      <c r="J720" s="41"/>
      <c r="K720" s="41"/>
      <c r="L720" s="45"/>
      <c r="M720" s="217"/>
      <c r="N720" s="218"/>
      <c r="O720" s="85"/>
      <c r="P720" s="85"/>
      <c r="Q720" s="85"/>
      <c r="R720" s="85"/>
      <c r="S720" s="85"/>
      <c r="T720" s="86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T720" s="18" t="s">
        <v>160</v>
      </c>
      <c r="AU720" s="18" t="s">
        <v>85</v>
      </c>
    </row>
    <row r="721" s="2" customFormat="1" ht="16.5" customHeight="1">
      <c r="A721" s="39"/>
      <c r="B721" s="40"/>
      <c r="C721" s="231" t="s">
        <v>1487</v>
      </c>
      <c r="D721" s="231" t="s">
        <v>194</v>
      </c>
      <c r="E721" s="232" t="s">
        <v>1488</v>
      </c>
      <c r="F721" s="233" t="s">
        <v>1489</v>
      </c>
      <c r="G721" s="234" t="s">
        <v>311</v>
      </c>
      <c r="H721" s="235">
        <v>6</v>
      </c>
      <c r="I721" s="236"/>
      <c r="J721" s="237">
        <f>ROUND(I721*H721,2)</f>
        <v>0</v>
      </c>
      <c r="K721" s="233" t="s">
        <v>157</v>
      </c>
      <c r="L721" s="238"/>
      <c r="M721" s="239" t="s">
        <v>19</v>
      </c>
      <c r="N721" s="240" t="s">
        <v>47</v>
      </c>
      <c r="O721" s="85"/>
      <c r="P721" s="210">
        <f>O721*H721</f>
        <v>0</v>
      </c>
      <c r="Q721" s="210">
        <v>5.0000000000000002E-05</v>
      </c>
      <c r="R721" s="210">
        <f>Q721*H721</f>
        <v>0.00030000000000000003</v>
      </c>
      <c r="S721" s="210">
        <v>0</v>
      </c>
      <c r="T721" s="211">
        <f>S721*H721</f>
        <v>0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12" t="s">
        <v>344</v>
      </c>
      <c r="AT721" s="212" t="s">
        <v>194</v>
      </c>
      <c r="AU721" s="212" t="s">
        <v>85</v>
      </c>
      <c r="AY721" s="18" t="s">
        <v>151</v>
      </c>
      <c r="BE721" s="213">
        <f>IF(N721="základní",J721,0)</f>
        <v>0</v>
      </c>
      <c r="BF721" s="213">
        <f>IF(N721="snížená",J721,0)</f>
        <v>0</v>
      </c>
      <c r="BG721" s="213">
        <f>IF(N721="zákl. přenesená",J721,0)</f>
        <v>0</v>
      </c>
      <c r="BH721" s="213">
        <f>IF(N721="sníž. přenesená",J721,0)</f>
        <v>0</v>
      </c>
      <c r="BI721" s="213">
        <f>IF(N721="nulová",J721,0)</f>
        <v>0</v>
      </c>
      <c r="BJ721" s="18" t="s">
        <v>81</v>
      </c>
      <c r="BK721" s="213">
        <f>ROUND(I721*H721,2)</f>
        <v>0</v>
      </c>
      <c r="BL721" s="18" t="s">
        <v>249</v>
      </c>
      <c r="BM721" s="212" t="s">
        <v>1490</v>
      </c>
    </row>
    <row r="722" s="2" customFormat="1" ht="24.15" customHeight="1">
      <c r="A722" s="39"/>
      <c r="B722" s="40"/>
      <c r="C722" s="201" t="s">
        <v>1491</v>
      </c>
      <c r="D722" s="201" t="s">
        <v>153</v>
      </c>
      <c r="E722" s="202" t="s">
        <v>1492</v>
      </c>
      <c r="F722" s="203" t="s">
        <v>1493</v>
      </c>
      <c r="G722" s="204" t="s">
        <v>311</v>
      </c>
      <c r="H722" s="205">
        <v>14</v>
      </c>
      <c r="I722" s="206"/>
      <c r="J722" s="207">
        <f>ROUND(I722*H722,2)</f>
        <v>0</v>
      </c>
      <c r="K722" s="203" t="s">
        <v>157</v>
      </c>
      <c r="L722" s="45"/>
      <c r="M722" s="208" t="s">
        <v>19</v>
      </c>
      <c r="N722" s="209" t="s">
        <v>47</v>
      </c>
      <c r="O722" s="85"/>
      <c r="P722" s="210">
        <f>O722*H722</f>
        <v>0</v>
      </c>
      <c r="Q722" s="210">
        <v>0</v>
      </c>
      <c r="R722" s="210">
        <f>Q722*H722</f>
        <v>0</v>
      </c>
      <c r="S722" s="210">
        <v>0</v>
      </c>
      <c r="T722" s="211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12" t="s">
        <v>249</v>
      </c>
      <c r="AT722" s="212" t="s">
        <v>153</v>
      </c>
      <c r="AU722" s="212" t="s">
        <v>85</v>
      </c>
      <c r="AY722" s="18" t="s">
        <v>151</v>
      </c>
      <c r="BE722" s="213">
        <f>IF(N722="základní",J722,0)</f>
        <v>0</v>
      </c>
      <c r="BF722" s="213">
        <f>IF(N722="snížená",J722,0)</f>
        <v>0</v>
      </c>
      <c r="BG722" s="213">
        <f>IF(N722="zákl. přenesená",J722,0)</f>
        <v>0</v>
      </c>
      <c r="BH722" s="213">
        <f>IF(N722="sníž. přenesená",J722,0)</f>
        <v>0</v>
      </c>
      <c r="BI722" s="213">
        <f>IF(N722="nulová",J722,0)</f>
        <v>0</v>
      </c>
      <c r="BJ722" s="18" t="s">
        <v>81</v>
      </c>
      <c r="BK722" s="213">
        <f>ROUND(I722*H722,2)</f>
        <v>0</v>
      </c>
      <c r="BL722" s="18" t="s">
        <v>249</v>
      </c>
      <c r="BM722" s="212" t="s">
        <v>1494</v>
      </c>
    </row>
    <row r="723" s="2" customFormat="1">
      <c r="A723" s="39"/>
      <c r="B723" s="40"/>
      <c r="C723" s="41"/>
      <c r="D723" s="214" t="s">
        <v>160</v>
      </c>
      <c r="E723" s="41"/>
      <c r="F723" s="215" t="s">
        <v>1495</v>
      </c>
      <c r="G723" s="41"/>
      <c r="H723" s="41"/>
      <c r="I723" s="216"/>
      <c r="J723" s="41"/>
      <c r="K723" s="41"/>
      <c r="L723" s="45"/>
      <c r="M723" s="217"/>
      <c r="N723" s="218"/>
      <c r="O723" s="85"/>
      <c r="P723" s="85"/>
      <c r="Q723" s="85"/>
      <c r="R723" s="85"/>
      <c r="S723" s="85"/>
      <c r="T723" s="86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T723" s="18" t="s">
        <v>160</v>
      </c>
      <c r="AU723" s="18" t="s">
        <v>85</v>
      </c>
    </row>
    <row r="724" s="2" customFormat="1" ht="16.5" customHeight="1">
      <c r="A724" s="39"/>
      <c r="B724" s="40"/>
      <c r="C724" s="231" t="s">
        <v>1496</v>
      </c>
      <c r="D724" s="231" t="s">
        <v>194</v>
      </c>
      <c r="E724" s="232" t="s">
        <v>1497</v>
      </c>
      <c r="F724" s="233" t="s">
        <v>1498</v>
      </c>
      <c r="G724" s="234" t="s">
        <v>311</v>
      </c>
      <c r="H724" s="235">
        <v>14</v>
      </c>
      <c r="I724" s="236"/>
      <c r="J724" s="237">
        <f>ROUND(I724*H724,2)</f>
        <v>0</v>
      </c>
      <c r="K724" s="233" t="s">
        <v>157</v>
      </c>
      <c r="L724" s="238"/>
      <c r="M724" s="239" t="s">
        <v>19</v>
      </c>
      <c r="N724" s="240" t="s">
        <v>47</v>
      </c>
      <c r="O724" s="85"/>
      <c r="P724" s="210">
        <f>O724*H724</f>
        <v>0</v>
      </c>
      <c r="Q724" s="210">
        <v>5.0000000000000002E-05</v>
      </c>
      <c r="R724" s="210">
        <f>Q724*H724</f>
        <v>0.00069999999999999999</v>
      </c>
      <c r="S724" s="210">
        <v>0</v>
      </c>
      <c r="T724" s="211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12" t="s">
        <v>344</v>
      </c>
      <c r="AT724" s="212" t="s">
        <v>194</v>
      </c>
      <c r="AU724" s="212" t="s">
        <v>85</v>
      </c>
      <c r="AY724" s="18" t="s">
        <v>151</v>
      </c>
      <c r="BE724" s="213">
        <f>IF(N724="základní",J724,0)</f>
        <v>0</v>
      </c>
      <c r="BF724" s="213">
        <f>IF(N724="snížená",J724,0)</f>
        <v>0</v>
      </c>
      <c r="BG724" s="213">
        <f>IF(N724="zákl. přenesená",J724,0)</f>
        <v>0</v>
      </c>
      <c r="BH724" s="213">
        <f>IF(N724="sníž. přenesená",J724,0)</f>
        <v>0</v>
      </c>
      <c r="BI724" s="213">
        <f>IF(N724="nulová",J724,0)</f>
        <v>0</v>
      </c>
      <c r="BJ724" s="18" t="s">
        <v>81</v>
      </c>
      <c r="BK724" s="213">
        <f>ROUND(I724*H724,2)</f>
        <v>0</v>
      </c>
      <c r="BL724" s="18" t="s">
        <v>249</v>
      </c>
      <c r="BM724" s="212" t="s">
        <v>1499</v>
      </c>
    </row>
    <row r="725" s="2" customFormat="1" ht="16.5" customHeight="1">
      <c r="A725" s="39"/>
      <c r="B725" s="40"/>
      <c r="C725" s="201" t="s">
        <v>1500</v>
      </c>
      <c r="D725" s="201" t="s">
        <v>153</v>
      </c>
      <c r="E725" s="202" t="s">
        <v>1501</v>
      </c>
      <c r="F725" s="203" t="s">
        <v>1502</v>
      </c>
      <c r="G725" s="204" t="s">
        <v>311</v>
      </c>
      <c r="H725" s="205">
        <v>5</v>
      </c>
      <c r="I725" s="206"/>
      <c r="J725" s="207">
        <f>ROUND(I725*H725,2)</f>
        <v>0</v>
      </c>
      <c r="K725" s="203" t="s">
        <v>478</v>
      </c>
      <c r="L725" s="45"/>
      <c r="M725" s="208" t="s">
        <v>19</v>
      </c>
      <c r="N725" s="209" t="s">
        <v>47</v>
      </c>
      <c r="O725" s="85"/>
      <c r="P725" s="210">
        <f>O725*H725</f>
        <v>0</v>
      </c>
      <c r="Q725" s="210">
        <v>0</v>
      </c>
      <c r="R725" s="210">
        <f>Q725*H725</f>
        <v>0</v>
      </c>
      <c r="S725" s="210">
        <v>0</v>
      </c>
      <c r="T725" s="211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12" t="s">
        <v>249</v>
      </c>
      <c r="AT725" s="212" t="s">
        <v>153</v>
      </c>
      <c r="AU725" s="212" t="s">
        <v>85</v>
      </c>
      <c r="AY725" s="18" t="s">
        <v>151</v>
      </c>
      <c r="BE725" s="213">
        <f>IF(N725="základní",J725,0)</f>
        <v>0</v>
      </c>
      <c r="BF725" s="213">
        <f>IF(N725="snížená",J725,0)</f>
        <v>0</v>
      </c>
      <c r="BG725" s="213">
        <f>IF(N725="zákl. přenesená",J725,0)</f>
        <v>0</v>
      </c>
      <c r="BH725" s="213">
        <f>IF(N725="sníž. přenesená",J725,0)</f>
        <v>0</v>
      </c>
      <c r="BI725" s="213">
        <f>IF(N725="nulová",J725,0)</f>
        <v>0</v>
      </c>
      <c r="BJ725" s="18" t="s">
        <v>81</v>
      </c>
      <c r="BK725" s="213">
        <f>ROUND(I725*H725,2)</f>
        <v>0</v>
      </c>
      <c r="BL725" s="18" t="s">
        <v>249</v>
      </c>
      <c r="BM725" s="212" t="s">
        <v>1503</v>
      </c>
    </row>
    <row r="726" s="2" customFormat="1">
      <c r="A726" s="39"/>
      <c r="B726" s="40"/>
      <c r="C726" s="41"/>
      <c r="D726" s="214" t="s">
        <v>160</v>
      </c>
      <c r="E726" s="41"/>
      <c r="F726" s="215" t="s">
        <v>1504</v>
      </c>
      <c r="G726" s="41"/>
      <c r="H726" s="41"/>
      <c r="I726" s="216"/>
      <c r="J726" s="41"/>
      <c r="K726" s="41"/>
      <c r="L726" s="45"/>
      <c r="M726" s="217"/>
      <c r="N726" s="218"/>
      <c r="O726" s="85"/>
      <c r="P726" s="85"/>
      <c r="Q726" s="85"/>
      <c r="R726" s="85"/>
      <c r="S726" s="85"/>
      <c r="T726" s="86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T726" s="18" t="s">
        <v>160</v>
      </c>
      <c r="AU726" s="18" t="s">
        <v>85</v>
      </c>
    </row>
    <row r="727" s="2" customFormat="1" ht="16.5" customHeight="1">
      <c r="A727" s="39"/>
      <c r="B727" s="40"/>
      <c r="C727" s="231" t="s">
        <v>1505</v>
      </c>
      <c r="D727" s="231" t="s">
        <v>194</v>
      </c>
      <c r="E727" s="232" t="s">
        <v>1506</v>
      </c>
      <c r="F727" s="233" t="s">
        <v>1507</v>
      </c>
      <c r="G727" s="234" t="s">
        <v>311</v>
      </c>
      <c r="H727" s="235">
        <v>5</v>
      </c>
      <c r="I727" s="236"/>
      <c r="J727" s="237">
        <f>ROUND(I727*H727,2)</f>
        <v>0</v>
      </c>
      <c r="K727" s="233" t="s">
        <v>19</v>
      </c>
      <c r="L727" s="238"/>
      <c r="M727" s="239" t="s">
        <v>19</v>
      </c>
      <c r="N727" s="240" t="s">
        <v>47</v>
      </c>
      <c r="O727" s="85"/>
      <c r="P727" s="210">
        <f>O727*H727</f>
        <v>0</v>
      </c>
      <c r="Q727" s="210">
        <v>0.00012999999999999999</v>
      </c>
      <c r="R727" s="210">
        <f>Q727*H727</f>
        <v>0.00064999999999999997</v>
      </c>
      <c r="S727" s="210">
        <v>0</v>
      </c>
      <c r="T727" s="211">
        <f>S727*H727</f>
        <v>0</v>
      </c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R727" s="212" t="s">
        <v>344</v>
      </c>
      <c r="AT727" s="212" t="s">
        <v>194</v>
      </c>
      <c r="AU727" s="212" t="s">
        <v>85</v>
      </c>
      <c r="AY727" s="18" t="s">
        <v>151</v>
      </c>
      <c r="BE727" s="213">
        <f>IF(N727="základní",J727,0)</f>
        <v>0</v>
      </c>
      <c r="BF727" s="213">
        <f>IF(N727="snížená",J727,0)</f>
        <v>0</v>
      </c>
      <c r="BG727" s="213">
        <f>IF(N727="zákl. přenesená",J727,0)</f>
        <v>0</v>
      </c>
      <c r="BH727" s="213">
        <f>IF(N727="sníž. přenesená",J727,0)</f>
        <v>0</v>
      </c>
      <c r="BI727" s="213">
        <f>IF(N727="nulová",J727,0)</f>
        <v>0</v>
      </c>
      <c r="BJ727" s="18" t="s">
        <v>81</v>
      </c>
      <c r="BK727" s="213">
        <f>ROUND(I727*H727,2)</f>
        <v>0</v>
      </c>
      <c r="BL727" s="18" t="s">
        <v>249</v>
      </c>
      <c r="BM727" s="212" t="s">
        <v>1508</v>
      </c>
    </row>
    <row r="728" s="2" customFormat="1">
      <c r="A728" s="39"/>
      <c r="B728" s="40"/>
      <c r="C728" s="41"/>
      <c r="D728" s="221" t="s">
        <v>1401</v>
      </c>
      <c r="E728" s="41"/>
      <c r="F728" s="252" t="s">
        <v>1509</v>
      </c>
      <c r="G728" s="41"/>
      <c r="H728" s="41"/>
      <c r="I728" s="216"/>
      <c r="J728" s="41"/>
      <c r="K728" s="41"/>
      <c r="L728" s="45"/>
      <c r="M728" s="217"/>
      <c r="N728" s="218"/>
      <c r="O728" s="85"/>
      <c r="P728" s="85"/>
      <c r="Q728" s="85"/>
      <c r="R728" s="85"/>
      <c r="S728" s="85"/>
      <c r="T728" s="86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T728" s="18" t="s">
        <v>1401</v>
      </c>
      <c r="AU728" s="18" t="s">
        <v>85</v>
      </c>
    </row>
    <row r="729" s="2" customFormat="1" ht="24.15" customHeight="1">
      <c r="A729" s="39"/>
      <c r="B729" s="40"/>
      <c r="C729" s="201" t="s">
        <v>1510</v>
      </c>
      <c r="D729" s="201" t="s">
        <v>153</v>
      </c>
      <c r="E729" s="202" t="s">
        <v>1511</v>
      </c>
      <c r="F729" s="203" t="s">
        <v>1512</v>
      </c>
      <c r="G729" s="204" t="s">
        <v>311</v>
      </c>
      <c r="H729" s="205">
        <v>62</v>
      </c>
      <c r="I729" s="206"/>
      <c r="J729" s="207">
        <f>ROUND(I729*H729,2)</f>
        <v>0</v>
      </c>
      <c r="K729" s="203" t="s">
        <v>478</v>
      </c>
      <c r="L729" s="45"/>
      <c r="M729" s="208" t="s">
        <v>19</v>
      </c>
      <c r="N729" s="209" t="s">
        <v>47</v>
      </c>
      <c r="O729" s="85"/>
      <c r="P729" s="210">
        <f>O729*H729</f>
        <v>0</v>
      </c>
      <c r="Q729" s="210">
        <v>0</v>
      </c>
      <c r="R729" s="210">
        <f>Q729*H729</f>
        <v>0</v>
      </c>
      <c r="S729" s="210">
        <v>0</v>
      </c>
      <c r="T729" s="211">
        <f>S729*H729</f>
        <v>0</v>
      </c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R729" s="212" t="s">
        <v>249</v>
      </c>
      <c r="AT729" s="212" t="s">
        <v>153</v>
      </c>
      <c r="AU729" s="212" t="s">
        <v>85</v>
      </c>
      <c r="AY729" s="18" t="s">
        <v>151</v>
      </c>
      <c r="BE729" s="213">
        <f>IF(N729="základní",J729,0)</f>
        <v>0</v>
      </c>
      <c r="BF729" s="213">
        <f>IF(N729="snížená",J729,0)</f>
        <v>0</v>
      </c>
      <c r="BG729" s="213">
        <f>IF(N729="zákl. přenesená",J729,0)</f>
        <v>0</v>
      </c>
      <c r="BH729" s="213">
        <f>IF(N729="sníž. přenesená",J729,0)</f>
        <v>0</v>
      </c>
      <c r="BI729" s="213">
        <f>IF(N729="nulová",J729,0)</f>
        <v>0</v>
      </c>
      <c r="BJ729" s="18" t="s">
        <v>81</v>
      </c>
      <c r="BK729" s="213">
        <f>ROUND(I729*H729,2)</f>
        <v>0</v>
      </c>
      <c r="BL729" s="18" t="s">
        <v>249</v>
      </c>
      <c r="BM729" s="212" t="s">
        <v>1513</v>
      </c>
    </row>
    <row r="730" s="2" customFormat="1">
      <c r="A730" s="39"/>
      <c r="B730" s="40"/>
      <c r="C730" s="41"/>
      <c r="D730" s="214" t="s">
        <v>160</v>
      </c>
      <c r="E730" s="41"/>
      <c r="F730" s="215" t="s">
        <v>1514</v>
      </c>
      <c r="G730" s="41"/>
      <c r="H730" s="41"/>
      <c r="I730" s="216"/>
      <c r="J730" s="41"/>
      <c r="K730" s="41"/>
      <c r="L730" s="45"/>
      <c r="M730" s="217"/>
      <c r="N730" s="218"/>
      <c r="O730" s="85"/>
      <c r="P730" s="85"/>
      <c r="Q730" s="85"/>
      <c r="R730" s="85"/>
      <c r="S730" s="85"/>
      <c r="T730" s="86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T730" s="18" t="s">
        <v>160</v>
      </c>
      <c r="AU730" s="18" t="s">
        <v>85</v>
      </c>
    </row>
    <row r="731" s="2" customFormat="1" ht="16.5" customHeight="1">
      <c r="A731" s="39"/>
      <c r="B731" s="40"/>
      <c r="C731" s="231" t="s">
        <v>1515</v>
      </c>
      <c r="D731" s="231" t="s">
        <v>194</v>
      </c>
      <c r="E731" s="232" t="s">
        <v>1516</v>
      </c>
      <c r="F731" s="233" t="s">
        <v>1517</v>
      </c>
      <c r="G731" s="234" t="s">
        <v>311</v>
      </c>
      <c r="H731" s="235">
        <v>40</v>
      </c>
      <c r="I731" s="236"/>
      <c r="J731" s="237">
        <f>ROUND(I731*H731,2)</f>
        <v>0</v>
      </c>
      <c r="K731" s="233" t="s">
        <v>157</v>
      </c>
      <c r="L731" s="238"/>
      <c r="M731" s="239" t="s">
        <v>19</v>
      </c>
      <c r="N731" s="240" t="s">
        <v>47</v>
      </c>
      <c r="O731" s="85"/>
      <c r="P731" s="210">
        <f>O731*H731</f>
        <v>0</v>
      </c>
      <c r="Q731" s="210">
        <v>6.9999999999999994E-05</v>
      </c>
      <c r="R731" s="210">
        <f>Q731*H731</f>
        <v>0.0027999999999999995</v>
      </c>
      <c r="S731" s="210">
        <v>0</v>
      </c>
      <c r="T731" s="211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212" t="s">
        <v>344</v>
      </c>
      <c r="AT731" s="212" t="s">
        <v>194</v>
      </c>
      <c r="AU731" s="212" t="s">
        <v>85</v>
      </c>
      <c r="AY731" s="18" t="s">
        <v>151</v>
      </c>
      <c r="BE731" s="213">
        <f>IF(N731="základní",J731,0)</f>
        <v>0</v>
      </c>
      <c r="BF731" s="213">
        <f>IF(N731="snížená",J731,0)</f>
        <v>0</v>
      </c>
      <c r="BG731" s="213">
        <f>IF(N731="zákl. přenesená",J731,0)</f>
        <v>0</v>
      </c>
      <c r="BH731" s="213">
        <f>IF(N731="sníž. přenesená",J731,0)</f>
        <v>0</v>
      </c>
      <c r="BI731" s="213">
        <f>IF(N731="nulová",J731,0)</f>
        <v>0</v>
      </c>
      <c r="BJ731" s="18" t="s">
        <v>81</v>
      </c>
      <c r="BK731" s="213">
        <f>ROUND(I731*H731,2)</f>
        <v>0</v>
      </c>
      <c r="BL731" s="18" t="s">
        <v>249</v>
      </c>
      <c r="BM731" s="212" t="s">
        <v>1518</v>
      </c>
    </row>
    <row r="732" s="2" customFormat="1" ht="16.5" customHeight="1">
      <c r="A732" s="39"/>
      <c r="B732" s="40"/>
      <c r="C732" s="231" t="s">
        <v>1519</v>
      </c>
      <c r="D732" s="231" t="s">
        <v>194</v>
      </c>
      <c r="E732" s="232" t="s">
        <v>1520</v>
      </c>
      <c r="F732" s="233" t="s">
        <v>1521</v>
      </c>
      <c r="G732" s="234" t="s">
        <v>311</v>
      </c>
      <c r="H732" s="235">
        <v>22</v>
      </c>
      <c r="I732" s="236"/>
      <c r="J732" s="237">
        <f>ROUND(I732*H732,2)</f>
        <v>0</v>
      </c>
      <c r="K732" s="233" t="s">
        <v>157</v>
      </c>
      <c r="L732" s="238"/>
      <c r="M732" s="239" t="s">
        <v>19</v>
      </c>
      <c r="N732" s="240" t="s">
        <v>47</v>
      </c>
      <c r="O732" s="85"/>
      <c r="P732" s="210">
        <f>O732*H732</f>
        <v>0</v>
      </c>
      <c r="Q732" s="210">
        <v>0.00010000000000000001</v>
      </c>
      <c r="R732" s="210">
        <f>Q732*H732</f>
        <v>0.0022000000000000001</v>
      </c>
      <c r="S732" s="210">
        <v>0</v>
      </c>
      <c r="T732" s="211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12" t="s">
        <v>344</v>
      </c>
      <c r="AT732" s="212" t="s">
        <v>194</v>
      </c>
      <c r="AU732" s="212" t="s">
        <v>85</v>
      </c>
      <c r="AY732" s="18" t="s">
        <v>151</v>
      </c>
      <c r="BE732" s="213">
        <f>IF(N732="základní",J732,0)</f>
        <v>0</v>
      </c>
      <c r="BF732" s="213">
        <f>IF(N732="snížená",J732,0)</f>
        <v>0</v>
      </c>
      <c r="BG732" s="213">
        <f>IF(N732="zákl. přenesená",J732,0)</f>
        <v>0</v>
      </c>
      <c r="BH732" s="213">
        <f>IF(N732="sníž. přenesená",J732,0)</f>
        <v>0</v>
      </c>
      <c r="BI732" s="213">
        <f>IF(N732="nulová",J732,0)</f>
        <v>0</v>
      </c>
      <c r="BJ732" s="18" t="s">
        <v>81</v>
      </c>
      <c r="BK732" s="213">
        <f>ROUND(I732*H732,2)</f>
        <v>0</v>
      </c>
      <c r="BL732" s="18" t="s">
        <v>249</v>
      </c>
      <c r="BM732" s="212" t="s">
        <v>1522</v>
      </c>
    </row>
    <row r="733" s="2" customFormat="1" ht="24.15" customHeight="1">
      <c r="A733" s="39"/>
      <c r="B733" s="40"/>
      <c r="C733" s="231" t="s">
        <v>1523</v>
      </c>
      <c r="D733" s="231" t="s">
        <v>194</v>
      </c>
      <c r="E733" s="232" t="s">
        <v>1524</v>
      </c>
      <c r="F733" s="233" t="s">
        <v>1525</v>
      </c>
      <c r="G733" s="234" t="s">
        <v>311</v>
      </c>
      <c r="H733" s="235">
        <v>128</v>
      </c>
      <c r="I733" s="236"/>
      <c r="J733" s="237">
        <f>ROUND(I733*H733,2)</f>
        <v>0</v>
      </c>
      <c r="K733" s="233" t="s">
        <v>19</v>
      </c>
      <c r="L733" s="238"/>
      <c r="M733" s="239" t="s">
        <v>19</v>
      </c>
      <c r="N733" s="240" t="s">
        <v>47</v>
      </c>
      <c r="O733" s="85"/>
      <c r="P733" s="210">
        <f>O733*H733</f>
        <v>0</v>
      </c>
      <c r="Q733" s="210">
        <v>2.0000000000000002E-05</v>
      </c>
      <c r="R733" s="210">
        <f>Q733*H733</f>
        <v>0.0025600000000000002</v>
      </c>
      <c r="S733" s="210">
        <v>0</v>
      </c>
      <c r="T733" s="211">
        <f>S733*H733</f>
        <v>0</v>
      </c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R733" s="212" t="s">
        <v>344</v>
      </c>
      <c r="AT733" s="212" t="s">
        <v>194</v>
      </c>
      <c r="AU733" s="212" t="s">
        <v>85</v>
      </c>
      <c r="AY733" s="18" t="s">
        <v>151</v>
      </c>
      <c r="BE733" s="213">
        <f>IF(N733="základní",J733,0)</f>
        <v>0</v>
      </c>
      <c r="BF733" s="213">
        <f>IF(N733="snížená",J733,0)</f>
        <v>0</v>
      </c>
      <c r="BG733" s="213">
        <f>IF(N733="zákl. přenesená",J733,0)</f>
        <v>0</v>
      </c>
      <c r="BH733" s="213">
        <f>IF(N733="sníž. přenesená",J733,0)</f>
        <v>0</v>
      </c>
      <c r="BI733" s="213">
        <f>IF(N733="nulová",J733,0)</f>
        <v>0</v>
      </c>
      <c r="BJ733" s="18" t="s">
        <v>81</v>
      </c>
      <c r="BK733" s="213">
        <f>ROUND(I733*H733,2)</f>
        <v>0</v>
      </c>
      <c r="BL733" s="18" t="s">
        <v>249</v>
      </c>
      <c r="BM733" s="212" t="s">
        <v>1526</v>
      </c>
    </row>
    <row r="734" s="2" customFormat="1">
      <c r="A734" s="39"/>
      <c r="B734" s="40"/>
      <c r="C734" s="41"/>
      <c r="D734" s="221" t="s">
        <v>1401</v>
      </c>
      <c r="E734" s="41"/>
      <c r="F734" s="252" t="s">
        <v>1527</v>
      </c>
      <c r="G734" s="41"/>
      <c r="H734" s="41"/>
      <c r="I734" s="216"/>
      <c r="J734" s="41"/>
      <c r="K734" s="41"/>
      <c r="L734" s="45"/>
      <c r="M734" s="217"/>
      <c r="N734" s="218"/>
      <c r="O734" s="85"/>
      <c r="P734" s="85"/>
      <c r="Q734" s="85"/>
      <c r="R734" s="85"/>
      <c r="S734" s="85"/>
      <c r="T734" s="86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T734" s="18" t="s">
        <v>1401</v>
      </c>
      <c r="AU734" s="18" t="s">
        <v>85</v>
      </c>
    </row>
    <row r="735" s="2" customFormat="1" ht="24.15" customHeight="1">
      <c r="A735" s="39"/>
      <c r="B735" s="40"/>
      <c r="C735" s="201" t="s">
        <v>1528</v>
      </c>
      <c r="D735" s="201" t="s">
        <v>153</v>
      </c>
      <c r="E735" s="202" t="s">
        <v>1529</v>
      </c>
      <c r="F735" s="203" t="s">
        <v>1530</v>
      </c>
      <c r="G735" s="204" t="s">
        <v>311</v>
      </c>
      <c r="H735" s="205">
        <v>2</v>
      </c>
      <c r="I735" s="206"/>
      <c r="J735" s="207">
        <f>ROUND(I735*H735,2)</f>
        <v>0</v>
      </c>
      <c r="K735" s="203" t="s">
        <v>478</v>
      </c>
      <c r="L735" s="45"/>
      <c r="M735" s="208" t="s">
        <v>19</v>
      </c>
      <c r="N735" s="209" t="s">
        <v>47</v>
      </c>
      <c r="O735" s="85"/>
      <c r="P735" s="210">
        <f>O735*H735</f>
        <v>0</v>
      </c>
      <c r="Q735" s="210">
        <v>0</v>
      </c>
      <c r="R735" s="210">
        <f>Q735*H735</f>
        <v>0</v>
      </c>
      <c r="S735" s="210">
        <v>0</v>
      </c>
      <c r="T735" s="211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12" t="s">
        <v>249</v>
      </c>
      <c r="AT735" s="212" t="s">
        <v>153</v>
      </c>
      <c r="AU735" s="212" t="s">
        <v>85</v>
      </c>
      <c r="AY735" s="18" t="s">
        <v>151</v>
      </c>
      <c r="BE735" s="213">
        <f>IF(N735="základní",J735,0)</f>
        <v>0</v>
      </c>
      <c r="BF735" s="213">
        <f>IF(N735="snížená",J735,0)</f>
        <v>0</v>
      </c>
      <c r="BG735" s="213">
        <f>IF(N735="zákl. přenesená",J735,0)</f>
        <v>0</v>
      </c>
      <c r="BH735" s="213">
        <f>IF(N735="sníž. přenesená",J735,0)</f>
        <v>0</v>
      </c>
      <c r="BI735" s="213">
        <f>IF(N735="nulová",J735,0)</f>
        <v>0</v>
      </c>
      <c r="BJ735" s="18" t="s">
        <v>81</v>
      </c>
      <c r="BK735" s="213">
        <f>ROUND(I735*H735,2)</f>
        <v>0</v>
      </c>
      <c r="BL735" s="18" t="s">
        <v>249</v>
      </c>
      <c r="BM735" s="212" t="s">
        <v>1531</v>
      </c>
    </row>
    <row r="736" s="2" customFormat="1">
      <c r="A736" s="39"/>
      <c r="B736" s="40"/>
      <c r="C736" s="41"/>
      <c r="D736" s="214" t="s">
        <v>160</v>
      </c>
      <c r="E736" s="41"/>
      <c r="F736" s="215" t="s">
        <v>1532</v>
      </c>
      <c r="G736" s="41"/>
      <c r="H736" s="41"/>
      <c r="I736" s="216"/>
      <c r="J736" s="41"/>
      <c r="K736" s="41"/>
      <c r="L736" s="45"/>
      <c r="M736" s="217"/>
      <c r="N736" s="218"/>
      <c r="O736" s="85"/>
      <c r="P736" s="85"/>
      <c r="Q736" s="85"/>
      <c r="R736" s="85"/>
      <c r="S736" s="85"/>
      <c r="T736" s="86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T736" s="18" t="s">
        <v>160</v>
      </c>
      <c r="AU736" s="18" t="s">
        <v>85</v>
      </c>
    </row>
    <row r="737" s="2" customFormat="1" ht="16.5" customHeight="1">
      <c r="A737" s="39"/>
      <c r="B737" s="40"/>
      <c r="C737" s="231" t="s">
        <v>1533</v>
      </c>
      <c r="D737" s="231" t="s">
        <v>194</v>
      </c>
      <c r="E737" s="232" t="s">
        <v>1534</v>
      </c>
      <c r="F737" s="233" t="s">
        <v>1535</v>
      </c>
      <c r="G737" s="234" t="s">
        <v>311</v>
      </c>
      <c r="H737" s="235">
        <v>2</v>
      </c>
      <c r="I737" s="236"/>
      <c r="J737" s="237">
        <f>ROUND(I737*H737,2)</f>
        <v>0</v>
      </c>
      <c r="K737" s="233" t="s">
        <v>157</v>
      </c>
      <c r="L737" s="238"/>
      <c r="M737" s="239" t="s">
        <v>19</v>
      </c>
      <c r="N737" s="240" t="s">
        <v>47</v>
      </c>
      <c r="O737" s="85"/>
      <c r="P737" s="210">
        <f>O737*H737</f>
        <v>0</v>
      </c>
      <c r="Q737" s="210">
        <v>0.00025000000000000001</v>
      </c>
      <c r="R737" s="210">
        <f>Q737*H737</f>
        <v>0.00050000000000000001</v>
      </c>
      <c r="S737" s="210">
        <v>0</v>
      </c>
      <c r="T737" s="211">
        <f>S737*H737</f>
        <v>0</v>
      </c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R737" s="212" t="s">
        <v>344</v>
      </c>
      <c r="AT737" s="212" t="s">
        <v>194</v>
      </c>
      <c r="AU737" s="212" t="s">
        <v>85</v>
      </c>
      <c r="AY737" s="18" t="s">
        <v>151</v>
      </c>
      <c r="BE737" s="213">
        <f>IF(N737="základní",J737,0)</f>
        <v>0</v>
      </c>
      <c r="BF737" s="213">
        <f>IF(N737="snížená",J737,0)</f>
        <v>0</v>
      </c>
      <c r="BG737" s="213">
        <f>IF(N737="zákl. přenesená",J737,0)</f>
        <v>0</v>
      </c>
      <c r="BH737" s="213">
        <f>IF(N737="sníž. přenesená",J737,0)</f>
        <v>0</v>
      </c>
      <c r="BI737" s="213">
        <f>IF(N737="nulová",J737,0)</f>
        <v>0</v>
      </c>
      <c r="BJ737" s="18" t="s">
        <v>81</v>
      </c>
      <c r="BK737" s="213">
        <f>ROUND(I737*H737,2)</f>
        <v>0</v>
      </c>
      <c r="BL737" s="18" t="s">
        <v>249</v>
      </c>
      <c r="BM737" s="212" t="s">
        <v>1536</v>
      </c>
    </row>
    <row r="738" s="2" customFormat="1" ht="24.15" customHeight="1">
      <c r="A738" s="39"/>
      <c r="B738" s="40"/>
      <c r="C738" s="201" t="s">
        <v>1537</v>
      </c>
      <c r="D738" s="201" t="s">
        <v>153</v>
      </c>
      <c r="E738" s="202" t="s">
        <v>1538</v>
      </c>
      <c r="F738" s="203" t="s">
        <v>1539</v>
      </c>
      <c r="G738" s="204" t="s">
        <v>311</v>
      </c>
      <c r="H738" s="205">
        <v>12</v>
      </c>
      <c r="I738" s="206"/>
      <c r="J738" s="207">
        <f>ROUND(I738*H738,2)</f>
        <v>0</v>
      </c>
      <c r="K738" s="203" t="s">
        <v>157</v>
      </c>
      <c r="L738" s="45"/>
      <c r="M738" s="208" t="s">
        <v>19</v>
      </c>
      <c r="N738" s="209" t="s">
        <v>47</v>
      </c>
      <c r="O738" s="85"/>
      <c r="P738" s="210">
        <f>O738*H738</f>
        <v>0</v>
      </c>
      <c r="Q738" s="210">
        <v>0</v>
      </c>
      <c r="R738" s="210">
        <f>Q738*H738</f>
        <v>0</v>
      </c>
      <c r="S738" s="210">
        <v>0</v>
      </c>
      <c r="T738" s="211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12" t="s">
        <v>249</v>
      </c>
      <c r="AT738" s="212" t="s">
        <v>153</v>
      </c>
      <c r="AU738" s="212" t="s">
        <v>85</v>
      </c>
      <c r="AY738" s="18" t="s">
        <v>151</v>
      </c>
      <c r="BE738" s="213">
        <f>IF(N738="základní",J738,0)</f>
        <v>0</v>
      </c>
      <c r="BF738" s="213">
        <f>IF(N738="snížená",J738,0)</f>
        <v>0</v>
      </c>
      <c r="BG738" s="213">
        <f>IF(N738="zákl. přenesená",J738,0)</f>
        <v>0</v>
      </c>
      <c r="BH738" s="213">
        <f>IF(N738="sníž. přenesená",J738,0)</f>
        <v>0</v>
      </c>
      <c r="BI738" s="213">
        <f>IF(N738="nulová",J738,0)</f>
        <v>0</v>
      </c>
      <c r="BJ738" s="18" t="s">
        <v>81</v>
      </c>
      <c r="BK738" s="213">
        <f>ROUND(I738*H738,2)</f>
        <v>0</v>
      </c>
      <c r="BL738" s="18" t="s">
        <v>249</v>
      </c>
      <c r="BM738" s="212" t="s">
        <v>1540</v>
      </c>
    </row>
    <row r="739" s="2" customFormat="1">
      <c r="A739" s="39"/>
      <c r="B739" s="40"/>
      <c r="C739" s="41"/>
      <c r="D739" s="214" t="s">
        <v>160</v>
      </c>
      <c r="E739" s="41"/>
      <c r="F739" s="215" t="s">
        <v>1541</v>
      </c>
      <c r="G739" s="41"/>
      <c r="H739" s="41"/>
      <c r="I739" s="216"/>
      <c r="J739" s="41"/>
      <c r="K739" s="41"/>
      <c r="L739" s="45"/>
      <c r="M739" s="217"/>
      <c r="N739" s="218"/>
      <c r="O739" s="85"/>
      <c r="P739" s="85"/>
      <c r="Q739" s="85"/>
      <c r="R739" s="85"/>
      <c r="S739" s="85"/>
      <c r="T739" s="86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T739" s="18" t="s">
        <v>160</v>
      </c>
      <c r="AU739" s="18" t="s">
        <v>85</v>
      </c>
    </row>
    <row r="740" s="2" customFormat="1" ht="16.5" customHeight="1">
      <c r="A740" s="39"/>
      <c r="B740" s="40"/>
      <c r="C740" s="231" t="s">
        <v>1542</v>
      </c>
      <c r="D740" s="231" t="s">
        <v>194</v>
      </c>
      <c r="E740" s="232" t="s">
        <v>1543</v>
      </c>
      <c r="F740" s="233" t="s">
        <v>1544</v>
      </c>
      <c r="G740" s="234" t="s">
        <v>311</v>
      </c>
      <c r="H740" s="235">
        <v>12</v>
      </c>
      <c r="I740" s="236"/>
      <c r="J740" s="237">
        <f>ROUND(I740*H740,2)</f>
        <v>0</v>
      </c>
      <c r="K740" s="233" t="s">
        <v>157</v>
      </c>
      <c r="L740" s="238"/>
      <c r="M740" s="239" t="s">
        <v>19</v>
      </c>
      <c r="N740" s="240" t="s">
        <v>47</v>
      </c>
      <c r="O740" s="85"/>
      <c r="P740" s="210">
        <f>O740*H740</f>
        <v>0</v>
      </c>
      <c r="Q740" s="210">
        <v>0.00048000000000000001</v>
      </c>
      <c r="R740" s="210">
        <f>Q740*H740</f>
        <v>0.0057600000000000004</v>
      </c>
      <c r="S740" s="210">
        <v>0</v>
      </c>
      <c r="T740" s="211">
        <f>S740*H740</f>
        <v>0</v>
      </c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R740" s="212" t="s">
        <v>344</v>
      </c>
      <c r="AT740" s="212" t="s">
        <v>194</v>
      </c>
      <c r="AU740" s="212" t="s">
        <v>85</v>
      </c>
      <c r="AY740" s="18" t="s">
        <v>151</v>
      </c>
      <c r="BE740" s="213">
        <f>IF(N740="základní",J740,0)</f>
        <v>0</v>
      </c>
      <c r="BF740" s="213">
        <f>IF(N740="snížená",J740,0)</f>
        <v>0</v>
      </c>
      <c r="BG740" s="213">
        <f>IF(N740="zákl. přenesená",J740,0)</f>
        <v>0</v>
      </c>
      <c r="BH740" s="213">
        <f>IF(N740="sníž. přenesená",J740,0)</f>
        <v>0</v>
      </c>
      <c r="BI740" s="213">
        <f>IF(N740="nulová",J740,0)</f>
        <v>0</v>
      </c>
      <c r="BJ740" s="18" t="s">
        <v>81</v>
      </c>
      <c r="BK740" s="213">
        <f>ROUND(I740*H740,2)</f>
        <v>0</v>
      </c>
      <c r="BL740" s="18" t="s">
        <v>249</v>
      </c>
      <c r="BM740" s="212" t="s">
        <v>1545</v>
      </c>
    </row>
    <row r="741" s="2" customFormat="1" ht="24.15" customHeight="1">
      <c r="A741" s="39"/>
      <c r="B741" s="40"/>
      <c r="C741" s="201" t="s">
        <v>1546</v>
      </c>
      <c r="D741" s="201" t="s">
        <v>153</v>
      </c>
      <c r="E741" s="202" t="s">
        <v>1547</v>
      </c>
      <c r="F741" s="203" t="s">
        <v>1548</v>
      </c>
      <c r="G741" s="204" t="s">
        <v>311</v>
      </c>
      <c r="H741" s="205">
        <v>117</v>
      </c>
      <c r="I741" s="206"/>
      <c r="J741" s="207">
        <f>ROUND(I741*H741,2)</f>
        <v>0</v>
      </c>
      <c r="K741" s="203" t="s">
        <v>157</v>
      </c>
      <c r="L741" s="45"/>
      <c r="M741" s="208" t="s">
        <v>19</v>
      </c>
      <c r="N741" s="209" t="s">
        <v>47</v>
      </c>
      <c r="O741" s="85"/>
      <c r="P741" s="210">
        <f>O741*H741</f>
        <v>0</v>
      </c>
      <c r="Q741" s="210">
        <v>0</v>
      </c>
      <c r="R741" s="210">
        <f>Q741*H741</f>
        <v>0</v>
      </c>
      <c r="S741" s="210">
        <v>0</v>
      </c>
      <c r="T741" s="211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12" t="s">
        <v>249</v>
      </c>
      <c r="AT741" s="212" t="s">
        <v>153</v>
      </c>
      <c r="AU741" s="212" t="s">
        <v>85</v>
      </c>
      <c r="AY741" s="18" t="s">
        <v>151</v>
      </c>
      <c r="BE741" s="213">
        <f>IF(N741="základní",J741,0)</f>
        <v>0</v>
      </c>
      <c r="BF741" s="213">
        <f>IF(N741="snížená",J741,0)</f>
        <v>0</v>
      </c>
      <c r="BG741" s="213">
        <f>IF(N741="zákl. přenesená",J741,0)</f>
        <v>0</v>
      </c>
      <c r="BH741" s="213">
        <f>IF(N741="sníž. přenesená",J741,0)</f>
        <v>0</v>
      </c>
      <c r="BI741" s="213">
        <f>IF(N741="nulová",J741,0)</f>
        <v>0</v>
      </c>
      <c r="BJ741" s="18" t="s">
        <v>81</v>
      </c>
      <c r="BK741" s="213">
        <f>ROUND(I741*H741,2)</f>
        <v>0</v>
      </c>
      <c r="BL741" s="18" t="s">
        <v>249</v>
      </c>
      <c r="BM741" s="212" t="s">
        <v>1549</v>
      </c>
    </row>
    <row r="742" s="2" customFormat="1">
      <c r="A742" s="39"/>
      <c r="B742" s="40"/>
      <c r="C742" s="41"/>
      <c r="D742" s="214" t="s">
        <v>160</v>
      </c>
      <c r="E742" s="41"/>
      <c r="F742" s="215" t="s">
        <v>1550</v>
      </c>
      <c r="G742" s="41"/>
      <c r="H742" s="41"/>
      <c r="I742" s="216"/>
      <c r="J742" s="41"/>
      <c r="K742" s="41"/>
      <c r="L742" s="45"/>
      <c r="M742" s="217"/>
      <c r="N742" s="218"/>
      <c r="O742" s="85"/>
      <c r="P742" s="85"/>
      <c r="Q742" s="85"/>
      <c r="R742" s="85"/>
      <c r="S742" s="85"/>
      <c r="T742" s="86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T742" s="18" t="s">
        <v>160</v>
      </c>
      <c r="AU742" s="18" t="s">
        <v>85</v>
      </c>
    </row>
    <row r="743" s="13" customFormat="1">
      <c r="A743" s="13"/>
      <c r="B743" s="219"/>
      <c r="C743" s="220"/>
      <c r="D743" s="221" t="s">
        <v>162</v>
      </c>
      <c r="E743" s="222" t="s">
        <v>19</v>
      </c>
      <c r="F743" s="223" t="s">
        <v>1551</v>
      </c>
      <c r="G743" s="220"/>
      <c r="H743" s="224">
        <v>117</v>
      </c>
      <c r="I743" s="225"/>
      <c r="J743" s="220"/>
      <c r="K743" s="220"/>
      <c r="L743" s="226"/>
      <c r="M743" s="227"/>
      <c r="N743" s="228"/>
      <c r="O743" s="228"/>
      <c r="P743" s="228"/>
      <c r="Q743" s="228"/>
      <c r="R743" s="228"/>
      <c r="S743" s="228"/>
      <c r="T743" s="229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0" t="s">
        <v>162</v>
      </c>
      <c r="AU743" s="230" t="s">
        <v>85</v>
      </c>
      <c r="AV743" s="13" t="s">
        <v>85</v>
      </c>
      <c r="AW743" s="13" t="s">
        <v>35</v>
      </c>
      <c r="AX743" s="13" t="s">
        <v>81</v>
      </c>
      <c r="AY743" s="230" t="s">
        <v>151</v>
      </c>
    </row>
    <row r="744" s="2" customFormat="1" ht="16.5" customHeight="1">
      <c r="A744" s="39"/>
      <c r="B744" s="40"/>
      <c r="C744" s="231" t="s">
        <v>1552</v>
      </c>
      <c r="D744" s="231" t="s">
        <v>194</v>
      </c>
      <c r="E744" s="232" t="s">
        <v>1553</v>
      </c>
      <c r="F744" s="233" t="s">
        <v>1554</v>
      </c>
      <c r="G744" s="234" t="s">
        <v>311</v>
      </c>
      <c r="H744" s="235">
        <v>12</v>
      </c>
      <c r="I744" s="236"/>
      <c r="J744" s="237">
        <f>ROUND(I744*H744,2)</f>
        <v>0</v>
      </c>
      <c r="K744" s="233" t="s">
        <v>157</v>
      </c>
      <c r="L744" s="238"/>
      <c r="M744" s="239" t="s">
        <v>19</v>
      </c>
      <c r="N744" s="240" t="s">
        <v>47</v>
      </c>
      <c r="O744" s="85"/>
      <c r="P744" s="210">
        <f>O744*H744</f>
        <v>0</v>
      </c>
      <c r="Q744" s="210">
        <v>0.001</v>
      </c>
      <c r="R744" s="210">
        <f>Q744*H744</f>
        <v>0.012</v>
      </c>
      <c r="S744" s="210">
        <v>0</v>
      </c>
      <c r="T744" s="211">
        <f>S744*H744</f>
        <v>0</v>
      </c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R744" s="212" t="s">
        <v>344</v>
      </c>
      <c r="AT744" s="212" t="s">
        <v>194</v>
      </c>
      <c r="AU744" s="212" t="s">
        <v>85</v>
      </c>
      <c r="AY744" s="18" t="s">
        <v>151</v>
      </c>
      <c r="BE744" s="213">
        <f>IF(N744="základní",J744,0)</f>
        <v>0</v>
      </c>
      <c r="BF744" s="213">
        <f>IF(N744="snížená",J744,0)</f>
        <v>0</v>
      </c>
      <c r="BG744" s="213">
        <f>IF(N744="zákl. přenesená",J744,0)</f>
        <v>0</v>
      </c>
      <c r="BH744" s="213">
        <f>IF(N744="sníž. přenesená",J744,0)</f>
        <v>0</v>
      </c>
      <c r="BI744" s="213">
        <f>IF(N744="nulová",J744,0)</f>
        <v>0</v>
      </c>
      <c r="BJ744" s="18" t="s">
        <v>81</v>
      </c>
      <c r="BK744" s="213">
        <f>ROUND(I744*H744,2)</f>
        <v>0</v>
      </c>
      <c r="BL744" s="18" t="s">
        <v>249</v>
      </c>
      <c r="BM744" s="212" t="s">
        <v>1555</v>
      </c>
    </row>
    <row r="745" s="2" customFormat="1" ht="16.5" customHeight="1">
      <c r="A745" s="39"/>
      <c r="B745" s="40"/>
      <c r="C745" s="231" t="s">
        <v>1556</v>
      </c>
      <c r="D745" s="231" t="s">
        <v>194</v>
      </c>
      <c r="E745" s="232" t="s">
        <v>1557</v>
      </c>
      <c r="F745" s="233" t="s">
        <v>1558</v>
      </c>
      <c r="G745" s="234" t="s">
        <v>311</v>
      </c>
      <c r="H745" s="235">
        <v>4.9999999999999902</v>
      </c>
      <c r="I745" s="236"/>
      <c r="J745" s="237">
        <f>ROUND(I745*H745,2)</f>
        <v>0</v>
      </c>
      <c r="K745" s="233" t="s">
        <v>157</v>
      </c>
      <c r="L745" s="238"/>
      <c r="M745" s="239" t="s">
        <v>19</v>
      </c>
      <c r="N745" s="240" t="s">
        <v>47</v>
      </c>
      <c r="O745" s="85"/>
      <c r="P745" s="210">
        <f>O745*H745</f>
        <v>0</v>
      </c>
      <c r="Q745" s="210">
        <v>0.0012999999999999999</v>
      </c>
      <c r="R745" s="210">
        <f>Q745*H745</f>
        <v>0.0064999999999999867</v>
      </c>
      <c r="S745" s="210">
        <v>0</v>
      </c>
      <c r="T745" s="211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12" t="s">
        <v>344</v>
      </c>
      <c r="AT745" s="212" t="s">
        <v>194</v>
      </c>
      <c r="AU745" s="212" t="s">
        <v>85</v>
      </c>
      <c r="AY745" s="18" t="s">
        <v>151</v>
      </c>
      <c r="BE745" s="213">
        <f>IF(N745="základní",J745,0)</f>
        <v>0</v>
      </c>
      <c r="BF745" s="213">
        <f>IF(N745="snížená",J745,0)</f>
        <v>0</v>
      </c>
      <c r="BG745" s="213">
        <f>IF(N745="zákl. přenesená",J745,0)</f>
        <v>0</v>
      </c>
      <c r="BH745" s="213">
        <f>IF(N745="sníž. přenesená",J745,0)</f>
        <v>0</v>
      </c>
      <c r="BI745" s="213">
        <f>IF(N745="nulová",J745,0)</f>
        <v>0</v>
      </c>
      <c r="BJ745" s="18" t="s">
        <v>81</v>
      </c>
      <c r="BK745" s="213">
        <f>ROUND(I745*H745,2)</f>
        <v>0</v>
      </c>
      <c r="BL745" s="18" t="s">
        <v>249</v>
      </c>
      <c r="BM745" s="212" t="s">
        <v>1559</v>
      </c>
    </row>
    <row r="746" s="2" customFormat="1" ht="16.5" customHeight="1">
      <c r="A746" s="39"/>
      <c r="B746" s="40"/>
      <c r="C746" s="231" t="s">
        <v>1560</v>
      </c>
      <c r="D746" s="231" t="s">
        <v>194</v>
      </c>
      <c r="E746" s="232" t="s">
        <v>1561</v>
      </c>
      <c r="F746" s="233" t="s">
        <v>1562</v>
      </c>
      <c r="G746" s="234" t="s">
        <v>311</v>
      </c>
      <c r="H746" s="235">
        <v>99.999999999999702</v>
      </c>
      <c r="I746" s="236"/>
      <c r="J746" s="237">
        <f>ROUND(I746*H746,2)</f>
        <v>0</v>
      </c>
      <c r="K746" s="233" t="s">
        <v>157</v>
      </c>
      <c r="L746" s="238"/>
      <c r="M746" s="239" t="s">
        <v>19</v>
      </c>
      <c r="N746" s="240" t="s">
        <v>47</v>
      </c>
      <c r="O746" s="85"/>
      <c r="P746" s="210">
        <f>O746*H746</f>
        <v>0</v>
      </c>
      <c r="Q746" s="210">
        <v>0.0011800000000000001</v>
      </c>
      <c r="R746" s="210">
        <f>Q746*H746</f>
        <v>0.11799999999999966</v>
      </c>
      <c r="S746" s="210">
        <v>0</v>
      </c>
      <c r="T746" s="211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12" t="s">
        <v>344</v>
      </c>
      <c r="AT746" s="212" t="s">
        <v>194</v>
      </c>
      <c r="AU746" s="212" t="s">
        <v>85</v>
      </c>
      <c r="AY746" s="18" t="s">
        <v>151</v>
      </c>
      <c r="BE746" s="213">
        <f>IF(N746="základní",J746,0)</f>
        <v>0</v>
      </c>
      <c r="BF746" s="213">
        <f>IF(N746="snížená",J746,0)</f>
        <v>0</v>
      </c>
      <c r="BG746" s="213">
        <f>IF(N746="zákl. přenesená",J746,0)</f>
        <v>0</v>
      </c>
      <c r="BH746" s="213">
        <f>IF(N746="sníž. přenesená",J746,0)</f>
        <v>0</v>
      </c>
      <c r="BI746" s="213">
        <f>IF(N746="nulová",J746,0)</f>
        <v>0</v>
      </c>
      <c r="BJ746" s="18" t="s">
        <v>81</v>
      </c>
      <c r="BK746" s="213">
        <f>ROUND(I746*H746,2)</f>
        <v>0</v>
      </c>
      <c r="BL746" s="18" t="s">
        <v>249</v>
      </c>
      <c r="BM746" s="212" t="s">
        <v>1563</v>
      </c>
    </row>
    <row r="747" s="2" customFormat="1" ht="24.15" customHeight="1">
      <c r="A747" s="39"/>
      <c r="B747" s="40"/>
      <c r="C747" s="201" t="s">
        <v>1564</v>
      </c>
      <c r="D747" s="201" t="s">
        <v>153</v>
      </c>
      <c r="E747" s="202" t="s">
        <v>1565</v>
      </c>
      <c r="F747" s="203" t="s">
        <v>1566</v>
      </c>
      <c r="G747" s="204" t="s">
        <v>311</v>
      </c>
      <c r="H747" s="205">
        <v>12</v>
      </c>
      <c r="I747" s="206"/>
      <c r="J747" s="207">
        <f>ROUND(I747*H747,2)</f>
        <v>0</v>
      </c>
      <c r="K747" s="203" t="s">
        <v>157</v>
      </c>
      <c r="L747" s="45"/>
      <c r="M747" s="208" t="s">
        <v>19</v>
      </c>
      <c r="N747" s="209" t="s">
        <v>47</v>
      </c>
      <c r="O747" s="85"/>
      <c r="P747" s="210">
        <f>O747*H747</f>
        <v>0</v>
      </c>
      <c r="Q747" s="210">
        <v>0</v>
      </c>
      <c r="R747" s="210">
        <f>Q747*H747</f>
        <v>0</v>
      </c>
      <c r="S747" s="210">
        <v>0</v>
      </c>
      <c r="T747" s="211">
        <f>S747*H747</f>
        <v>0</v>
      </c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R747" s="212" t="s">
        <v>249</v>
      </c>
      <c r="AT747" s="212" t="s">
        <v>153</v>
      </c>
      <c r="AU747" s="212" t="s">
        <v>85</v>
      </c>
      <c r="AY747" s="18" t="s">
        <v>151</v>
      </c>
      <c r="BE747" s="213">
        <f>IF(N747="základní",J747,0)</f>
        <v>0</v>
      </c>
      <c r="BF747" s="213">
        <f>IF(N747="snížená",J747,0)</f>
        <v>0</v>
      </c>
      <c r="BG747" s="213">
        <f>IF(N747="zákl. přenesená",J747,0)</f>
        <v>0</v>
      </c>
      <c r="BH747" s="213">
        <f>IF(N747="sníž. přenesená",J747,0)</f>
        <v>0</v>
      </c>
      <c r="BI747" s="213">
        <f>IF(N747="nulová",J747,0)</f>
        <v>0</v>
      </c>
      <c r="BJ747" s="18" t="s">
        <v>81</v>
      </c>
      <c r="BK747" s="213">
        <f>ROUND(I747*H747,2)</f>
        <v>0</v>
      </c>
      <c r="BL747" s="18" t="s">
        <v>249</v>
      </c>
      <c r="BM747" s="212" t="s">
        <v>1567</v>
      </c>
    </row>
    <row r="748" s="2" customFormat="1">
      <c r="A748" s="39"/>
      <c r="B748" s="40"/>
      <c r="C748" s="41"/>
      <c r="D748" s="214" t="s">
        <v>160</v>
      </c>
      <c r="E748" s="41"/>
      <c r="F748" s="215" t="s">
        <v>1568</v>
      </c>
      <c r="G748" s="41"/>
      <c r="H748" s="41"/>
      <c r="I748" s="216"/>
      <c r="J748" s="41"/>
      <c r="K748" s="41"/>
      <c r="L748" s="45"/>
      <c r="M748" s="217"/>
      <c r="N748" s="218"/>
      <c r="O748" s="85"/>
      <c r="P748" s="85"/>
      <c r="Q748" s="85"/>
      <c r="R748" s="85"/>
      <c r="S748" s="85"/>
      <c r="T748" s="86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T748" s="18" t="s">
        <v>160</v>
      </c>
      <c r="AU748" s="18" t="s">
        <v>85</v>
      </c>
    </row>
    <row r="749" s="2" customFormat="1" ht="16.5" customHeight="1">
      <c r="A749" s="39"/>
      <c r="B749" s="40"/>
      <c r="C749" s="231" t="s">
        <v>1569</v>
      </c>
      <c r="D749" s="231" t="s">
        <v>194</v>
      </c>
      <c r="E749" s="232" t="s">
        <v>1570</v>
      </c>
      <c r="F749" s="233" t="s">
        <v>1571</v>
      </c>
      <c r="G749" s="234" t="s">
        <v>311</v>
      </c>
      <c r="H749" s="235">
        <v>12</v>
      </c>
      <c r="I749" s="236"/>
      <c r="J749" s="237">
        <f>ROUND(I749*H749,2)</f>
        <v>0</v>
      </c>
      <c r="K749" s="233" t="s">
        <v>157</v>
      </c>
      <c r="L749" s="238"/>
      <c r="M749" s="239" t="s">
        <v>19</v>
      </c>
      <c r="N749" s="240" t="s">
        <v>47</v>
      </c>
      <c r="O749" s="85"/>
      <c r="P749" s="210">
        <f>O749*H749</f>
        <v>0</v>
      </c>
      <c r="Q749" s="210">
        <v>0.00059999999999999995</v>
      </c>
      <c r="R749" s="210">
        <f>Q749*H749</f>
        <v>0.0071999999999999998</v>
      </c>
      <c r="S749" s="210">
        <v>0</v>
      </c>
      <c r="T749" s="211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12" t="s">
        <v>344</v>
      </c>
      <c r="AT749" s="212" t="s">
        <v>194</v>
      </c>
      <c r="AU749" s="212" t="s">
        <v>85</v>
      </c>
      <c r="AY749" s="18" t="s">
        <v>151</v>
      </c>
      <c r="BE749" s="213">
        <f>IF(N749="základní",J749,0)</f>
        <v>0</v>
      </c>
      <c r="BF749" s="213">
        <f>IF(N749="snížená",J749,0)</f>
        <v>0</v>
      </c>
      <c r="BG749" s="213">
        <f>IF(N749="zákl. přenesená",J749,0)</f>
        <v>0</v>
      </c>
      <c r="BH749" s="213">
        <f>IF(N749="sníž. přenesená",J749,0)</f>
        <v>0</v>
      </c>
      <c r="BI749" s="213">
        <f>IF(N749="nulová",J749,0)</f>
        <v>0</v>
      </c>
      <c r="BJ749" s="18" t="s">
        <v>81</v>
      </c>
      <c r="BK749" s="213">
        <f>ROUND(I749*H749,2)</f>
        <v>0</v>
      </c>
      <c r="BL749" s="18" t="s">
        <v>249</v>
      </c>
      <c r="BM749" s="212" t="s">
        <v>1572</v>
      </c>
    </row>
    <row r="750" s="2" customFormat="1" ht="24.15" customHeight="1">
      <c r="A750" s="39"/>
      <c r="B750" s="40"/>
      <c r="C750" s="201" t="s">
        <v>1573</v>
      </c>
      <c r="D750" s="201" t="s">
        <v>153</v>
      </c>
      <c r="E750" s="202" t="s">
        <v>1574</v>
      </c>
      <c r="F750" s="203" t="s">
        <v>1575</v>
      </c>
      <c r="G750" s="204" t="s">
        <v>311</v>
      </c>
      <c r="H750" s="205">
        <v>1</v>
      </c>
      <c r="I750" s="206"/>
      <c r="J750" s="207">
        <f>ROUND(I750*H750,2)</f>
        <v>0</v>
      </c>
      <c r="K750" s="203" t="s">
        <v>157</v>
      </c>
      <c r="L750" s="45"/>
      <c r="M750" s="208" t="s">
        <v>19</v>
      </c>
      <c r="N750" s="209" t="s">
        <v>47</v>
      </c>
      <c r="O750" s="85"/>
      <c r="P750" s="210">
        <f>O750*H750</f>
        <v>0</v>
      </c>
      <c r="Q750" s="210">
        <v>0</v>
      </c>
      <c r="R750" s="210">
        <f>Q750*H750</f>
        <v>0</v>
      </c>
      <c r="S750" s="210">
        <v>0</v>
      </c>
      <c r="T750" s="211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212" t="s">
        <v>249</v>
      </c>
      <c r="AT750" s="212" t="s">
        <v>153</v>
      </c>
      <c r="AU750" s="212" t="s">
        <v>85</v>
      </c>
      <c r="AY750" s="18" t="s">
        <v>151</v>
      </c>
      <c r="BE750" s="213">
        <f>IF(N750="základní",J750,0)</f>
        <v>0</v>
      </c>
      <c r="BF750" s="213">
        <f>IF(N750="snížená",J750,0)</f>
        <v>0</v>
      </c>
      <c r="BG750" s="213">
        <f>IF(N750="zákl. přenesená",J750,0)</f>
        <v>0</v>
      </c>
      <c r="BH750" s="213">
        <f>IF(N750="sníž. přenesená",J750,0)</f>
        <v>0</v>
      </c>
      <c r="BI750" s="213">
        <f>IF(N750="nulová",J750,0)</f>
        <v>0</v>
      </c>
      <c r="BJ750" s="18" t="s">
        <v>81</v>
      </c>
      <c r="BK750" s="213">
        <f>ROUND(I750*H750,2)</f>
        <v>0</v>
      </c>
      <c r="BL750" s="18" t="s">
        <v>249</v>
      </c>
      <c r="BM750" s="212" t="s">
        <v>1576</v>
      </c>
    </row>
    <row r="751" s="2" customFormat="1">
      <c r="A751" s="39"/>
      <c r="B751" s="40"/>
      <c r="C751" s="41"/>
      <c r="D751" s="214" t="s">
        <v>160</v>
      </c>
      <c r="E751" s="41"/>
      <c r="F751" s="215" t="s">
        <v>1577</v>
      </c>
      <c r="G751" s="41"/>
      <c r="H751" s="41"/>
      <c r="I751" s="216"/>
      <c r="J751" s="41"/>
      <c r="K751" s="41"/>
      <c r="L751" s="45"/>
      <c r="M751" s="217"/>
      <c r="N751" s="218"/>
      <c r="O751" s="85"/>
      <c r="P751" s="85"/>
      <c r="Q751" s="85"/>
      <c r="R751" s="85"/>
      <c r="S751" s="85"/>
      <c r="T751" s="86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T751" s="18" t="s">
        <v>160</v>
      </c>
      <c r="AU751" s="18" t="s">
        <v>85</v>
      </c>
    </row>
    <row r="752" s="2" customFormat="1" ht="21.75" customHeight="1">
      <c r="A752" s="39"/>
      <c r="B752" s="40"/>
      <c r="C752" s="201" t="s">
        <v>1578</v>
      </c>
      <c r="D752" s="201" t="s">
        <v>153</v>
      </c>
      <c r="E752" s="202" t="s">
        <v>1579</v>
      </c>
      <c r="F752" s="203" t="s">
        <v>1580</v>
      </c>
      <c r="G752" s="204" t="s">
        <v>821</v>
      </c>
      <c r="H752" s="205">
        <v>12</v>
      </c>
      <c r="I752" s="206"/>
      <c r="J752" s="207">
        <f>ROUND(I752*H752,2)</f>
        <v>0</v>
      </c>
      <c r="K752" s="203" t="s">
        <v>157</v>
      </c>
      <c r="L752" s="45"/>
      <c r="M752" s="208" t="s">
        <v>19</v>
      </c>
      <c r="N752" s="209" t="s">
        <v>47</v>
      </c>
      <c r="O752" s="85"/>
      <c r="P752" s="210">
        <f>O752*H752</f>
        <v>0</v>
      </c>
      <c r="Q752" s="210">
        <v>0</v>
      </c>
      <c r="R752" s="210">
        <f>Q752*H752</f>
        <v>0</v>
      </c>
      <c r="S752" s="210">
        <v>0</v>
      </c>
      <c r="T752" s="211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12" t="s">
        <v>249</v>
      </c>
      <c r="AT752" s="212" t="s">
        <v>153</v>
      </c>
      <c r="AU752" s="212" t="s">
        <v>85</v>
      </c>
      <c r="AY752" s="18" t="s">
        <v>151</v>
      </c>
      <c r="BE752" s="213">
        <f>IF(N752="základní",J752,0)</f>
        <v>0</v>
      </c>
      <c r="BF752" s="213">
        <f>IF(N752="snížená",J752,0)</f>
        <v>0</v>
      </c>
      <c r="BG752" s="213">
        <f>IF(N752="zákl. přenesená",J752,0)</f>
        <v>0</v>
      </c>
      <c r="BH752" s="213">
        <f>IF(N752="sníž. přenesená",J752,0)</f>
        <v>0</v>
      </c>
      <c r="BI752" s="213">
        <f>IF(N752="nulová",J752,0)</f>
        <v>0</v>
      </c>
      <c r="BJ752" s="18" t="s">
        <v>81</v>
      </c>
      <c r="BK752" s="213">
        <f>ROUND(I752*H752,2)</f>
        <v>0</v>
      </c>
      <c r="BL752" s="18" t="s">
        <v>249</v>
      </c>
      <c r="BM752" s="212" t="s">
        <v>1581</v>
      </c>
    </row>
    <row r="753" s="2" customFormat="1">
      <c r="A753" s="39"/>
      <c r="B753" s="40"/>
      <c r="C753" s="41"/>
      <c r="D753" s="214" t="s">
        <v>160</v>
      </c>
      <c r="E753" s="41"/>
      <c r="F753" s="215" t="s">
        <v>1582</v>
      </c>
      <c r="G753" s="41"/>
      <c r="H753" s="41"/>
      <c r="I753" s="216"/>
      <c r="J753" s="41"/>
      <c r="K753" s="41"/>
      <c r="L753" s="45"/>
      <c r="M753" s="217"/>
      <c r="N753" s="218"/>
      <c r="O753" s="85"/>
      <c r="P753" s="85"/>
      <c r="Q753" s="85"/>
      <c r="R753" s="85"/>
      <c r="S753" s="85"/>
      <c r="T753" s="86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T753" s="18" t="s">
        <v>160</v>
      </c>
      <c r="AU753" s="18" t="s">
        <v>85</v>
      </c>
    </row>
    <row r="754" s="2" customFormat="1" ht="16.5" customHeight="1">
      <c r="A754" s="39"/>
      <c r="B754" s="40"/>
      <c r="C754" s="231" t="s">
        <v>1583</v>
      </c>
      <c r="D754" s="231" t="s">
        <v>194</v>
      </c>
      <c r="E754" s="232" t="s">
        <v>1584</v>
      </c>
      <c r="F754" s="233" t="s">
        <v>1585</v>
      </c>
      <c r="G754" s="234" t="s">
        <v>821</v>
      </c>
      <c r="H754" s="235">
        <v>12.6</v>
      </c>
      <c r="I754" s="236"/>
      <c r="J754" s="237">
        <f>ROUND(I754*H754,2)</f>
        <v>0</v>
      </c>
      <c r="K754" s="233" t="s">
        <v>157</v>
      </c>
      <c r="L754" s="238"/>
      <c r="M754" s="239" t="s">
        <v>19</v>
      </c>
      <c r="N754" s="240" t="s">
        <v>47</v>
      </c>
      <c r="O754" s="85"/>
      <c r="P754" s="210">
        <f>O754*H754</f>
        <v>0</v>
      </c>
      <c r="Q754" s="210">
        <v>0.00088999999999999995</v>
      </c>
      <c r="R754" s="210">
        <f>Q754*H754</f>
        <v>0.011213999999999998</v>
      </c>
      <c r="S754" s="210">
        <v>0</v>
      </c>
      <c r="T754" s="211">
        <f>S754*H754</f>
        <v>0</v>
      </c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R754" s="212" t="s">
        <v>344</v>
      </c>
      <c r="AT754" s="212" t="s">
        <v>194</v>
      </c>
      <c r="AU754" s="212" t="s">
        <v>85</v>
      </c>
      <c r="AY754" s="18" t="s">
        <v>151</v>
      </c>
      <c r="BE754" s="213">
        <f>IF(N754="základní",J754,0)</f>
        <v>0</v>
      </c>
      <c r="BF754" s="213">
        <f>IF(N754="snížená",J754,0)</f>
        <v>0</v>
      </c>
      <c r="BG754" s="213">
        <f>IF(N754="zákl. přenesená",J754,0)</f>
        <v>0</v>
      </c>
      <c r="BH754" s="213">
        <f>IF(N754="sníž. přenesená",J754,0)</f>
        <v>0</v>
      </c>
      <c r="BI754" s="213">
        <f>IF(N754="nulová",J754,0)</f>
        <v>0</v>
      </c>
      <c r="BJ754" s="18" t="s">
        <v>81</v>
      </c>
      <c r="BK754" s="213">
        <f>ROUND(I754*H754,2)</f>
        <v>0</v>
      </c>
      <c r="BL754" s="18" t="s">
        <v>249</v>
      </c>
      <c r="BM754" s="212" t="s">
        <v>1586</v>
      </c>
    </row>
    <row r="755" s="13" customFormat="1">
      <c r="A755" s="13"/>
      <c r="B755" s="219"/>
      <c r="C755" s="220"/>
      <c r="D755" s="221" t="s">
        <v>162</v>
      </c>
      <c r="E755" s="220"/>
      <c r="F755" s="223" t="s">
        <v>1587</v>
      </c>
      <c r="G755" s="220"/>
      <c r="H755" s="224">
        <v>12.6</v>
      </c>
      <c r="I755" s="225"/>
      <c r="J755" s="220"/>
      <c r="K755" s="220"/>
      <c r="L755" s="226"/>
      <c r="M755" s="227"/>
      <c r="N755" s="228"/>
      <c r="O755" s="228"/>
      <c r="P755" s="228"/>
      <c r="Q755" s="228"/>
      <c r="R755" s="228"/>
      <c r="S755" s="228"/>
      <c r="T755" s="229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0" t="s">
        <v>162</v>
      </c>
      <c r="AU755" s="230" t="s">
        <v>85</v>
      </c>
      <c r="AV755" s="13" t="s">
        <v>85</v>
      </c>
      <c r="AW755" s="13" t="s">
        <v>4</v>
      </c>
      <c r="AX755" s="13" t="s">
        <v>81</v>
      </c>
      <c r="AY755" s="230" t="s">
        <v>151</v>
      </c>
    </row>
    <row r="756" s="2" customFormat="1" ht="16.5" customHeight="1">
      <c r="A756" s="39"/>
      <c r="B756" s="40"/>
      <c r="C756" s="201" t="s">
        <v>1588</v>
      </c>
      <c r="D756" s="201" t="s">
        <v>1589</v>
      </c>
      <c r="E756" s="202" t="s">
        <v>1590</v>
      </c>
      <c r="F756" s="203" t="s">
        <v>1591</v>
      </c>
      <c r="G756" s="204" t="s">
        <v>311</v>
      </c>
      <c r="H756" s="205">
        <v>1</v>
      </c>
      <c r="I756" s="206"/>
      <c r="J756" s="207">
        <f>ROUND(I756*H756,2)</f>
        <v>0</v>
      </c>
      <c r="K756" s="203" t="s">
        <v>19</v>
      </c>
      <c r="L756" s="45"/>
      <c r="M756" s="208" t="s">
        <v>19</v>
      </c>
      <c r="N756" s="209" t="s">
        <v>47</v>
      </c>
      <c r="O756" s="85"/>
      <c r="P756" s="210">
        <f>O756*H756</f>
        <v>0</v>
      </c>
      <c r="Q756" s="210">
        <v>0.0087500000000000008</v>
      </c>
      <c r="R756" s="210">
        <f>Q756*H756</f>
        <v>0.0087500000000000008</v>
      </c>
      <c r="S756" s="210">
        <v>0</v>
      </c>
      <c r="T756" s="211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12" t="s">
        <v>249</v>
      </c>
      <c r="AT756" s="212" t="s">
        <v>153</v>
      </c>
      <c r="AU756" s="212" t="s">
        <v>85</v>
      </c>
      <c r="AY756" s="18" t="s">
        <v>151</v>
      </c>
      <c r="BE756" s="213">
        <f>IF(N756="základní",J756,0)</f>
        <v>0</v>
      </c>
      <c r="BF756" s="213">
        <f>IF(N756="snížená",J756,0)</f>
        <v>0</v>
      </c>
      <c r="BG756" s="213">
        <f>IF(N756="zákl. přenesená",J756,0)</f>
        <v>0</v>
      </c>
      <c r="BH756" s="213">
        <f>IF(N756="sníž. přenesená",J756,0)</f>
        <v>0</v>
      </c>
      <c r="BI756" s="213">
        <f>IF(N756="nulová",J756,0)</f>
        <v>0</v>
      </c>
      <c r="BJ756" s="18" t="s">
        <v>81</v>
      </c>
      <c r="BK756" s="213">
        <f>ROUND(I756*H756,2)</f>
        <v>0</v>
      </c>
      <c r="BL756" s="18" t="s">
        <v>249</v>
      </c>
      <c r="BM756" s="212" t="s">
        <v>1592</v>
      </c>
    </row>
    <row r="757" s="2" customFormat="1" ht="16.5" customHeight="1">
      <c r="A757" s="39"/>
      <c r="B757" s="40"/>
      <c r="C757" s="201" t="s">
        <v>1593</v>
      </c>
      <c r="D757" s="201" t="s">
        <v>1589</v>
      </c>
      <c r="E757" s="202" t="s">
        <v>1594</v>
      </c>
      <c r="F757" s="203" t="s">
        <v>1595</v>
      </c>
      <c r="G757" s="204" t="s">
        <v>311</v>
      </c>
      <c r="H757" s="205">
        <v>1</v>
      </c>
      <c r="I757" s="206"/>
      <c r="J757" s="207">
        <f>ROUND(I757*H757,2)</f>
        <v>0</v>
      </c>
      <c r="K757" s="203" t="s">
        <v>19</v>
      </c>
      <c r="L757" s="45"/>
      <c r="M757" s="208" t="s">
        <v>19</v>
      </c>
      <c r="N757" s="209" t="s">
        <v>47</v>
      </c>
      <c r="O757" s="85"/>
      <c r="P757" s="210">
        <f>O757*H757</f>
        <v>0</v>
      </c>
      <c r="Q757" s="210">
        <v>0.0087500000000000008</v>
      </c>
      <c r="R757" s="210">
        <f>Q757*H757</f>
        <v>0.0087500000000000008</v>
      </c>
      <c r="S757" s="210">
        <v>0</v>
      </c>
      <c r="T757" s="211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12" t="s">
        <v>249</v>
      </c>
      <c r="AT757" s="212" t="s">
        <v>153</v>
      </c>
      <c r="AU757" s="212" t="s">
        <v>85</v>
      </c>
      <c r="AY757" s="18" t="s">
        <v>151</v>
      </c>
      <c r="BE757" s="213">
        <f>IF(N757="základní",J757,0)</f>
        <v>0</v>
      </c>
      <c r="BF757" s="213">
        <f>IF(N757="snížená",J757,0)</f>
        <v>0</v>
      </c>
      <c r="BG757" s="213">
        <f>IF(N757="zákl. přenesená",J757,0)</f>
        <v>0</v>
      </c>
      <c r="BH757" s="213">
        <f>IF(N757="sníž. přenesená",J757,0)</f>
        <v>0</v>
      </c>
      <c r="BI757" s="213">
        <f>IF(N757="nulová",J757,0)</f>
        <v>0</v>
      </c>
      <c r="BJ757" s="18" t="s">
        <v>81</v>
      </c>
      <c r="BK757" s="213">
        <f>ROUND(I757*H757,2)</f>
        <v>0</v>
      </c>
      <c r="BL757" s="18" t="s">
        <v>249</v>
      </c>
      <c r="BM757" s="212" t="s">
        <v>1596</v>
      </c>
    </row>
    <row r="758" s="2" customFormat="1" ht="16.5" customHeight="1">
      <c r="A758" s="39"/>
      <c r="B758" s="40"/>
      <c r="C758" s="201" t="s">
        <v>1597</v>
      </c>
      <c r="D758" s="201" t="s">
        <v>153</v>
      </c>
      <c r="E758" s="202" t="s">
        <v>1598</v>
      </c>
      <c r="F758" s="203" t="s">
        <v>1599</v>
      </c>
      <c r="G758" s="204" t="s">
        <v>1600</v>
      </c>
      <c r="H758" s="253"/>
      <c r="I758" s="206"/>
      <c r="J758" s="207">
        <f>ROUND(I758*H758,2)</f>
        <v>0</v>
      </c>
      <c r="K758" s="203" t="s">
        <v>19</v>
      </c>
      <c r="L758" s="45"/>
      <c r="M758" s="208" t="s">
        <v>19</v>
      </c>
      <c r="N758" s="209" t="s">
        <v>47</v>
      </c>
      <c r="O758" s="85"/>
      <c r="P758" s="210">
        <f>O758*H758</f>
        <v>0</v>
      </c>
      <c r="Q758" s="210">
        <v>0</v>
      </c>
      <c r="R758" s="210">
        <f>Q758*H758</f>
        <v>0</v>
      </c>
      <c r="S758" s="210">
        <v>0</v>
      </c>
      <c r="T758" s="211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12" t="s">
        <v>249</v>
      </c>
      <c r="AT758" s="212" t="s">
        <v>153</v>
      </c>
      <c r="AU758" s="212" t="s">
        <v>85</v>
      </c>
      <c r="AY758" s="18" t="s">
        <v>151</v>
      </c>
      <c r="BE758" s="213">
        <f>IF(N758="základní",J758,0)</f>
        <v>0</v>
      </c>
      <c r="BF758" s="213">
        <f>IF(N758="snížená",J758,0)</f>
        <v>0</v>
      </c>
      <c r="BG758" s="213">
        <f>IF(N758="zákl. přenesená",J758,0)</f>
        <v>0</v>
      </c>
      <c r="BH758" s="213">
        <f>IF(N758="sníž. přenesená",J758,0)</f>
        <v>0</v>
      </c>
      <c r="BI758" s="213">
        <f>IF(N758="nulová",J758,0)</f>
        <v>0</v>
      </c>
      <c r="BJ758" s="18" t="s">
        <v>81</v>
      </c>
      <c r="BK758" s="213">
        <f>ROUND(I758*H758,2)</f>
        <v>0</v>
      </c>
      <c r="BL758" s="18" t="s">
        <v>249</v>
      </c>
      <c r="BM758" s="212" t="s">
        <v>1601</v>
      </c>
    </row>
    <row r="759" s="2" customFormat="1" ht="24.15" customHeight="1">
      <c r="A759" s="39"/>
      <c r="B759" s="40"/>
      <c r="C759" s="201" t="s">
        <v>1602</v>
      </c>
      <c r="D759" s="201" t="s">
        <v>153</v>
      </c>
      <c r="E759" s="202" t="s">
        <v>1603</v>
      </c>
      <c r="F759" s="203" t="s">
        <v>1604</v>
      </c>
      <c r="G759" s="204" t="s">
        <v>177</v>
      </c>
      <c r="H759" s="205">
        <v>0.5</v>
      </c>
      <c r="I759" s="206"/>
      <c r="J759" s="207">
        <f>ROUND(I759*H759,2)</f>
        <v>0</v>
      </c>
      <c r="K759" s="203" t="s">
        <v>157</v>
      </c>
      <c r="L759" s="45"/>
      <c r="M759" s="208" t="s">
        <v>19</v>
      </c>
      <c r="N759" s="209" t="s">
        <v>47</v>
      </c>
      <c r="O759" s="85"/>
      <c r="P759" s="210">
        <f>O759*H759</f>
        <v>0</v>
      </c>
      <c r="Q759" s="210">
        <v>0</v>
      </c>
      <c r="R759" s="210">
        <f>Q759*H759</f>
        <v>0</v>
      </c>
      <c r="S759" s="210">
        <v>0</v>
      </c>
      <c r="T759" s="211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12" t="s">
        <v>249</v>
      </c>
      <c r="AT759" s="212" t="s">
        <v>153</v>
      </c>
      <c r="AU759" s="212" t="s">
        <v>85</v>
      </c>
      <c r="AY759" s="18" t="s">
        <v>151</v>
      </c>
      <c r="BE759" s="213">
        <f>IF(N759="základní",J759,0)</f>
        <v>0</v>
      </c>
      <c r="BF759" s="213">
        <f>IF(N759="snížená",J759,0)</f>
        <v>0</v>
      </c>
      <c r="BG759" s="213">
        <f>IF(N759="zákl. přenesená",J759,0)</f>
        <v>0</v>
      </c>
      <c r="BH759" s="213">
        <f>IF(N759="sníž. přenesená",J759,0)</f>
        <v>0</v>
      </c>
      <c r="BI759" s="213">
        <f>IF(N759="nulová",J759,0)</f>
        <v>0</v>
      </c>
      <c r="BJ759" s="18" t="s">
        <v>81</v>
      </c>
      <c r="BK759" s="213">
        <f>ROUND(I759*H759,2)</f>
        <v>0</v>
      </c>
      <c r="BL759" s="18" t="s">
        <v>249</v>
      </c>
      <c r="BM759" s="212" t="s">
        <v>1605</v>
      </c>
    </row>
    <row r="760" s="2" customFormat="1">
      <c r="A760" s="39"/>
      <c r="B760" s="40"/>
      <c r="C760" s="41"/>
      <c r="D760" s="214" t="s">
        <v>160</v>
      </c>
      <c r="E760" s="41"/>
      <c r="F760" s="215" t="s">
        <v>1606</v>
      </c>
      <c r="G760" s="41"/>
      <c r="H760" s="41"/>
      <c r="I760" s="216"/>
      <c r="J760" s="41"/>
      <c r="K760" s="41"/>
      <c r="L760" s="45"/>
      <c r="M760" s="217"/>
      <c r="N760" s="218"/>
      <c r="O760" s="85"/>
      <c r="P760" s="85"/>
      <c r="Q760" s="85"/>
      <c r="R760" s="85"/>
      <c r="S760" s="85"/>
      <c r="T760" s="86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T760" s="18" t="s">
        <v>160</v>
      </c>
      <c r="AU760" s="18" t="s">
        <v>85</v>
      </c>
    </row>
    <row r="761" s="12" customFormat="1" ht="22.8" customHeight="1">
      <c r="A761" s="12"/>
      <c r="B761" s="185"/>
      <c r="C761" s="186"/>
      <c r="D761" s="187" t="s">
        <v>75</v>
      </c>
      <c r="E761" s="199" t="s">
        <v>1607</v>
      </c>
      <c r="F761" s="199" t="s">
        <v>1608</v>
      </c>
      <c r="G761" s="186"/>
      <c r="H761" s="186"/>
      <c r="I761" s="189"/>
      <c r="J761" s="200">
        <f>BK761</f>
        <v>0</v>
      </c>
      <c r="K761" s="186"/>
      <c r="L761" s="191"/>
      <c r="M761" s="192"/>
      <c r="N761" s="193"/>
      <c r="O761" s="193"/>
      <c r="P761" s="194">
        <f>SUM(P762:P828)</f>
        <v>0</v>
      </c>
      <c r="Q761" s="193"/>
      <c r="R761" s="194">
        <f>SUM(R762:R828)</f>
        <v>0.10806000000000002</v>
      </c>
      <c r="S761" s="193"/>
      <c r="T761" s="195">
        <f>SUM(T762:T828)</f>
        <v>0</v>
      </c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R761" s="196" t="s">
        <v>85</v>
      </c>
      <c r="AT761" s="197" t="s">
        <v>75</v>
      </c>
      <c r="AU761" s="197" t="s">
        <v>81</v>
      </c>
      <c r="AY761" s="196" t="s">
        <v>151</v>
      </c>
      <c r="BK761" s="198">
        <f>SUM(BK762:BK828)</f>
        <v>0</v>
      </c>
    </row>
    <row r="762" s="2" customFormat="1" ht="16.5" customHeight="1">
      <c r="A762" s="39"/>
      <c r="B762" s="40"/>
      <c r="C762" s="201" t="s">
        <v>1609</v>
      </c>
      <c r="D762" s="201" t="s">
        <v>153</v>
      </c>
      <c r="E762" s="202" t="s">
        <v>1610</v>
      </c>
      <c r="F762" s="203" t="s">
        <v>1611</v>
      </c>
      <c r="G762" s="204" t="s">
        <v>821</v>
      </c>
      <c r="H762" s="205">
        <v>680</v>
      </c>
      <c r="I762" s="206"/>
      <c r="J762" s="207">
        <f>ROUND(I762*H762,2)</f>
        <v>0</v>
      </c>
      <c r="K762" s="203" t="s">
        <v>157</v>
      </c>
      <c r="L762" s="45"/>
      <c r="M762" s="208" t="s">
        <v>19</v>
      </c>
      <c r="N762" s="209" t="s">
        <v>47</v>
      </c>
      <c r="O762" s="85"/>
      <c r="P762" s="210">
        <f>O762*H762</f>
        <v>0</v>
      </c>
      <c r="Q762" s="210">
        <v>0</v>
      </c>
      <c r="R762" s="210">
        <f>Q762*H762</f>
        <v>0</v>
      </c>
      <c r="S762" s="210">
        <v>0</v>
      </c>
      <c r="T762" s="211">
        <f>S762*H762</f>
        <v>0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212" t="s">
        <v>249</v>
      </c>
      <c r="AT762" s="212" t="s">
        <v>153</v>
      </c>
      <c r="AU762" s="212" t="s">
        <v>85</v>
      </c>
      <c r="AY762" s="18" t="s">
        <v>151</v>
      </c>
      <c r="BE762" s="213">
        <f>IF(N762="základní",J762,0)</f>
        <v>0</v>
      </c>
      <c r="BF762" s="213">
        <f>IF(N762="snížená",J762,0)</f>
        <v>0</v>
      </c>
      <c r="BG762" s="213">
        <f>IF(N762="zákl. přenesená",J762,0)</f>
        <v>0</v>
      </c>
      <c r="BH762" s="213">
        <f>IF(N762="sníž. přenesená",J762,0)</f>
        <v>0</v>
      </c>
      <c r="BI762" s="213">
        <f>IF(N762="nulová",J762,0)</f>
        <v>0</v>
      </c>
      <c r="BJ762" s="18" t="s">
        <v>81</v>
      </c>
      <c r="BK762" s="213">
        <f>ROUND(I762*H762,2)</f>
        <v>0</v>
      </c>
      <c r="BL762" s="18" t="s">
        <v>249</v>
      </c>
      <c r="BM762" s="212" t="s">
        <v>1612</v>
      </c>
    </row>
    <row r="763" s="2" customFormat="1">
      <c r="A763" s="39"/>
      <c r="B763" s="40"/>
      <c r="C763" s="41"/>
      <c r="D763" s="214" t="s">
        <v>160</v>
      </c>
      <c r="E763" s="41"/>
      <c r="F763" s="215" t="s">
        <v>1613</v>
      </c>
      <c r="G763" s="41"/>
      <c r="H763" s="41"/>
      <c r="I763" s="216"/>
      <c r="J763" s="41"/>
      <c r="K763" s="41"/>
      <c r="L763" s="45"/>
      <c r="M763" s="217"/>
      <c r="N763" s="218"/>
      <c r="O763" s="85"/>
      <c r="P763" s="85"/>
      <c r="Q763" s="85"/>
      <c r="R763" s="85"/>
      <c r="S763" s="85"/>
      <c r="T763" s="86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T763" s="18" t="s">
        <v>160</v>
      </c>
      <c r="AU763" s="18" t="s">
        <v>85</v>
      </c>
    </row>
    <row r="764" s="2" customFormat="1" ht="16.5" customHeight="1">
      <c r="A764" s="39"/>
      <c r="B764" s="40"/>
      <c r="C764" s="231" t="s">
        <v>1614</v>
      </c>
      <c r="D764" s="231" t="s">
        <v>194</v>
      </c>
      <c r="E764" s="232" t="s">
        <v>1615</v>
      </c>
      <c r="F764" s="233" t="s">
        <v>1616</v>
      </c>
      <c r="G764" s="234" t="s">
        <v>821</v>
      </c>
      <c r="H764" s="235">
        <v>816</v>
      </c>
      <c r="I764" s="236"/>
      <c r="J764" s="237">
        <f>ROUND(I764*H764,2)</f>
        <v>0</v>
      </c>
      <c r="K764" s="233" t="s">
        <v>157</v>
      </c>
      <c r="L764" s="238"/>
      <c r="M764" s="239" t="s">
        <v>19</v>
      </c>
      <c r="N764" s="240" t="s">
        <v>47</v>
      </c>
      <c r="O764" s="85"/>
      <c r="P764" s="210">
        <f>O764*H764</f>
        <v>0</v>
      </c>
      <c r="Q764" s="210">
        <v>3.0000000000000001E-05</v>
      </c>
      <c r="R764" s="210">
        <f>Q764*H764</f>
        <v>0.024480000000000002</v>
      </c>
      <c r="S764" s="210">
        <v>0</v>
      </c>
      <c r="T764" s="211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12" t="s">
        <v>344</v>
      </c>
      <c r="AT764" s="212" t="s">
        <v>194</v>
      </c>
      <c r="AU764" s="212" t="s">
        <v>85</v>
      </c>
      <c r="AY764" s="18" t="s">
        <v>151</v>
      </c>
      <c r="BE764" s="213">
        <f>IF(N764="základní",J764,0)</f>
        <v>0</v>
      </c>
      <c r="BF764" s="213">
        <f>IF(N764="snížená",J764,0)</f>
        <v>0</v>
      </c>
      <c r="BG764" s="213">
        <f>IF(N764="zákl. přenesená",J764,0)</f>
        <v>0</v>
      </c>
      <c r="BH764" s="213">
        <f>IF(N764="sníž. přenesená",J764,0)</f>
        <v>0</v>
      </c>
      <c r="BI764" s="213">
        <f>IF(N764="nulová",J764,0)</f>
        <v>0</v>
      </c>
      <c r="BJ764" s="18" t="s">
        <v>81</v>
      </c>
      <c r="BK764" s="213">
        <f>ROUND(I764*H764,2)</f>
        <v>0</v>
      </c>
      <c r="BL764" s="18" t="s">
        <v>249</v>
      </c>
      <c r="BM764" s="212" t="s">
        <v>1617</v>
      </c>
    </row>
    <row r="765" s="13" customFormat="1">
      <c r="A765" s="13"/>
      <c r="B765" s="219"/>
      <c r="C765" s="220"/>
      <c r="D765" s="221" t="s">
        <v>162</v>
      </c>
      <c r="E765" s="220"/>
      <c r="F765" s="223" t="s">
        <v>1618</v>
      </c>
      <c r="G765" s="220"/>
      <c r="H765" s="224">
        <v>816</v>
      </c>
      <c r="I765" s="225"/>
      <c r="J765" s="220"/>
      <c r="K765" s="220"/>
      <c r="L765" s="226"/>
      <c r="M765" s="227"/>
      <c r="N765" s="228"/>
      <c r="O765" s="228"/>
      <c r="P765" s="228"/>
      <c r="Q765" s="228"/>
      <c r="R765" s="228"/>
      <c r="S765" s="228"/>
      <c r="T765" s="229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0" t="s">
        <v>162</v>
      </c>
      <c r="AU765" s="230" t="s">
        <v>85</v>
      </c>
      <c r="AV765" s="13" t="s">
        <v>85</v>
      </c>
      <c r="AW765" s="13" t="s">
        <v>4</v>
      </c>
      <c r="AX765" s="13" t="s">
        <v>81</v>
      </c>
      <c r="AY765" s="230" t="s">
        <v>151</v>
      </c>
    </row>
    <row r="766" s="2" customFormat="1" ht="16.5" customHeight="1">
      <c r="A766" s="39"/>
      <c r="B766" s="40"/>
      <c r="C766" s="201" t="s">
        <v>1619</v>
      </c>
      <c r="D766" s="201" t="s">
        <v>153</v>
      </c>
      <c r="E766" s="202" t="s">
        <v>1620</v>
      </c>
      <c r="F766" s="203" t="s">
        <v>1621</v>
      </c>
      <c r="G766" s="204" t="s">
        <v>311</v>
      </c>
      <c r="H766" s="205">
        <v>64</v>
      </c>
      <c r="I766" s="206"/>
      <c r="J766" s="207">
        <f>ROUND(I766*H766,2)</f>
        <v>0</v>
      </c>
      <c r="K766" s="203" t="s">
        <v>157</v>
      </c>
      <c r="L766" s="45"/>
      <c r="M766" s="208" t="s">
        <v>19</v>
      </c>
      <c r="N766" s="209" t="s">
        <v>47</v>
      </c>
      <c r="O766" s="85"/>
      <c r="P766" s="210">
        <f>O766*H766</f>
        <v>0</v>
      </c>
      <c r="Q766" s="210">
        <v>0</v>
      </c>
      <c r="R766" s="210">
        <f>Q766*H766</f>
        <v>0</v>
      </c>
      <c r="S766" s="210">
        <v>0</v>
      </c>
      <c r="T766" s="211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12" t="s">
        <v>249</v>
      </c>
      <c r="AT766" s="212" t="s">
        <v>153</v>
      </c>
      <c r="AU766" s="212" t="s">
        <v>85</v>
      </c>
      <c r="AY766" s="18" t="s">
        <v>151</v>
      </c>
      <c r="BE766" s="213">
        <f>IF(N766="základní",J766,0)</f>
        <v>0</v>
      </c>
      <c r="BF766" s="213">
        <f>IF(N766="snížená",J766,0)</f>
        <v>0</v>
      </c>
      <c r="BG766" s="213">
        <f>IF(N766="zákl. přenesená",J766,0)</f>
        <v>0</v>
      </c>
      <c r="BH766" s="213">
        <f>IF(N766="sníž. přenesená",J766,0)</f>
        <v>0</v>
      </c>
      <c r="BI766" s="213">
        <f>IF(N766="nulová",J766,0)</f>
        <v>0</v>
      </c>
      <c r="BJ766" s="18" t="s">
        <v>81</v>
      </c>
      <c r="BK766" s="213">
        <f>ROUND(I766*H766,2)</f>
        <v>0</v>
      </c>
      <c r="BL766" s="18" t="s">
        <v>249</v>
      </c>
      <c r="BM766" s="212" t="s">
        <v>1622</v>
      </c>
    </row>
    <row r="767" s="2" customFormat="1">
      <c r="A767" s="39"/>
      <c r="B767" s="40"/>
      <c r="C767" s="41"/>
      <c r="D767" s="214" t="s">
        <v>160</v>
      </c>
      <c r="E767" s="41"/>
      <c r="F767" s="215" t="s">
        <v>1623</v>
      </c>
      <c r="G767" s="41"/>
      <c r="H767" s="41"/>
      <c r="I767" s="216"/>
      <c r="J767" s="41"/>
      <c r="K767" s="41"/>
      <c r="L767" s="45"/>
      <c r="M767" s="217"/>
      <c r="N767" s="218"/>
      <c r="O767" s="85"/>
      <c r="P767" s="85"/>
      <c r="Q767" s="85"/>
      <c r="R767" s="85"/>
      <c r="S767" s="85"/>
      <c r="T767" s="86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T767" s="18" t="s">
        <v>160</v>
      </c>
      <c r="AU767" s="18" t="s">
        <v>85</v>
      </c>
    </row>
    <row r="768" s="2" customFormat="1" ht="16.5" customHeight="1">
      <c r="A768" s="39"/>
      <c r="B768" s="40"/>
      <c r="C768" s="231" t="s">
        <v>1624</v>
      </c>
      <c r="D768" s="231" t="s">
        <v>194</v>
      </c>
      <c r="E768" s="232" t="s">
        <v>1625</v>
      </c>
      <c r="F768" s="233" t="s">
        <v>1626</v>
      </c>
      <c r="G768" s="234" t="s">
        <v>311</v>
      </c>
      <c r="H768" s="235">
        <v>64</v>
      </c>
      <c r="I768" s="236"/>
      <c r="J768" s="237">
        <f>ROUND(I768*H768,2)</f>
        <v>0</v>
      </c>
      <c r="K768" s="233" t="s">
        <v>157</v>
      </c>
      <c r="L768" s="238"/>
      <c r="M768" s="239" t="s">
        <v>19</v>
      </c>
      <c r="N768" s="240" t="s">
        <v>47</v>
      </c>
      <c r="O768" s="85"/>
      <c r="P768" s="210">
        <f>O768*H768</f>
        <v>0</v>
      </c>
      <c r="Q768" s="210">
        <v>5.0000000000000002E-05</v>
      </c>
      <c r="R768" s="210">
        <f>Q768*H768</f>
        <v>0.0032000000000000002</v>
      </c>
      <c r="S768" s="210">
        <v>0</v>
      </c>
      <c r="T768" s="211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12" t="s">
        <v>344</v>
      </c>
      <c r="AT768" s="212" t="s">
        <v>194</v>
      </c>
      <c r="AU768" s="212" t="s">
        <v>85</v>
      </c>
      <c r="AY768" s="18" t="s">
        <v>151</v>
      </c>
      <c r="BE768" s="213">
        <f>IF(N768="základní",J768,0)</f>
        <v>0</v>
      </c>
      <c r="BF768" s="213">
        <f>IF(N768="snížená",J768,0)</f>
        <v>0</v>
      </c>
      <c r="BG768" s="213">
        <f>IF(N768="zákl. přenesená",J768,0)</f>
        <v>0</v>
      </c>
      <c r="BH768" s="213">
        <f>IF(N768="sníž. přenesená",J768,0)</f>
        <v>0</v>
      </c>
      <c r="BI768" s="213">
        <f>IF(N768="nulová",J768,0)</f>
        <v>0</v>
      </c>
      <c r="BJ768" s="18" t="s">
        <v>81</v>
      </c>
      <c r="BK768" s="213">
        <f>ROUND(I768*H768,2)</f>
        <v>0</v>
      </c>
      <c r="BL768" s="18" t="s">
        <v>249</v>
      </c>
      <c r="BM768" s="212" t="s">
        <v>1627</v>
      </c>
    </row>
    <row r="769" s="2" customFormat="1" ht="16.5" customHeight="1">
      <c r="A769" s="39"/>
      <c r="B769" s="40"/>
      <c r="C769" s="201" t="s">
        <v>1628</v>
      </c>
      <c r="D769" s="201" t="s">
        <v>153</v>
      </c>
      <c r="E769" s="202" t="s">
        <v>1629</v>
      </c>
      <c r="F769" s="203" t="s">
        <v>1630</v>
      </c>
      <c r="G769" s="204" t="s">
        <v>311</v>
      </c>
      <c r="H769" s="205">
        <v>1</v>
      </c>
      <c r="I769" s="206"/>
      <c r="J769" s="207">
        <f>ROUND(I769*H769,2)</f>
        <v>0</v>
      </c>
      <c r="K769" s="203" t="s">
        <v>157</v>
      </c>
      <c r="L769" s="45"/>
      <c r="M769" s="208" t="s">
        <v>19</v>
      </c>
      <c r="N769" s="209" t="s">
        <v>47</v>
      </c>
      <c r="O769" s="85"/>
      <c r="P769" s="210">
        <f>O769*H769</f>
        <v>0</v>
      </c>
      <c r="Q769" s="210">
        <v>0</v>
      </c>
      <c r="R769" s="210">
        <f>Q769*H769</f>
        <v>0</v>
      </c>
      <c r="S769" s="210">
        <v>0</v>
      </c>
      <c r="T769" s="211">
        <f>S769*H769</f>
        <v>0</v>
      </c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R769" s="212" t="s">
        <v>249</v>
      </c>
      <c r="AT769" s="212" t="s">
        <v>153</v>
      </c>
      <c r="AU769" s="212" t="s">
        <v>85</v>
      </c>
      <c r="AY769" s="18" t="s">
        <v>151</v>
      </c>
      <c r="BE769" s="213">
        <f>IF(N769="základní",J769,0)</f>
        <v>0</v>
      </c>
      <c r="BF769" s="213">
        <f>IF(N769="snížená",J769,0)</f>
        <v>0</v>
      </c>
      <c r="BG769" s="213">
        <f>IF(N769="zákl. přenesená",J769,0)</f>
        <v>0</v>
      </c>
      <c r="BH769" s="213">
        <f>IF(N769="sníž. přenesená",J769,0)</f>
        <v>0</v>
      </c>
      <c r="BI769" s="213">
        <f>IF(N769="nulová",J769,0)</f>
        <v>0</v>
      </c>
      <c r="BJ769" s="18" t="s">
        <v>81</v>
      </c>
      <c r="BK769" s="213">
        <f>ROUND(I769*H769,2)</f>
        <v>0</v>
      </c>
      <c r="BL769" s="18" t="s">
        <v>249</v>
      </c>
      <c r="BM769" s="212" t="s">
        <v>1631</v>
      </c>
    </row>
    <row r="770" s="2" customFormat="1">
      <c r="A770" s="39"/>
      <c r="B770" s="40"/>
      <c r="C770" s="41"/>
      <c r="D770" s="214" t="s">
        <v>160</v>
      </c>
      <c r="E770" s="41"/>
      <c r="F770" s="215" t="s">
        <v>1632</v>
      </c>
      <c r="G770" s="41"/>
      <c r="H770" s="41"/>
      <c r="I770" s="216"/>
      <c r="J770" s="41"/>
      <c r="K770" s="41"/>
      <c r="L770" s="45"/>
      <c r="M770" s="217"/>
      <c r="N770" s="218"/>
      <c r="O770" s="85"/>
      <c r="P770" s="85"/>
      <c r="Q770" s="85"/>
      <c r="R770" s="85"/>
      <c r="S770" s="85"/>
      <c r="T770" s="86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T770" s="18" t="s">
        <v>160</v>
      </c>
      <c r="AU770" s="18" t="s">
        <v>85</v>
      </c>
    </row>
    <row r="771" s="2" customFormat="1" ht="16.5" customHeight="1">
      <c r="A771" s="39"/>
      <c r="B771" s="40"/>
      <c r="C771" s="231" t="s">
        <v>1633</v>
      </c>
      <c r="D771" s="231" t="s">
        <v>194</v>
      </c>
      <c r="E771" s="232" t="s">
        <v>1634</v>
      </c>
      <c r="F771" s="233" t="s">
        <v>1635</v>
      </c>
      <c r="G771" s="234" t="s">
        <v>311</v>
      </c>
      <c r="H771" s="235">
        <v>1</v>
      </c>
      <c r="I771" s="236"/>
      <c r="J771" s="237">
        <f>ROUND(I771*H771,2)</f>
        <v>0</v>
      </c>
      <c r="K771" s="233" t="s">
        <v>157</v>
      </c>
      <c r="L771" s="238"/>
      <c r="M771" s="239" t="s">
        <v>19</v>
      </c>
      <c r="N771" s="240" t="s">
        <v>47</v>
      </c>
      <c r="O771" s="85"/>
      <c r="P771" s="210">
        <f>O771*H771</f>
        <v>0</v>
      </c>
      <c r="Q771" s="210">
        <v>0.0079000000000000008</v>
      </c>
      <c r="R771" s="210">
        <f>Q771*H771</f>
        <v>0.0079000000000000008</v>
      </c>
      <c r="S771" s="210">
        <v>0</v>
      </c>
      <c r="T771" s="211">
        <f>S771*H771</f>
        <v>0</v>
      </c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R771" s="212" t="s">
        <v>344</v>
      </c>
      <c r="AT771" s="212" t="s">
        <v>194</v>
      </c>
      <c r="AU771" s="212" t="s">
        <v>85</v>
      </c>
      <c r="AY771" s="18" t="s">
        <v>151</v>
      </c>
      <c r="BE771" s="213">
        <f>IF(N771="základní",J771,0)</f>
        <v>0</v>
      </c>
      <c r="BF771" s="213">
        <f>IF(N771="snížená",J771,0)</f>
        <v>0</v>
      </c>
      <c r="BG771" s="213">
        <f>IF(N771="zákl. přenesená",J771,0)</f>
        <v>0</v>
      </c>
      <c r="BH771" s="213">
        <f>IF(N771="sníž. přenesená",J771,0)</f>
        <v>0</v>
      </c>
      <c r="BI771" s="213">
        <f>IF(N771="nulová",J771,0)</f>
        <v>0</v>
      </c>
      <c r="BJ771" s="18" t="s">
        <v>81</v>
      </c>
      <c r="BK771" s="213">
        <f>ROUND(I771*H771,2)</f>
        <v>0</v>
      </c>
      <c r="BL771" s="18" t="s">
        <v>249</v>
      </c>
      <c r="BM771" s="212" t="s">
        <v>1636</v>
      </c>
    </row>
    <row r="772" s="2" customFormat="1" ht="16.5" customHeight="1">
      <c r="A772" s="39"/>
      <c r="B772" s="40"/>
      <c r="C772" s="201" t="s">
        <v>1637</v>
      </c>
      <c r="D772" s="201" t="s">
        <v>153</v>
      </c>
      <c r="E772" s="202" t="s">
        <v>1638</v>
      </c>
      <c r="F772" s="203" t="s">
        <v>1639</v>
      </c>
      <c r="G772" s="204" t="s">
        <v>311</v>
      </c>
      <c r="H772" s="205">
        <v>1</v>
      </c>
      <c r="I772" s="206"/>
      <c r="J772" s="207">
        <f>ROUND(I772*H772,2)</f>
        <v>0</v>
      </c>
      <c r="K772" s="203" t="s">
        <v>157</v>
      </c>
      <c r="L772" s="45"/>
      <c r="M772" s="208" t="s">
        <v>19</v>
      </c>
      <c r="N772" s="209" t="s">
        <v>47</v>
      </c>
      <c r="O772" s="85"/>
      <c r="P772" s="210">
        <f>O772*H772</f>
        <v>0</v>
      </c>
      <c r="Q772" s="210">
        <v>0</v>
      </c>
      <c r="R772" s="210">
        <f>Q772*H772</f>
        <v>0</v>
      </c>
      <c r="S772" s="210">
        <v>0</v>
      </c>
      <c r="T772" s="211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12" t="s">
        <v>249</v>
      </c>
      <c r="AT772" s="212" t="s">
        <v>153</v>
      </c>
      <c r="AU772" s="212" t="s">
        <v>85</v>
      </c>
      <c r="AY772" s="18" t="s">
        <v>151</v>
      </c>
      <c r="BE772" s="213">
        <f>IF(N772="základní",J772,0)</f>
        <v>0</v>
      </c>
      <c r="BF772" s="213">
        <f>IF(N772="snížená",J772,0)</f>
        <v>0</v>
      </c>
      <c r="BG772" s="213">
        <f>IF(N772="zákl. přenesená",J772,0)</f>
        <v>0</v>
      </c>
      <c r="BH772" s="213">
        <f>IF(N772="sníž. přenesená",J772,0)</f>
        <v>0</v>
      </c>
      <c r="BI772" s="213">
        <f>IF(N772="nulová",J772,0)</f>
        <v>0</v>
      </c>
      <c r="BJ772" s="18" t="s">
        <v>81</v>
      </c>
      <c r="BK772" s="213">
        <f>ROUND(I772*H772,2)</f>
        <v>0</v>
      </c>
      <c r="BL772" s="18" t="s">
        <v>249</v>
      </c>
      <c r="BM772" s="212" t="s">
        <v>1640</v>
      </c>
    </row>
    <row r="773" s="2" customFormat="1">
      <c r="A773" s="39"/>
      <c r="B773" s="40"/>
      <c r="C773" s="41"/>
      <c r="D773" s="214" t="s">
        <v>160</v>
      </c>
      <c r="E773" s="41"/>
      <c r="F773" s="215" t="s">
        <v>1641</v>
      </c>
      <c r="G773" s="41"/>
      <c r="H773" s="41"/>
      <c r="I773" s="216"/>
      <c r="J773" s="41"/>
      <c r="K773" s="41"/>
      <c r="L773" s="45"/>
      <c r="M773" s="217"/>
      <c r="N773" s="218"/>
      <c r="O773" s="85"/>
      <c r="P773" s="85"/>
      <c r="Q773" s="85"/>
      <c r="R773" s="85"/>
      <c r="S773" s="85"/>
      <c r="T773" s="86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T773" s="18" t="s">
        <v>160</v>
      </c>
      <c r="AU773" s="18" t="s">
        <v>85</v>
      </c>
    </row>
    <row r="774" s="2" customFormat="1" ht="16.5" customHeight="1">
      <c r="A774" s="39"/>
      <c r="B774" s="40"/>
      <c r="C774" s="231" t="s">
        <v>1642</v>
      </c>
      <c r="D774" s="231" t="s">
        <v>194</v>
      </c>
      <c r="E774" s="232" t="s">
        <v>1643</v>
      </c>
      <c r="F774" s="233" t="s">
        <v>1644</v>
      </c>
      <c r="G774" s="234" t="s">
        <v>311</v>
      </c>
      <c r="H774" s="235">
        <v>1</v>
      </c>
      <c r="I774" s="236"/>
      <c r="J774" s="237">
        <f>ROUND(I774*H774,2)</f>
        <v>0</v>
      </c>
      <c r="K774" s="233" t="s">
        <v>157</v>
      </c>
      <c r="L774" s="238"/>
      <c r="M774" s="239" t="s">
        <v>19</v>
      </c>
      <c r="N774" s="240" t="s">
        <v>47</v>
      </c>
      <c r="O774" s="85"/>
      <c r="P774" s="210">
        <f>O774*H774</f>
        <v>0</v>
      </c>
      <c r="Q774" s="210">
        <v>0.00050000000000000001</v>
      </c>
      <c r="R774" s="210">
        <f>Q774*H774</f>
        <v>0.00050000000000000001</v>
      </c>
      <c r="S774" s="210">
        <v>0</v>
      </c>
      <c r="T774" s="211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12" t="s">
        <v>344</v>
      </c>
      <c r="AT774" s="212" t="s">
        <v>194</v>
      </c>
      <c r="AU774" s="212" t="s">
        <v>85</v>
      </c>
      <c r="AY774" s="18" t="s">
        <v>151</v>
      </c>
      <c r="BE774" s="213">
        <f>IF(N774="základní",J774,0)</f>
        <v>0</v>
      </c>
      <c r="BF774" s="213">
        <f>IF(N774="snížená",J774,0)</f>
        <v>0</v>
      </c>
      <c r="BG774" s="213">
        <f>IF(N774="zákl. přenesená",J774,0)</f>
        <v>0</v>
      </c>
      <c r="BH774" s="213">
        <f>IF(N774="sníž. přenesená",J774,0)</f>
        <v>0</v>
      </c>
      <c r="BI774" s="213">
        <f>IF(N774="nulová",J774,0)</f>
        <v>0</v>
      </c>
      <c r="BJ774" s="18" t="s">
        <v>81</v>
      </c>
      <c r="BK774" s="213">
        <f>ROUND(I774*H774,2)</f>
        <v>0</v>
      </c>
      <c r="BL774" s="18" t="s">
        <v>249</v>
      </c>
      <c r="BM774" s="212" t="s">
        <v>1645</v>
      </c>
    </row>
    <row r="775" s="2" customFormat="1" ht="16.5" customHeight="1">
      <c r="A775" s="39"/>
      <c r="B775" s="40"/>
      <c r="C775" s="201" t="s">
        <v>1646</v>
      </c>
      <c r="D775" s="201" t="s">
        <v>153</v>
      </c>
      <c r="E775" s="202" t="s">
        <v>1647</v>
      </c>
      <c r="F775" s="203" t="s">
        <v>1648</v>
      </c>
      <c r="G775" s="204" t="s">
        <v>311</v>
      </c>
      <c r="H775" s="205">
        <v>1</v>
      </c>
      <c r="I775" s="206"/>
      <c r="J775" s="207">
        <f>ROUND(I775*H775,2)</f>
        <v>0</v>
      </c>
      <c r="K775" s="203" t="s">
        <v>157</v>
      </c>
      <c r="L775" s="45"/>
      <c r="M775" s="208" t="s">
        <v>19</v>
      </c>
      <c r="N775" s="209" t="s">
        <v>47</v>
      </c>
      <c r="O775" s="85"/>
      <c r="P775" s="210">
        <f>O775*H775</f>
        <v>0</v>
      </c>
      <c r="Q775" s="210">
        <v>0</v>
      </c>
      <c r="R775" s="210">
        <f>Q775*H775</f>
        <v>0</v>
      </c>
      <c r="S775" s="210">
        <v>0</v>
      </c>
      <c r="T775" s="211">
        <f>S775*H775</f>
        <v>0</v>
      </c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R775" s="212" t="s">
        <v>249</v>
      </c>
      <c r="AT775" s="212" t="s">
        <v>153</v>
      </c>
      <c r="AU775" s="212" t="s">
        <v>85</v>
      </c>
      <c r="AY775" s="18" t="s">
        <v>151</v>
      </c>
      <c r="BE775" s="213">
        <f>IF(N775="základní",J775,0)</f>
        <v>0</v>
      </c>
      <c r="BF775" s="213">
        <f>IF(N775="snížená",J775,0)</f>
        <v>0</v>
      </c>
      <c r="BG775" s="213">
        <f>IF(N775="zákl. přenesená",J775,0)</f>
        <v>0</v>
      </c>
      <c r="BH775" s="213">
        <f>IF(N775="sníž. přenesená",J775,0)</f>
        <v>0</v>
      </c>
      <c r="BI775" s="213">
        <f>IF(N775="nulová",J775,0)</f>
        <v>0</v>
      </c>
      <c r="BJ775" s="18" t="s">
        <v>81</v>
      </c>
      <c r="BK775" s="213">
        <f>ROUND(I775*H775,2)</f>
        <v>0</v>
      </c>
      <c r="BL775" s="18" t="s">
        <v>249</v>
      </c>
      <c r="BM775" s="212" t="s">
        <v>1649</v>
      </c>
    </row>
    <row r="776" s="2" customFormat="1">
      <c r="A776" s="39"/>
      <c r="B776" s="40"/>
      <c r="C776" s="41"/>
      <c r="D776" s="214" t="s">
        <v>160</v>
      </c>
      <c r="E776" s="41"/>
      <c r="F776" s="215" t="s">
        <v>1650</v>
      </c>
      <c r="G776" s="41"/>
      <c r="H776" s="41"/>
      <c r="I776" s="216"/>
      <c r="J776" s="41"/>
      <c r="K776" s="41"/>
      <c r="L776" s="45"/>
      <c r="M776" s="217"/>
      <c r="N776" s="218"/>
      <c r="O776" s="85"/>
      <c r="P776" s="85"/>
      <c r="Q776" s="85"/>
      <c r="R776" s="85"/>
      <c r="S776" s="85"/>
      <c r="T776" s="86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T776" s="18" t="s">
        <v>160</v>
      </c>
      <c r="AU776" s="18" t="s">
        <v>85</v>
      </c>
    </row>
    <row r="777" s="2" customFormat="1" ht="16.5" customHeight="1">
      <c r="A777" s="39"/>
      <c r="B777" s="40"/>
      <c r="C777" s="231" t="s">
        <v>1651</v>
      </c>
      <c r="D777" s="231" t="s">
        <v>194</v>
      </c>
      <c r="E777" s="232" t="s">
        <v>1652</v>
      </c>
      <c r="F777" s="233" t="s">
        <v>1653</v>
      </c>
      <c r="G777" s="234" t="s">
        <v>311</v>
      </c>
      <c r="H777" s="235">
        <v>1</v>
      </c>
      <c r="I777" s="236"/>
      <c r="J777" s="237">
        <f>ROUND(I777*H777,2)</f>
        <v>0</v>
      </c>
      <c r="K777" s="233" t="s">
        <v>157</v>
      </c>
      <c r="L777" s="238"/>
      <c r="M777" s="239" t="s">
        <v>19</v>
      </c>
      <c r="N777" s="240" t="s">
        <v>47</v>
      </c>
      <c r="O777" s="85"/>
      <c r="P777" s="210">
        <f>O777*H777</f>
        <v>0</v>
      </c>
      <c r="Q777" s="210">
        <v>0.00080000000000000004</v>
      </c>
      <c r="R777" s="210">
        <f>Q777*H777</f>
        <v>0.00080000000000000004</v>
      </c>
      <c r="S777" s="210">
        <v>0</v>
      </c>
      <c r="T777" s="211">
        <f>S777*H777</f>
        <v>0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12" t="s">
        <v>344</v>
      </c>
      <c r="AT777" s="212" t="s">
        <v>194</v>
      </c>
      <c r="AU777" s="212" t="s">
        <v>85</v>
      </c>
      <c r="AY777" s="18" t="s">
        <v>151</v>
      </c>
      <c r="BE777" s="213">
        <f>IF(N777="základní",J777,0)</f>
        <v>0</v>
      </c>
      <c r="BF777" s="213">
        <f>IF(N777="snížená",J777,0)</f>
        <v>0</v>
      </c>
      <c r="BG777" s="213">
        <f>IF(N777="zákl. přenesená",J777,0)</f>
        <v>0</v>
      </c>
      <c r="BH777" s="213">
        <f>IF(N777="sníž. přenesená",J777,0)</f>
        <v>0</v>
      </c>
      <c r="BI777" s="213">
        <f>IF(N777="nulová",J777,0)</f>
        <v>0</v>
      </c>
      <c r="BJ777" s="18" t="s">
        <v>81</v>
      </c>
      <c r="BK777" s="213">
        <f>ROUND(I777*H777,2)</f>
        <v>0</v>
      </c>
      <c r="BL777" s="18" t="s">
        <v>249</v>
      </c>
      <c r="BM777" s="212" t="s">
        <v>1654</v>
      </c>
    </row>
    <row r="778" s="2" customFormat="1" ht="16.5" customHeight="1">
      <c r="A778" s="39"/>
      <c r="B778" s="40"/>
      <c r="C778" s="201" t="s">
        <v>1655</v>
      </c>
      <c r="D778" s="201" t="s">
        <v>153</v>
      </c>
      <c r="E778" s="202" t="s">
        <v>1656</v>
      </c>
      <c r="F778" s="203" t="s">
        <v>1657</v>
      </c>
      <c r="G778" s="204" t="s">
        <v>311</v>
      </c>
      <c r="H778" s="205">
        <v>10</v>
      </c>
      <c r="I778" s="206"/>
      <c r="J778" s="207">
        <f>ROUND(I778*H778,2)</f>
        <v>0</v>
      </c>
      <c r="K778" s="203" t="s">
        <v>157</v>
      </c>
      <c r="L778" s="45"/>
      <c r="M778" s="208" t="s">
        <v>19</v>
      </c>
      <c r="N778" s="209" t="s">
        <v>47</v>
      </c>
      <c r="O778" s="85"/>
      <c r="P778" s="210">
        <f>O778*H778</f>
        <v>0</v>
      </c>
      <c r="Q778" s="210">
        <v>0</v>
      </c>
      <c r="R778" s="210">
        <f>Q778*H778</f>
        <v>0</v>
      </c>
      <c r="S778" s="210">
        <v>0</v>
      </c>
      <c r="T778" s="211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12" t="s">
        <v>249</v>
      </c>
      <c r="AT778" s="212" t="s">
        <v>153</v>
      </c>
      <c r="AU778" s="212" t="s">
        <v>85</v>
      </c>
      <c r="AY778" s="18" t="s">
        <v>151</v>
      </c>
      <c r="BE778" s="213">
        <f>IF(N778="základní",J778,0)</f>
        <v>0</v>
      </c>
      <c r="BF778" s="213">
        <f>IF(N778="snížená",J778,0)</f>
        <v>0</v>
      </c>
      <c r="BG778" s="213">
        <f>IF(N778="zákl. přenesená",J778,0)</f>
        <v>0</v>
      </c>
      <c r="BH778" s="213">
        <f>IF(N778="sníž. přenesená",J778,0)</f>
        <v>0</v>
      </c>
      <c r="BI778" s="213">
        <f>IF(N778="nulová",J778,0)</f>
        <v>0</v>
      </c>
      <c r="BJ778" s="18" t="s">
        <v>81</v>
      </c>
      <c r="BK778" s="213">
        <f>ROUND(I778*H778,2)</f>
        <v>0</v>
      </c>
      <c r="BL778" s="18" t="s">
        <v>249</v>
      </c>
      <c r="BM778" s="212" t="s">
        <v>1658</v>
      </c>
    </row>
    <row r="779" s="2" customFormat="1">
      <c r="A779" s="39"/>
      <c r="B779" s="40"/>
      <c r="C779" s="41"/>
      <c r="D779" s="214" t="s">
        <v>160</v>
      </c>
      <c r="E779" s="41"/>
      <c r="F779" s="215" t="s">
        <v>1659</v>
      </c>
      <c r="G779" s="41"/>
      <c r="H779" s="41"/>
      <c r="I779" s="216"/>
      <c r="J779" s="41"/>
      <c r="K779" s="41"/>
      <c r="L779" s="45"/>
      <c r="M779" s="217"/>
      <c r="N779" s="218"/>
      <c r="O779" s="85"/>
      <c r="P779" s="85"/>
      <c r="Q779" s="85"/>
      <c r="R779" s="85"/>
      <c r="S779" s="85"/>
      <c r="T779" s="86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T779" s="18" t="s">
        <v>160</v>
      </c>
      <c r="AU779" s="18" t="s">
        <v>85</v>
      </c>
    </row>
    <row r="780" s="2" customFormat="1" ht="16.5" customHeight="1">
      <c r="A780" s="39"/>
      <c r="B780" s="40"/>
      <c r="C780" s="231" t="s">
        <v>1660</v>
      </c>
      <c r="D780" s="231" t="s">
        <v>194</v>
      </c>
      <c r="E780" s="232" t="s">
        <v>1661</v>
      </c>
      <c r="F780" s="233" t="s">
        <v>1662</v>
      </c>
      <c r="G780" s="234" t="s">
        <v>311</v>
      </c>
      <c r="H780" s="235">
        <v>10</v>
      </c>
      <c r="I780" s="236"/>
      <c r="J780" s="237">
        <f>ROUND(I780*H780,2)</f>
        <v>0</v>
      </c>
      <c r="K780" s="233" t="s">
        <v>157</v>
      </c>
      <c r="L780" s="238"/>
      <c r="M780" s="239" t="s">
        <v>19</v>
      </c>
      <c r="N780" s="240" t="s">
        <v>47</v>
      </c>
      <c r="O780" s="85"/>
      <c r="P780" s="210">
        <f>O780*H780</f>
        <v>0</v>
      </c>
      <c r="Q780" s="210">
        <v>8.0000000000000007E-05</v>
      </c>
      <c r="R780" s="210">
        <f>Q780*H780</f>
        <v>0.00080000000000000004</v>
      </c>
      <c r="S780" s="210">
        <v>0</v>
      </c>
      <c r="T780" s="211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12" t="s">
        <v>344</v>
      </c>
      <c r="AT780" s="212" t="s">
        <v>194</v>
      </c>
      <c r="AU780" s="212" t="s">
        <v>85</v>
      </c>
      <c r="AY780" s="18" t="s">
        <v>151</v>
      </c>
      <c r="BE780" s="213">
        <f>IF(N780="základní",J780,0)</f>
        <v>0</v>
      </c>
      <c r="BF780" s="213">
        <f>IF(N780="snížená",J780,0)</f>
        <v>0</v>
      </c>
      <c r="BG780" s="213">
        <f>IF(N780="zákl. přenesená",J780,0)</f>
        <v>0</v>
      </c>
      <c r="BH780" s="213">
        <f>IF(N780="sníž. přenesená",J780,0)</f>
        <v>0</v>
      </c>
      <c r="BI780" s="213">
        <f>IF(N780="nulová",J780,0)</f>
        <v>0</v>
      </c>
      <c r="BJ780" s="18" t="s">
        <v>81</v>
      </c>
      <c r="BK780" s="213">
        <f>ROUND(I780*H780,2)</f>
        <v>0</v>
      </c>
      <c r="BL780" s="18" t="s">
        <v>249</v>
      </c>
      <c r="BM780" s="212" t="s">
        <v>1663</v>
      </c>
    </row>
    <row r="781" s="2" customFormat="1" ht="16.5" customHeight="1">
      <c r="A781" s="39"/>
      <c r="B781" s="40"/>
      <c r="C781" s="201" t="s">
        <v>1664</v>
      </c>
      <c r="D781" s="201" t="s">
        <v>153</v>
      </c>
      <c r="E781" s="202" t="s">
        <v>1665</v>
      </c>
      <c r="F781" s="203" t="s">
        <v>1666</v>
      </c>
      <c r="G781" s="204" t="s">
        <v>311</v>
      </c>
      <c r="H781" s="205">
        <v>8</v>
      </c>
      <c r="I781" s="206"/>
      <c r="J781" s="207">
        <f>ROUND(I781*H781,2)</f>
        <v>0</v>
      </c>
      <c r="K781" s="203" t="s">
        <v>157</v>
      </c>
      <c r="L781" s="45"/>
      <c r="M781" s="208" t="s">
        <v>19</v>
      </c>
      <c r="N781" s="209" t="s">
        <v>47</v>
      </c>
      <c r="O781" s="85"/>
      <c r="P781" s="210">
        <f>O781*H781</f>
        <v>0</v>
      </c>
      <c r="Q781" s="210">
        <v>0</v>
      </c>
      <c r="R781" s="210">
        <f>Q781*H781</f>
        <v>0</v>
      </c>
      <c r="S781" s="210">
        <v>0</v>
      </c>
      <c r="T781" s="211">
        <f>S781*H781</f>
        <v>0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12" t="s">
        <v>249</v>
      </c>
      <c r="AT781" s="212" t="s">
        <v>153</v>
      </c>
      <c r="AU781" s="212" t="s">
        <v>85</v>
      </c>
      <c r="AY781" s="18" t="s">
        <v>151</v>
      </c>
      <c r="BE781" s="213">
        <f>IF(N781="základní",J781,0)</f>
        <v>0</v>
      </c>
      <c r="BF781" s="213">
        <f>IF(N781="snížená",J781,0)</f>
        <v>0</v>
      </c>
      <c r="BG781" s="213">
        <f>IF(N781="zákl. přenesená",J781,0)</f>
        <v>0</v>
      </c>
      <c r="BH781" s="213">
        <f>IF(N781="sníž. přenesená",J781,0)</f>
        <v>0</v>
      </c>
      <c r="BI781" s="213">
        <f>IF(N781="nulová",J781,0)</f>
        <v>0</v>
      </c>
      <c r="BJ781" s="18" t="s">
        <v>81</v>
      </c>
      <c r="BK781" s="213">
        <f>ROUND(I781*H781,2)</f>
        <v>0</v>
      </c>
      <c r="BL781" s="18" t="s">
        <v>249</v>
      </c>
      <c r="BM781" s="212" t="s">
        <v>1667</v>
      </c>
    </row>
    <row r="782" s="2" customFormat="1">
      <c r="A782" s="39"/>
      <c r="B782" s="40"/>
      <c r="C782" s="41"/>
      <c r="D782" s="214" t="s">
        <v>160</v>
      </c>
      <c r="E782" s="41"/>
      <c r="F782" s="215" t="s">
        <v>1668</v>
      </c>
      <c r="G782" s="41"/>
      <c r="H782" s="41"/>
      <c r="I782" s="216"/>
      <c r="J782" s="41"/>
      <c r="K782" s="41"/>
      <c r="L782" s="45"/>
      <c r="M782" s="217"/>
      <c r="N782" s="218"/>
      <c r="O782" s="85"/>
      <c r="P782" s="85"/>
      <c r="Q782" s="85"/>
      <c r="R782" s="85"/>
      <c r="S782" s="85"/>
      <c r="T782" s="86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T782" s="18" t="s">
        <v>160</v>
      </c>
      <c r="AU782" s="18" t="s">
        <v>85</v>
      </c>
    </row>
    <row r="783" s="2" customFormat="1" ht="24.15" customHeight="1">
      <c r="A783" s="39"/>
      <c r="B783" s="40"/>
      <c r="C783" s="231" t="s">
        <v>1669</v>
      </c>
      <c r="D783" s="231" t="s">
        <v>194</v>
      </c>
      <c r="E783" s="232" t="s">
        <v>1670</v>
      </c>
      <c r="F783" s="233" t="s">
        <v>1671</v>
      </c>
      <c r="G783" s="234" t="s">
        <v>311</v>
      </c>
      <c r="H783" s="235">
        <v>8</v>
      </c>
      <c r="I783" s="236"/>
      <c r="J783" s="237">
        <f>ROUND(I783*H783,2)</f>
        <v>0</v>
      </c>
      <c r="K783" s="233" t="s">
        <v>157</v>
      </c>
      <c r="L783" s="238"/>
      <c r="M783" s="239" t="s">
        <v>19</v>
      </c>
      <c r="N783" s="240" t="s">
        <v>47</v>
      </c>
      <c r="O783" s="85"/>
      <c r="P783" s="210">
        <f>O783*H783</f>
        <v>0</v>
      </c>
      <c r="Q783" s="210">
        <v>0.00080000000000000004</v>
      </c>
      <c r="R783" s="210">
        <f>Q783*H783</f>
        <v>0.0064000000000000003</v>
      </c>
      <c r="S783" s="210">
        <v>0</v>
      </c>
      <c r="T783" s="211">
        <f>S783*H783</f>
        <v>0</v>
      </c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R783" s="212" t="s">
        <v>344</v>
      </c>
      <c r="AT783" s="212" t="s">
        <v>194</v>
      </c>
      <c r="AU783" s="212" t="s">
        <v>85</v>
      </c>
      <c r="AY783" s="18" t="s">
        <v>151</v>
      </c>
      <c r="BE783" s="213">
        <f>IF(N783="základní",J783,0)</f>
        <v>0</v>
      </c>
      <c r="BF783" s="213">
        <f>IF(N783="snížená",J783,0)</f>
        <v>0</v>
      </c>
      <c r="BG783" s="213">
        <f>IF(N783="zákl. přenesená",J783,0)</f>
        <v>0</v>
      </c>
      <c r="BH783" s="213">
        <f>IF(N783="sníž. přenesená",J783,0)</f>
        <v>0</v>
      </c>
      <c r="BI783" s="213">
        <f>IF(N783="nulová",J783,0)</f>
        <v>0</v>
      </c>
      <c r="BJ783" s="18" t="s">
        <v>81</v>
      </c>
      <c r="BK783" s="213">
        <f>ROUND(I783*H783,2)</f>
        <v>0</v>
      </c>
      <c r="BL783" s="18" t="s">
        <v>249</v>
      </c>
      <c r="BM783" s="212" t="s">
        <v>1672</v>
      </c>
    </row>
    <row r="784" s="2" customFormat="1" ht="16.5" customHeight="1">
      <c r="A784" s="39"/>
      <c r="B784" s="40"/>
      <c r="C784" s="201" t="s">
        <v>1673</v>
      </c>
      <c r="D784" s="201" t="s">
        <v>153</v>
      </c>
      <c r="E784" s="202" t="s">
        <v>1674</v>
      </c>
      <c r="F784" s="203" t="s">
        <v>1675</v>
      </c>
      <c r="G784" s="204" t="s">
        <v>311</v>
      </c>
      <c r="H784" s="205">
        <v>1</v>
      </c>
      <c r="I784" s="206"/>
      <c r="J784" s="207">
        <f>ROUND(I784*H784,2)</f>
        <v>0</v>
      </c>
      <c r="K784" s="203" t="s">
        <v>157</v>
      </c>
      <c r="L784" s="45"/>
      <c r="M784" s="208" t="s">
        <v>19</v>
      </c>
      <c r="N784" s="209" t="s">
        <v>47</v>
      </c>
      <c r="O784" s="85"/>
      <c r="P784" s="210">
        <f>O784*H784</f>
        <v>0</v>
      </c>
      <c r="Q784" s="210">
        <v>0</v>
      </c>
      <c r="R784" s="210">
        <f>Q784*H784</f>
        <v>0</v>
      </c>
      <c r="S784" s="210">
        <v>0</v>
      </c>
      <c r="T784" s="211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12" t="s">
        <v>249</v>
      </c>
      <c r="AT784" s="212" t="s">
        <v>153</v>
      </c>
      <c r="AU784" s="212" t="s">
        <v>85</v>
      </c>
      <c r="AY784" s="18" t="s">
        <v>151</v>
      </c>
      <c r="BE784" s="213">
        <f>IF(N784="základní",J784,0)</f>
        <v>0</v>
      </c>
      <c r="BF784" s="213">
        <f>IF(N784="snížená",J784,0)</f>
        <v>0</v>
      </c>
      <c r="BG784" s="213">
        <f>IF(N784="zákl. přenesená",J784,0)</f>
        <v>0</v>
      </c>
      <c r="BH784" s="213">
        <f>IF(N784="sníž. přenesená",J784,0)</f>
        <v>0</v>
      </c>
      <c r="BI784" s="213">
        <f>IF(N784="nulová",J784,0)</f>
        <v>0</v>
      </c>
      <c r="BJ784" s="18" t="s">
        <v>81</v>
      </c>
      <c r="BK784" s="213">
        <f>ROUND(I784*H784,2)</f>
        <v>0</v>
      </c>
      <c r="BL784" s="18" t="s">
        <v>249</v>
      </c>
      <c r="BM784" s="212" t="s">
        <v>1676</v>
      </c>
    </row>
    <row r="785" s="2" customFormat="1">
      <c r="A785" s="39"/>
      <c r="B785" s="40"/>
      <c r="C785" s="41"/>
      <c r="D785" s="214" t="s">
        <v>160</v>
      </c>
      <c r="E785" s="41"/>
      <c r="F785" s="215" t="s">
        <v>1677</v>
      </c>
      <c r="G785" s="41"/>
      <c r="H785" s="41"/>
      <c r="I785" s="216"/>
      <c r="J785" s="41"/>
      <c r="K785" s="41"/>
      <c r="L785" s="45"/>
      <c r="M785" s="217"/>
      <c r="N785" s="218"/>
      <c r="O785" s="85"/>
      <c r="P785" s="85"/>
      <c r="Q785" s="85"/>
      <c r="R785" s="85"/>
      <c r="S785" s="85"/>
      <c r="T785" s="86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T785" s="18" t="s">
        <v>160</v>
      </c>
      <c r="AU785" s="18" t="s">
        <v>85</v>
      </c>
    </row>
    <row r="786" s="2" customFormat="1" ht="16.5" customHeight="1">
      <c r="A786" s="39"/>
      <c r="B786" s="40"/>
      <c r="C786" s="231" t="s">
        <v>1678</v>
      </c>
      <c r="D786" s="231" t="s">
        <v>194</v>
      </c>
      <c r="E786" s="232" t="s">
        <v>1679</v>
      </c>
      <c r="F786" s="233" t="s">
        <v>1680</v>
      </c>
      <c r="G786" s="234" t="s">
        <v>311</v>
      </c>
      <c r="H786" s="235">
        <v>1</v>
      </c>
      <c r="I786" s="236"/>
      <c r="J786" s="237">
        <f>ROUND(I786*H786,2)</f>
        <v>0</v>
      </c>
      <c r="K786" s="233" t="s">
        <v>157</v>
      </c>
      <c r="L786" s="238"/>
      <c r="M786" s="239" t="s">
        <v>19</v>
      </c>
      <c r="N786" s="240" t="s">
        <v>47</v>
      </c>
      <c r="O786" s="85"/>
      <c r="P786" s="210">
        <f>O786*H786</f>
        <v>0</v>
      </c>
      <c r="Q786" s="210">
        <v>0.00010000000000000001</v>
      </c>
      <c r="R786" s="210">
        <f>Q786*H786</f>
        <v>0.00010000000000000001</v>
      </c>
      <c r="S786" s="210">
        <v>0</v>
      </c>
      <c r="T786" s="211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12" t="s">
        <v>344</v>
      </c>
      <c r="AT786" s="212" t="s">
        <v>194</v>
      </c>
      <c r="AU786" s="212" t="s">
        <v>85</v>
      </c>
      <c r="AY786" s="18" t="s">
        <v>151</v>
      </c>
      <c r="BE786" s="213">
        <f>IF(N786="základní",J786,0)</f>
        <v>0</v>
      </c>
      <c r="BF786" s="213">
        <f>IF(N786="snížená",J786,0)</f>
        <v>0</v>
      </c>
      <c r="BG786" s="213">
        <f>IF(N786="zákl. přenesená",J786,0)</f>
        <v>0</v>
      </c>
      <c r="BH786" s="213">
        <f>IF(N786="sníž. přenesená",J786,0)</f>
        <v>0</v>
      </c>
      <c r="BI786" s="213">
        <f>IF(N786="nulová",J786,0)</f>
        <v>0</v>
      </c>
      <c r="BJ786" s="18" t="s">
        <v>81</v>
      </c>
      <c r="BK786" s="213">
        <f>ROUND(I786*H786,2)</f>
        <v>0</v>
      </c>
      <c r="BL786" s="18" t="s">
        <v>249</v>
      </c>
      <c r="BM786" s="212" t="s">
        <v>1681</v>
      </c>
    </row>
    <row r="787" s="2" customFormat="1" ht="16.5" customHeight="1">
      <c r="A787" s="39"/>
      <c r="B787" s="40"/>
      <c r="C787" s="201" t="s">
        <v>1682</v>
      </c>
      <c r="D787" s="201" t="s">
        <v>153</v>
      </c>
      <c r="E787" s="202" t="s">
        <v>1683</v>
      </c>
      <c r="F787" s="203" t="s">
        <v>1684</v>
      </c>
      <c r="G787" s="204" t="s">
        <v>311</v>
      </c>
      <c r="H787" s="205">
        <v>1</v>
      </c>
      <c r="I787" s="206"/>
      <c r="J787" s="207">
        <f>ROUND(I787*H787,2)</f>
        <v>0</v>
      </c>
      <c r="K787" s="203" t="s">
        <v>157</v>
      </c>
      <c r="L787" s="45"/>
      <c r="M787" s="208" t="s">
        <v>19</v>
      </c>
      <c r="N787" s="209" t="s">
        <v>47</v>
      </c>
      <c r="O787" s="85"/>
      <c r="P787" s="210">
        <f>O787*H787</f>
        <v>0</v>
      </c>
      <c r="Q787" s="210">
        <v>0</v>
      </c>
      <c r="R787" s="210">
        <f>Q787*H787</f>
        <v>0</v>
      </c>
      <c r="S787" s="210">
        <v>0</v>
      </c>
      <c r="T787" s="211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12" t="s">
        <v>249</v>
      </c>
      <c r="AT787" s="212" t="s">
        <v>153</v>
      </c>
      <c r="AU787" s="212" t="s">
        <v>85</v>
      </c>
      <c r="AY787" s="18" t="s">
        <v>151</v>
      </c>
      <c r="BE787" s="213">
        <f>IF(N787="základní",J787,0)</f>
        <v>0</v>
      </c>
      <c r="BF787" s="213">
        <f>IF(N787="snížená",J787,0)</f>
        <v>0</v>
      </c>
      <c r="BG787" s="213">
        <f>IF(N787="zákl. přenesená",J787,0)</f>
        <v>0</v>
      </c>
      <c r="BH787" s="213">
        <f>IF(N787="sníž. přenesená",J787,0)</f>
        <v>0</v>
      </c>
      <c r="BI787" s="213">
        <f>IF(N787="nulová",J787,0)</f>
        <v>0</v>
      </c>
      <c r="BJ787" s="18" t="s">
        <v>81</v>
      </c>
      <c r="BK787" s="213">
        <f>ROUND(I787*H787,2)</f>
        <v>0</v>
      </c>
      <c r="BL787" s="18" t="s">
        <v>249</v>
      </c>
      <c r="BM787" s="212" t="s">
        <v>1685</v>
      </c>
    </row>
    <row r="788" s="2" customFormat="1">
      <c r="A788" s="39"/>
      <c r="B788" s="40"/>
      <c r="C788" s="41"/>
      <c r="D788" s="214" t="s">
        <v>160</v>
      </c>
      <c r="E788" s="41"/>
      <c r="F788" s="215" t="s">
        <v>1686</v>
      </c>
      <c r="G788" s="41"/>
      <c r="H788" s="41"/>
      <c r="I788" s="216"/>
      <c r="J788" s="41"/>
      <c r="K788" s="41"/>
      <c r="L788" s="45"/>
      <c r="M788" s="217"/>
      <c r="N788" s="218"/>
      <c r="O788" s="85"/>
      <c r="P788" s="85"/>
      <c r="Q788" s="85"/>
      <c r="R788" s="85"/>
      <c r="S788" s="85"/>
      <c r="T788" s="86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T788" s="18" t="s">
        <v>160</v>
      </c>
      <c r="AU788" s="18" t="s">
        <v>85</v>
      </c>
    </row>
    <row r="789" s="2" customFormat="1" ht="16.5" customHeight="1">
      <c r="A789" s="39"/>
      <c r="B789" s="40"/>
      <c r="C789" s="201" t="s">
        <v>1687</v>
      </c>
      <c r="D789" s="201" t="s">
        <v>153</v>
      </c>
      <c r="E789" s="202" t="s">
        <v>1688</v>
      </c>
      <c r="F789" s="203" t="s">
        <v>1689</v>
      </c>
      <c r="G789" s="204" t="s">
        <v>311</v>
      </c>
      <c r="H789" s="205">
        <v>1</v>
      </c>
      <c r="I789" s="206"/>
      <c r="J789" s="207">
        <f>ROUND(I789*H789,2)</f>
        <v>0</v>
      </c>
      <c r="K789" s="203" t="s">
        <v>157</v>
      </c>
      <c r="L789" s="45"/>
      <c r="M789" s="208" t="s">
        <v>19</v>
      </c>
      <c r="N789" s="209" t="s">
        <v>47</v>
      </c>
      <c r="O789" s="85"/>
      <c r="P789" s="210">
        <f>O789*H789</f>
        <v>0</v>
      </c>
      <c r="Q789" s="210">
        <v>0</v>
      </c>
      <c r="R789" s="210">
        <f>Q789*H789</f>
        <v>0</v>
      </c>
      <c r="S789" s="210">
        <v>0</v>
      </c>
      <c r="T789" s="211">
        <f>S789*H789</f>
        <v>0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212" t="s">
        <v>249</v>
      </c>
      <c r="AT789" s="212" t="s">
        <v>153</v>
      </c>
      <c r="AU789" s="212" t="s">
        <v>85</v>
      </c>
      <c r="AY789" s="18" t="s">
        <v>151</v>
      </c>
      <c r="BE789" s="213">
        <f>IF(N789="základní",J789,0)</f>
        <v>0</v>
      </c>
      <c r="BF789" s="213">
        <f>IF(N789="snížená",J789,0)</f>
        <v>0</v>
      </c>
      <c r="BG789" s="213">
        <f>IF(N789="zákl. přenesená",J789,0)</f>
        <v>0</v>
      </c>
      <c r="BH789" s="213">
        <f>IF(N789="sníž. přenesená",J789,0)</f>
        <v>0</v>
      </c>
      <c r="BI789" s="213">
        <f>IF(N789="nulová",J789,0)</f>
        <v>0</v>
      </c>
      <c r="BJ789" s="18" t="s">
        <v>81</v>
      </c>
      <c r="BK789" s="213">
        <f>ROUND(I789*H789,2)</f>
        <v>0</v>
      </c>
      <c r="BL789" s="18" t="s">
        <v>249</v>
      </c>
      <c r="BM789" s="212" t="s">
        <v>1690</v>
      </c>
    </row>
    <row r="790" s="2" customFormat="1">
      <c r="A790" s="39"/>
      <c r="B790" s="40"/>
      <c r="C790" s="41"/>
      <c r="D790" s="214" t="s">
        <v>160</v>
      </c>
      <c r="E790" s="41"/>
      <c r="F790" s="215" t="s">
        <v>1691</v>
      </c>
      <c r="G790" s="41"/>
      <c r="H790" s="41"/>
      <c r="I790" s="216"/>
      <c r="J790" s="41"/>
      <c r="K790" s="41"/>
      <c r="L790" s="45"/>
      <c r="M790" s="217"/>
      <c r="N790" s="218"/>
      <c r="O790" s="85"/>
      <c r="P790" s="85"/>
      <c r="Q790" s="85"/>
      <c r="R790" s="85"/>
      <c r="S790" s="85"/>
      <c r="T790" s="86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T790" s="18" t="s">
        <v>160</v>
      </c>
      <c r="AU790" s="18" t="s">
        <v>85</v>
      </c>
    </row>
    <row r="791" s="2" customFormat="1" ht="16.5" customHeight="1">
      <c r="A791" s="39"/>
      <c r="B791" s="40"/>
      <c r="C791" s="201" t="s">
        <v>1692</v>
      </c>
      <c r="D791" s="201" t="s">
        <v>153</v>
      </c>
      <c r="E791" s="202" t="s">
        <v>1693</v>
      </c>
      <c r="F791" s="203" t="s">
        <v>1694</v>
      </c>
      <c r="G791" s="204" t="s">
        <v>311</v>
      </c>
      <c r="H791" s="205">
        <v>1</v>
      </c>
      <c r="I791" s="206"/>
      <c r="J791" s="207">
        <f>ROUND(I791*H791,2)</f>
        <v>0</v>
      </c>
      <c r="K791" s="203" t="s">
        <v>157</v>
      </c>
      <c r="L791" s="45"/>
      <c r="M791" s="208" t="s">
        <v>19</v>
      </c>
      <c r="N791" s="209" t="s">
        <v>47</v>
      </c>
      <c r="O791" s="85"/>
      <c r="P791" s="210">
        <f>O791*H791</f>
        <v>0</v>
      </c>
      <c r="Q791" s="210">
        <v>0</v>
      </c>
      <c r="R791" s="210">
        <f>Q791*H791</f>
        <v>0</v>
      </c>
      <c r="S791" s="210">
        <v>0</v>
      </c>
      <c r="T791" s="211">
        <f>S791*H791</f>
        <v>0</v>
      </c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R791" s="212" t="s">
        <v>249</v>
      </c>
      <c r="AT791" s="212" t="s">
        <v>153</v>
      </c>
      <c r="AU791" s="212" t="s">
        <v>85</v>
      </c>
      <c r="AY791" s="18" t="s">
        <v>151</v>
      </c>
      <c r="BE791" s="213">
        <f>IF(N791="základní",J791,0)</f>
        <v>0</v>
      </c>
      <c r="BF791" s="213">
        <f>IF(N791="snížená",J791,0)</f>
        <v>0</v>
      </c>
      <c r="BG791" s="213">
        <f>IF(N791="zákl. přenesená",J791,0)</f>
        <v>0</v>
      </c>
      <c r="BH791" s="213">
        <f>IF(N791="sníž. přenesená",J791,0)</f>
        <v>0</v>
      </c>
      <c r="BI791" s="213">
        <f>IF(N791="nulová",J791,0)</f>
        <v>0</v>
      </c>
      <c r="BJ791" s="18" t="s">
        <v>81</v>
      </c>
      <c r="BK791" s="213">
        <f>ROUND(I791*H791,2)</f>
        <v>0</v>
      </c>
      <c r="BL791" s="18" t="s">
        <v>249</v>
      </c>
      <c r="BM791" s="212" t="s">
        <v>1695</v>
      </c>
    </row>
    <row r="792" s="2" customFormat="1">
      <c r="A792" s="39"/>
      <c r="B792" s="40"/>
      <c r="C792" s="41"/>
      <c r="D792" s="214" t="s">
        <v>160</v>
      </c>
      <c r="E792" s="41"/>
      <c r="F792" s="215" t="s">
        <v>1696</v>
      </c>
      <c r="G792" s="41"/>
      <c r="H792" s="41"/>
      <c r="I792" s="216"/>
      <c r="J792" s="41"/>
      <c r="K792" s="41"/>
      <c r="L792" s="45"/>
      <c r="M792" s="217"/>
      <c r="N792" s="218"/>
      <c r="O792" s="85"/>
      <c r="P792" s="85"/>
      <c r="Q792" s="85"/>
      <c r="R792" s="85"/>
      <c r="S792" s="85"/>
      <c r="T792" s="86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T792" s="18" t="s">
        <v>160</v>
      </c>
      <c r="AU792" s="18" t="s">
        <v>85</v>
      </c>
    </row>
    <row r="793" s="2" customFormat="1" ht="16.5" customHeight="1">
      <c r="A793" s="39"/>
      <c r="B793" s="40"/>
      <c r="C793" s="201" t="s">
        <v>1697</v>
      </c>
      <c r="D793" s="201" t="s">
        <v>153</v>
      </c>
      <c r="E793" s="202" t="s">
        <v>1698</v>
      </c>
      <c r="F793" s="203" t="s">
        <v>1699</v>
      </c>
      <c r="G793" s="204" t="s">
        <v>311</v>
      </c>
      <c r="H793" s="205">
        <v>1</v>
      </c>
      <c r="I793" s="206"/>
      <c r="J793" s="207">
        <f>ROUND(I793*H793,2)</f>
        <v>0</v>
      </c>
      <c r="K793" s="203" t="s">
        <v>157</v>
      </c>
      <c r="L793" s="45"/>
      <c r="M793" s="208" t="s">
        <v>19</v>
      </c>
      <c r="N793" s="209" t="s">
        <v>47</v>
      </c>
      <c r="O793" s="85"/>
      <c r="P793" s="210">
        <f>O793*H793</f>
        <v>0</v>
      </c>
      <c r="Q793" s="210">
        <v>0</v>
      </c>
      <c r="R793" s="210">
        <f>Q793*H793</f>
        <v>0</v>
      </c>
      <c r="S793" s="210">
        <v>0</v>
      </c>
      <c r="T793" s="211">
        <f>S793*H793</f>
        <v>0</v>
      </c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R793" s="212" t="s">
        <v>249</v>
      </c>
      <c r="AT793" s="212" t="s">
        <v>153</v>
      </c>
      <c r="AU793" s="212" t="s">
        <v>85</v>
      </c>
      <c r="AY793" s="18" t="s">
        <v>151</v>
      </c>
      <c r="BE793" s="213">
        <f>IF(N793="základní",J793,0)</f>
        <v>0</v>
      </c>
      <c r="BF793" s="213">
        <f>IF(N793="snížená",J793,0)</f>
        <v>0</v>
      </c>
      <c r="BG793" s="213">
        <f>IF(N793="zákl. přenesená",J793,0)</f>
        <v>0</v>
      </c>
      <c r="BH793" s="213">
        <f>IF(N793="sníž. přenesená",J793,0)</f>
        <v>0</v>
      </c>
      <c r="BI793" s="213">
        <f>IF(N793="nulová",J793,0)</f>
        <v>0</v>
      </c>
      <c r="BJ793" s="18" t="s">
        <v>81</v>
      </c>
      <c r="BK793" s="213">
        <f>ROUND(I793*H793,2)</f>
        <v>0</v>
      </c>
      <c r="BL793" s="18" t="s">
        <v>249</v>
      </c>
      <c r="BM793" s="212" t="s">
        <v>1700</v>
      </c>
    </row>
    <row r="794" s="2" customFormat="1">
      <c r="A794" s="39"/>
      <c r="B794" s="40"/>
      <c r="C794" s="41"/>
      <c r="D794" s="214" t="s">
        <v>160</v>
      </c>
      <c r="E794" s="41"/>
      <c r="F794" s="215" t="s">
        <v>1701</v>
      </c>
      <c r="G794" s="41"/>
      <c r="H794" s="41"/>
      <c r="I794" s="216"/>
      <c r="J794" s="41"/>
      <c r="K794" s="41"/>
      <c r="L794" s="45"/>
      <c r="M794" s="217"/>
      <c r="N794" s="218"/>
      <c r="O794" s="85"/>
      <c r="P794" s="85"/>
      <c r="Q794" s="85"/>
      <c r="R794" s="85"/>
      <c r="S794" s="85"/>
      <c r="T794" s="86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T794" s="18" t="s">
        <v>160</v>
      </c>
      <c r="AU794" s="18" t="s">
        <v>85</v>
      </c>
    </row>
    <row r="795" s="2" customFormat="1" ht="16.5" customHeight="1">
      <c r="A795" s="39"/>
      <c r="B795" s="40"/>
      <c r="C795" s="231" t="s">
        <v>1702</v>
      </c>
      <c r="D795" s="231" t="s">
        <v>194</v>
      </c>
      <c r="E795" s="232" t="s">
        <v>1703</v>
      </c>
      <c r="F795" s="233" t="s">
        <v>1704</v>
      </c>
      <c r="G795" s="234" t="s">
        <v>311</v>
      </c>
      <c r="H795" s="235">
        <v>1</v>
      </c>
      <c r="I795" s="236"/>
      <c r="J795" s="237">
        <f>ROUND(I795*H795,2)</f>
        <v>0</v>
      </c>
      <c r="K795" s="233" t="s">
        <v>157</v>
      </c>
      <c r="L795" s="238"/>
      <c r="M795" s="239" t="s">
        <v>19</v>
      </c>
      <c r="N795" s="240" t="s">
        <v>47</v>
      </c>
      <c r="O795" s="85"/>
      <c r="P795" s="210">
        <f>O795*H795</f>
        <v>0</v>
      </c>
      <c r="Q795" s="210">
        <v>0.0015</v>
      </c>
      <c r="R795" s="210">
        <f>Q795*H795</f>
        <v>0.0015</v>
      </c>
      <c r="S795" s="210">
        <v>0</v>
      </c>
      <c r="T795" s="211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12" t="s">
        <v>344</v>
      </c>
      <c r="AT795" s="212" t="s">
        <v>194</v>
      </c>
      <c r="AU795" s="212" t="s">
        <v>85</v>
      </c>
      <c r="AY795" s="18" t="s">
        <v>151</v>
      </c>
      <c r="BE795" s="213">
        <f>IF(N795="základní",J795,0)</f>
        <v>0</v>
      </c>
      <c r="BF795" s="213">
        <f>IF(N795="snížená",J795,0)</f>
        <v>0</v>
      </c>
      <c r="BG795" s="213">
        <f>IF(N795="zákl. přenesená",J795,0)</f>
        <v>0</v>
      </c>
      <c r="BH795" s="213">
        <f>IF(N795="sníž. přenesená",J795,0)</f>
        <v>0</v>
      </c>
      <c r="BI795" s="213">
        <f>IF(N795="nulová",J795,0)</f>
        <v>0</v>
      </c>
      <c r="BJ795" s="18" t="s">
        <v>81</v>
      </c>
      <c r="BK795" s="213">
        <f>ROUND(I795*H795,2)</f>
        <v>0</v>
      </c>
      <c r="BL795" s="18" t="s">
        <v>249</v>
      </c>
      <c r="BM795" s="212" t="s">
        <v>1705</v>
      </c>
    </row>
    <row r="796" s="2" customFormat="1" ht="16.5" customHeight="1">
      <c r="A796" s="39"/>
      <c r="B796" s="40"/>
      <c r="C796" s="201" t="s">
        <v>1706</v>
      </c>
      <c r="D796" s="201" t="s">
        <v>153</v>
      </c>
      <c r="E796" s="202" t="s">
        <v>1707</v>
      </c>
      <c r="F796" s="203" t="s">
        <v>1708</v>
      </c>
      <c r="G796" s="204" t="s">
        <v>311</v>
      </c>
      <c r="H796" s="205">
        <v>4</v>
      </c>
      <c r="I796" s="206"/>
      <c r="J796" s="207">
        <f>ROUND(I796*H796,2)</f>
        <v>0</v>
      </c>
      <c r="K796" s="203" t="s">
        <v>157</v>
      </c>
      <c r="L796" s="45"/>
      <c r="M796" s="208" t="s">
        <v>19</v>
      </c>
      <c r="N796" s="209" t="s">
        <v>47</v>
      </c>
      <c r="O796" s="85"/>
      <c r="P796" s="210">
        <f>O796*H796</f>
        <v>0</v>
      </c>
      <c r="Q796" s="210">
        <v>0</v>
      </c>
      <c r="R796" s="210">
        <f>Q796*H796</f>
        <v>0</v>
      </c>
      <c r="S796" s="210">
        <v>0</v>
      </c>
      <c r="T796" s="211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12" t="s">
        <v>249</v>
      </c>
      <c r="AT796" s="212" t="s">
        <v>153</v>
      </c>
      <c r="AU796" s="212" t="s">
        <v>85</v>
      </c>
      <c r="AY796" s="18" t="s">
        <v>151</v>
      </c>
      <c r="BE796" s="213">
        <f>IF(N796="základní",J796,0)</f>
        <v>0</v>
      </c>
      <c r="BF796" s="213">
        <f>IF(N796="snížená",J796,0)</f>
        <v>0</v>
      </c>
      <c r="BG796" s="213">
        <f>IF(N796="zákl. přenesená",J796,0)</f>
        <v>0</v>
      </c>
      <c r="BH796" s="213">
        <f>IF(N796="sníž. přenesená",J796,0)</f>
        <v>0</v>
      </c>
      <c r="BI796" s="213">
        <f>IF(N796="nulová",J796,0)</f>
        <v>0</v>
      </c>
      <c r="BJ796" s="18" t="s">
        <v>81</v>
      </c>
      <c r="BK796" s="213">
        <f>ROUND(I796*H796,2)</f>
        <v>0</v>
      </c>
      <c r="BL796" s="18" t="s">
        <v>249</v>
      </c>
      <c r="BM796" s="212" t="s">
        <v>1709</v>
      </c>
    </row>
    <row r="797" s="2" customFormat="1">
      <c r="A797" s="39"/>
      <c r="B797" s="40"/>
      <c r="C797" s="41"/>
      <c r="D797" s="214" t="s">
        <v>160</v>
      </c>
      <c r="E797" s="41"/>
      <c r="F797" s="215" t="s">
        <v>1710</v>
      </c>
      <c r="G797" s="41"/>
      <c r="H797" s="41"/>
      <c r="I797" s="216"/>
      <c r="J797" s="41"/>
      <c r="K797" s="41"/>
      <c r="L797" s="45"/>
      <c r="M797" s="217"/>
      <c r="N797" s="218"/>
      <c r="O797" s="85"/>
      <c r="P797" s="85"/>
      <c r="Q797" s="85"/>
      <c r="R797" s="85"/>
      <c r="S797" s="85"/>
      <c r="T797" s="86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18" t="s">
        <v>160</v>
      </c>
      <c r="AU797" s="18" t="s">
        <v>85</v>
      </c>
    </row>
    <row r="798" s="2" customFormat="1" ht="16.5" customHeight="1">
      <c r="A798" s="39"/>
      <c r="B798" s="40"/>
      <c r="C798" s="231" t="s">
        <v>1711</v>
      </c>
      <c r="D798" s="231" t="s">
        <v>194</v>
      </c>
      <c r="E798" s="232" t="s">
        <v>1712</v>
      </c>
      <c r="F798" s="233" t="s">
        <v>1713</v>
      </c>
      <c r="G798" s="234" t="s">
        <v>311</v>
      </c>
      <c r="H798" s="235">
        <v>4</v>
      </c>
      <c r="I798" s="236"/>
      <c r="J798" s="237">
        <f>ROUND(I798*H798,2)</f>
        <v>0</v>
      </c>
      <c r="K798" s="233" t="s">
        <v>157</v>
      </c>
      <c r="L798" s="238"/>
      <c r="M798" s="239" t="s">
        <v>19</v>
      </c>
      <c r="N798" s="240" t="s">
        <v>47</v>
      </c>
      <c r="O798" s="85"/>
      <c r="P798" s="210">
        <f>O798*H798</f>
        <v>0</v>
      </c>
      <c r="Q798" s="210">
        <v>0.00059999999999999995</v>
      </c>
      <c r="R798" s="210">
        <f>Q798*H798</f>
        <v>0.0023999999999999998</v>
      </c>
      <c r="S798" s="210">
        <v>0</v>
      </c>
      <c r="T798" s="211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12" t="s">
        <v>344</v>
      </c>
      <c r="AT798" s="212" t="s">
        <v>194</v>
      </c>
      <c r="AU798" s="212" t="s">
        <v>85</v>
      </c>
      <c r="AY798" s="18" t="s">
        <v>151</v>
      </c>
      <c r="BE798" s="213">
        <f>IF(N798="základní",J798,0)</f>
        <v>0</v>
      </c>
      <c r="BF798" s="213">
        <f>IF(N798="snížená",J798,0)</f>
        <v>0</v>
      </c>
      <c r="BG798" s="213">
        <f>IF(N798="zákl. přenesená",J798,0)</f>
        <v>0</v>
      </c>
      <c r="BH798" s="213">
        <f>IF(N798="sníž. přenesená",J798,0)</f>
        <v>0</v>
      </c>
      <c r="BI798" s="213">
        <f>IF(N798="nulová",J798,0)</f>
        <v>0</v>
      </c>
      <c r="BJ798" s="18" t="s">
        <v>81</v>
      </c>
      <c r="BK798" s="213">
        <f>ROUND(I798*H798,2)</f>
        <v>0</v>
      </c>
      <c r="BL798" s="18" t="s">
        <v>249</v>
      </c>
      <c r="BM798" s="212" t="s">
        <v>1714</v>
      </c>
    </row>
    <row r="799" s="2" customFormat="1" ht="16.5" customHeight="1">
      <c r="A799" s="39"/>
      <c r="B799" s="40"/>
      <c r="C799" s="201" t="s">
        <v>1715</v>
      </c>
      <c r="D799" s="201" t="s">
        <v>153</v>
      </c>
      <c r="E799" s="202" t="s">
        <v>1716</v>
      </c>
      <c r="F799" s="203" t="s">
        <v>1717</v>
      </c>
      <c r="G799" s="204" t="s">
        <v>311</v>
      </c>
      <c r="H799" s="205">
        <v>1</v>
      </c>
      <c r="I799" s="206"/>
      <c r="J799" s="207">
        <f>ROUND(I799*H799,2)</f>
        <v>0</v>
      </c>
      <c r="K799" s="203" t="s">
        <v>157</v>
      </c>
      <c r="L799" s="45"/>
      <c r="M799" s="208" t="s">
        <v>19</v>
      </c>
      <c r="N799" s="209" t="s">
        <v>47</v>
      </c>
      <c r="O799" s="85"/>
      <c r="P799" s="210">
        <f>O799*H799</f>
        <v>0</v>
      </c>
      <c r="Q799" s="210">
        <v>0</v>
      </c>
      <c r="R799" s="210">
        <f>Q799*H799</f>
        <v>0</v>
      </c>
      <c r="S799" s="210">
        <v>0</v>
      </c>
      <c r="T799" s="211">
        <f>S799*H799</f>
        <v>0</v>
      </c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R799" s="212" t="s">
        <v>249</v>
      </c>
      <c r="AT799" s="212" t="s">
        <v>153</v>
      </c>
      <c r="AU799" s="212" t="s">
        <v>85</v>
      </c>
      <c r="AY799" s="18" t="s">
        <v>151</v>
      </c>
      <c r="BE799" s="213">
        <f>IF(N799="základní",J799,0)</f>
        <v>0</v>
      </c>
      <c r="BF799" s="213">
        <f>IF(N799="snížená",J799,0)</f>
        <v>0</v>
      </c>
      <c r="BG799" s="213">
        <f>IF(N799="zákl. přenesená",J799,0)</f>
        <v>0</v>
      </c>
      <c r="BH799" s="213">
        <f>IF(N799="sníž. přenesená",J799,0)</f>
        <v>0</v>
      </c>
      <c r="BI799" s="213">
        <f>IF(N799="nulová",J799,0)</f>
        <v>0</v>
      </c>
      <c r="BJ799" s="18" t="s">
        <v>81</v>
      </c>
      <c r="BK799" s="213">
        <f>ROUND(I799*H799,2)</f>
        <v>0</v>
      </c>
      <c r="BL799" s="18" t="s">
        <v>249</v>
      </c>
      <c r="BM799" s="212" t="s">
        <v>1718</v>
      </c>
    </row>
    <row r="800" s="2" customFormat="1">
      <c r="A800" s="39"/>
      <c r="B800" s="40"/>
      <c r="C800" s="41"/>
      <c r="D800" s="214" t="s">
        <v>160</v>
      </c>
      <c r="E800" s="41"/>
      <c r="F800" s="215" t="s">
        <v>1719</v>
      </c>
      <c r="G800" s="41"/>
      <c r="H800" s="41"/>
      <c r="I800" s="216"/>
      <c r="J800" s="41"/>
      <c r="K800" s="41"/>
      <c r="L800" s="45"/>
      <c r="M800" s="217"/>
      <c r="N800" s="218"/>
      <c r="O800" s="85"/>
      <c r="P800" s="85"/>
      <c r="Q800" s="85"/>
      <c r="R800" s="85"/>
      <c r="S800" s="85"/>
      <c r="T800" s="86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T800" s="18" t="s">
        <v>160</v>
      </c>
      <c r="AU800" s="18" t="s">
        <v>85</v>
      </c>
    </row>
    <row r="801" s="2" customFormat="1" ht="16.5" customHeight="1">
      <c r="A801" s="39"/>
      <c r="B801" s="40"/>
      <c r="C801" s="231" t="s">
        <v>1720</v>
      </c>
      <c r="D801" s="231" t="s">
        <v>194</v>
      </c>
      <c r="E801" s="232" t="s">
        <v>1721</v>
      </c>
      <c r="F801" s="233" t="s">
        <v>1722</v>
      </c>
      <c r="G801" s="234" t="s">
        <v>311</v>
      </c>
      <c r="H801" s="235">
        <v>1</v>
      </c>
      <c r="I801" s="236"/>
      <c r="J801" s="237">
        <f>ROUND(I801*H801,2)</f>
        <v>0</v>
      </c>
      <c r="K801" s="233" t="s">
        <v>157</v>
      </c>
      <c r="L801" s="238"/>
      <c r="M801" s="239" t="s">
        <v>19</v>
      </c>
      <c r="N801" s="240" t="s">
        <v>47</v>
      </c>
      <c r="O801" s="85"/>
      <c r="P801" s="210">
        <f>O801*H801</f>
        <v>0</v>
      </c>
      <c r="Q801" s="210">
        <v>0.00042000000000000002</v>
      </c>
      <c r="R801" s="210">
        <f>Q801*H801</f>
        <v>0.00042000000000000002</v>
      </c>
      <c r="S801" s="210">
        <v>0</v>
      </c>
      <c r="T801" s="211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12" t="s">
        <v>344</v>
      </c>
      <c r="AT801" s="212" t="s">
        <v>194</v>
      </c>
      <c r="AU801" s="212" t="s">
        <v>85</v>
      </c>
      <c r="AY801" s="18" t="s">
        <v>151</v>
      </c>
      <c r="BE801" s="213">
        <f>IF(N801="základní",J801,0)</f>
        <v>0</v>
      </c>
      <c r="BF801" s="213">
        <f>IF(N801="snížená",J801,0)</f>
        <v>0</v>
      </c>
      <c r="BG801" s="213">
        <f>IF(N801="zákl. přenesená",J801,0)</f>
        <v>0</v>
      </c>
      <c r="BH801" s="213">
        <f>IF(N801="sníž. přenesená",J801,0)</f>
        <v>0</v>
      </c>
      <c r="BI801" s="213">
        <f>IF(N801="nulová",J801,0)</f>
        <v>0</v>
      </c>
      <c r="BJ801" s="18" t="s">
        <v>81</v>
      </c>
      <c r="BK801" s="213">
        <f>ROUND(I801*H801,2)</f>
        <v>0</v>
      </c>
      <c r="BL801" s="18" t="s">
        <v>249</v>
      </c>
      <c r="BM801" s="212" t="s">
        <v>1723</v>
      </c>
    </row>
    <row r="802" s="2" customFormat="1" ht="16.5" customHeight="1">
      <c r="A802" s="39"/>
      <c r="B802" s="40"/>
      <c r="C802" s="201" t="s">
        <v>1724</v>
      </c>
      <c r="D802" s="201" t="s">
        <v>153</v>
      </c>
      <c r="E802" s="202" t="s">
        <v>1725</v>
      </c>
      <c r="F802" s="203" t="s">
        <v>1726</v>
      </c>
      <c r="G802" s="204" t="s">
        <v>311</v>
      </c>
      <c r="H802" s="205">
        <v>4</v>
      </c>
      <c r="I802" s="206"/>
      <c r="J802" s="207">
        <f>ROUND(I802*H802,2)</f>
        <v>0</v>
      </c>
      <c r="K802" s="203" t="s">
        <v>157</v>
      </c>
      <c r="L802" s="45"/>
      <c r="M802" s="208" t="s">
        <v>19</v>
      </c>
      <c r="N802" s="209" t="s">
        <v>47</v>
      </c>
      <c r="O802" s="85"/>
      <c r="P802" s="210">
        <f>O802*H802</f>
        <v>0</v>
      </c>
      <c r="Q802" s="210">
        <v>0</v>
      </c>
      <c r="R802" s="210">
        <f>Q802*H802</f>
        <v>0</v>
      </c>
      <c r="S802" s="210">
        <v>0</v>
      </c>
      <c r="T802" s="211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12" t="s">
        <v>249</v>
      </c>
      <c r="AT802" s="212" t="s">
        <v>153</v>
      </c>
      <c r="AU802" s="212" t="s">
        <v>85</v>
      </c>
      <c r="AY802" s="18" t="s">
        <v>151</v>
      </c>
      <c r="BE802" s="213">
        <f>IF(N802="základní",J802,0)</f>
        <v>0</v>
      </c>
      <c r="BF802" s="213">
        <f>IF(N802="snížená",J802,0)</f>
        <v>0</v>
      </c>
      <c r="BG802" s="213">
        <f>IF(N802="zákl. přenesená",J802,0)</f>
        <v>0</v>
      </c>
      <c r="BH802" s="213">
        <f>IF(N802="sníž. přenesená",J802,0)</f>
        <v>0</v>
      </c>
      <c r="BI802" s="213">
        <f>IF(N802="nulová",J802,0)</f>
        <v>0</v>
      </c>
      <c r="BJ802" s="18" t="s">
        <v>81</v>
      </c>
      <c r="BK802" s="213">
        <f>ROUND(I802*H802,2)</f>
        <v>0</v>
      </c>
      <c r="BL802" s="18" t="s">
        <v>249</v>
      </c>
      <c r="BM802" s="212" t="s">
        <v>1727</v>
      </c>
    </row>
    <row r="803" s="2" customFormat="1">
      <c r="A803" s="39"/>
      <c r="B803" s="40"/>
      <c r="C803" s="41"/>
      <c r="D803" s="214" t="s">
        <v>160</v>
      </c>
      <c r="E803" s="41"/>
      <c r="F803" s="215" t="s">
        <v>1728</v>
      </c>
      <c r="G803" s="41"/>
      <c r="H803" s="41"/>
      <c r="I803" s="216"/>
      <c r="J803" s="41"/>
      <c r="K803" s="41"/>
      <c r="L803" s="45"/>
      <c r="M803" s="217"/>
      <c r="N803" s="218"/>
      <c r="O803" s="85"/>
      <c r="P803" s="85"/>
      <c r="Q803" s="85"/>
      <c r="R803" s="85"/>
      <c r="S803" s="85"/>
      <c r="T803" s="86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T803" s="18" t="s">
        <v>160</v>
      </c>
      <c r="AU803" s="18" t="s">
        <v>85</v>
      </c>
    </row>
    <row r="804" s="2" customFormat="1" ht="16.5" customHeight="1">
      <c r="A804" s="39"/>
      <c r="B804" s="40"/>
      <c r="C804" s="231" t="s">
        <v>1729</v>
      </c>
      <c r="D804" s="231" t="s">
        <v>194</v>
      </c>
      <c r="E804" s="232" t="s">
        <v>1730</v>
      </c>
      <c r="F804" s="233" t="s">
        <v>1731</v>
      </c>
      <c r="G804" s="234" t="s">
        <v>311</v>
      </c>
      <c r="H804" s="235">
        <v>4</v>
      </c>
      <c r="I804" s="236"/>
      <c r="J804" s="237">
        <f>ROUND(I804*H804,2)</f>
        <v>0</v>
      </c>
      <c r="K804" s="233" t="s">
        <v>157</v>
      </c>
      <c r="L804" s="238"/>
      <c r="M804" s="239" t="s">
        <v>19</v>
      </c>
      <c r="N804" s="240" t="s">
        <v>47</v>
      </c>
      <c r="O804" s="85"/>
      <c r="P804" s="210">
        <f>O804*H804</f>
        <v>0</v>
      </c>
      <c r="Q804" s="210">
        <v>0.00040000000000000002</v>
      </c>
      <c r="R804" s="210">
        <f>Q804*H804</f>
        <v>0.0016000000000000001</v>
      </c>
      <c r="S804" s="210">
        <v>0</v>
      </c>
      <c r="T804" s="211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12" t="s">
        <v>344</v>
      </c>
      <c r="AT804" s="212" t="s">
        <v>194</v>
      </c>
      <c r="AU804" s="212" t="s">
        <v>85</v>
      </c>
      <c r="AY804" s="18" t="s">
        <v>151</v>
      </c>
      <c r="BE804" s="213">
        <f>IF(N804="základní",J804,0)</f>
        <v>0</v>
      </c>
      <c r="BF804" s="213">
        <f>IF(N804="snížená",J804,0)</f>
        <v>0</v>
      </c>
      <c r="BG804" s="213">
        <f>IF(N804="zákl. přenesená",J804,0)</f>
        <v>0</v>
      </c>
      <c r="BH804" s="213">
        <f>IF(N804="sníž. přenesená",J804,0)</f>
        <v>0</v>
      </c>
      <c r="BI804" s="213">
        <f>IF(N804="nulová",J804,0)</f>
        <v>0</v>
      </c>
      <c r="BJ804" s="18" t="s">
        <v>81</v>
      </c>
      <c r="BK804" s="213">
        <f>ROUND(I804*H804,2)</f>
        <v>0</v>
      </c>
      <c r="BL804" s="18" t="s">
        <v>249</v>
      </c>
      <c r="BM804" s="212" t="s">
        <v>1732</v>
      </c>
    </row>
    <row r="805" s="2" customFormat="1" ht="24.15" customHeight="1">
      <c r="A805" s="39"/>
      <c r="B805" s="40"/>
      <c r="C805" s="201" t="s">
        <v>1733</v>
      </c>
      <c r="D805" s="201" t="s">
        <v>153</v>
      </c>
      <c r="E805" s="202" t="s">
        <v>1734</v>
      </c>
      <c r="F805" s="203" t="s">
        <v>1735</v>
      </c>
      <c r="G805" s="204" t="s">
        <v>311</v>
      </c>
      <c r="H805" s="205">
        <v>5</v>
      </c>
      <c r="I805" s="206"/>
      <c r="J805" s="207">
        <f>ROUND(I805*H805,2)</f>
        <v>0</v>
      </c>
      <c r="K805" s="203" t="s">
        <v>157</v>
      </c>
      <c r="L805" s="45"/>
      <c r="M805" s="208" t="s">
        <v>19</v>
      </c>
      <c r="N805" s="209" t="s">
        <v>47</v>
      </c>
      <c r="O805" s="85"/>
      <c r="P805" s="210">
        <f>O805*H805</f>
        <v>0</v>
      </c>
      <c r="Q805" s="210">
        <v>0</v>
      </c>
      <c r="R805" s="210">
        <f>Q805*H805</f>
        <v>0</v>
      </c>
      <c r="S805" s="210">
        <v>0</v>
      </c>
      <c r="T805" s="211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12" t="s">
        <v>249</v>
      </c>
      <c r="AT805" s="212" t="s">
        <v>153</v>
      </c>
      <c r="AU805" s="212" t="s">
        <v>85</v>
      </c>
      <c r="AY805" s="18" t="s">
        <v>151</v>
      </c>
      <c r="BE805" s="213">
        <f>IF(N805="základní",J805,0)</f>
        <v>0</v>
      </c>
      <c r="BF805" s="213">
        <f>IF(N805="snížená",J805,0)</f>
        <v>0</v>
      </c>
      <c r="BG805" s="213">
        <f>IF(N805="zákl. přenesená",J805,0)</f>
        <v>0</v>
      </c>
      <c r="BH805" s="213">
        <f>IF(N805="sníž. přenesená",J805,0)</f>
        <v>0</v>
      </c>
      <c r="BI805" s="213">
        <f>IF(N805="nulová",J805,0)</f>
        <v>0</v>
      </c>
      <c r="BJ805" s="18" t="s">
        <v>81</v>
      </c>
      <c r="BK805" s="213">
        <f>ROUND(I805*H805,2)</f>
        <v>0</v>
      </c>
      <c r="BL805" s="18" t="s">
        <v>249</v>
      </c>
      <c r="BM805" s="212" t="s">
        <v>1736</v>
      </c>
    </row>
    <row r="806" s="2" customFormat="1">
      <c r="A806" s="39"/>
      <c r="B806" s="40"/>
      <c r="C806" s="41"/>
      <c r="D806" s="214" t="s">
        <v>160</v>
      </c>
      <c r="E806" s="41"/>
      <c r="F806" s="215" t="s">
        <v>1737</v>
      </c>
      <c r="G806" s="41"/>
      <c r="H806" s="41"/>
      <c r="I806" s="216"/>
      <c r="J806" s="41"/>
      <c r="K806" s="41"/>
      <c r="L806" s="45"/>
      <c r="M806" s="217"/>
      <c r="N806" s="218"/>
      <c r="O806" s="85"/>
      <c r="P806" s="85"/>
      <c r="Q806" s="85"/>
      <c r="R806" s="85"/>
      <c r="S806" s="85"/>
      <c r="T806" s="86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T806" s="18" t="s">
        <v>160</v>
      </c>
      <c r="AU806" s="18" t="s">
        <v>85</v>
      </c>
    </row>
    <row r="807" s="2" customFormat="1" ht="24.15" customHeight="1">
      <c r="A807" s="39"/>
      <c r="B807" s="40"/>
      <c r="C807" s="231" t="s">
        <v>1738</v>
      </c>
      <c r="D807" s="231" t="s">
        <v>194</v>
      </c>
      <c r="E807" s="232" t="s">
        <v>1739</v>
      </c>
      <c r="F807" s="233" t="s">
        <v>1740</v>
      </c>
      <c r="G807" s="234" t="s">
        <v>311</v>
      </c>
      <c r="H807" s="235">
        <v>5</v>
      </c>
      <c r="I807" s="236"/>
      <c r="J807" s="237">
        <f>ROUND(I807*H807,2)</f>
        <v>0</v>
      </c>
      <c r="K807" s="233" t="s">
        <v>157</v>
      </c>
      <c r="L807" s="238"/>
      <c r="M807" s="239" t="s">
        <v>19</v>
      </c>
      <c r="N807" s="240" t="s">
        <v>47</v>
      </c>
      <c r="O807" s="85"/>
      <c r="P807" s="210">
        <f>O807*H807</f>
        <v>0</v>
      </c>
      <c r="Q807" s="210">
        <v>0.0080000000000000002</v>
      </c>
      <c r="R807" s="210">
        <f>Q807*H807</f>
        <v>0.040000000000000001</v>
      </c>
      <c r="S807" s="210">
        <v>0</v>
      </c>
      <c r="T807" s="211">
        <f>S807*H807</f>
        <v>0</v>
      </c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R807" s="212" t="s">
        <v>344</v>
      </c>
      <c r="AT807" s="212" t="s">
        <v>194</v>
      </c>
      <c r="AU807" s="212" t="s">
        <v>85</v>
      </c>
      <c r="AY807" s="18" t="s">
        <v>151</v>
      </c>
      <c r="BE807" s="213">
        <f>IF(N807="základní",J807,0)</f>
        <v>0</v>
      </c>
      <c r="BF807" s="213">
        <f>IF(N807="snížená",J807,0)</f>
        <v>0</v>
      </c>
      <c r="BG807" s="213">
        <f>IF(N807="zákl. přenesená",J807,0)</f>
        <v>0</v>
      </c>
      <c r="BH807" s="213">
        <f>IF(N807="sníž. přenesená",J807,0)</f>
        <v>0</v>
      </c>
      <c r="BI807" s="213">
        <f>IF(N807="nulová",J807,0)</f>
        <v>0</v>
      </c>
      <c r="BJ807" s="18" t="s">
        <v>81</v>
      </c>
      <c r="BK807" s="213">
        <f>ROUND(I807*H807,2)</f>
        <v>0</v>
      </c>
      <c r="BL807" s="18" t="s">
        <v>249</v>
      </c>
      <c r="BM807" s="212" t="s">
        <v>1741</v>
      </c>
    </row>
    <row r="808" s="2" customFormat="1" ht="16.5" customHeight="1">
      <c r="A808" s="39"/>
      <c r="B808" s="40"/>
      <c r="C808" s="201" t="s">
        <v>1742</v>
      </c>
      <c r="D808" s="201" t="s">
        <v>153</v>
      </c>
      <c r="E808" s="202" t="s">
        <v>1743</v>
      </c>
      <c r="F808" s="203" t="s">
        <v>1744</v>
      </c>
      <c r="G808" s="204" t="s">
        <v>311</v>
      </c>
      <c r="H808" s="205">
        <v>1</v>
      </c>
      <c r="I808" s="206"/>
      <c r="J808" s="207">
        <f>ROUND(I808*H808,2)</f>
        <v>0</v>
      </c>
      <c r="K808" s="203" t="s">
        <v>157</v>
      </c>
      <c r="L808" s="45"/>
      <c r="M808" s="208" t="s">
        <v>19</v>
      </c>
      <c r="N808" s="209" t="s">
        <v>47</v>
      </c>
      <c r="O808" s="85"/>
      <c r="P808" s="210">
        <f>O808*H808</f>
        <v>0</v>
      </c>
      <c r="Q808" s="210">
        <v>0</v>
      </c>
      <c r="R808" s="210">
        <f>Q808*H808</f>
        <v>0</v>
      </c>
      <c r="S808" s="210">
        <v>0</v>
      </c>
      <c r="T808" s="211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12" t="s">
        <v>249</v>
      </c>
      <c r="AT808" s="212" t="s">
        <v>153</v>
      </c>
      <c r="AU808" s="212" t="s">
        <v>85</v>
      </c>
      <c r="AY808" s="18" t="s">
        <v>151</v>
      </c>
      <c r="BE808" s="213">
        <f>IF(N808="základní",J808,0)</f>
        <v>0</v>
      </c>
      <c r="BF808" s="213">
        <f>IF(N808="snížená",J808,0)</f>
        <v>0</v>
      </c>
      <c r="BG808" s="213">
        <f>IF(N808="zákl. přenesená",J808,0)</f>
        <v>0</v>
      </c>
      <c r="BH808" s="213">
        <f>IF(N808="sníž. přenesená",J808,0)</f>
        <v>0</v>
      </c>
      <c r="BI808" s="213">
        <f>IF(N808="nulová",J808,0)</f>
        <v>0</v>
      </c>
      <c r="BJ808" s="18" t="s">
        <v>81</v>
      </c>
      <c r="BK808" s="213">
        <f>ROUND(I808*H808,2)</f>
        <v>0</v>
      </c>
      <c r="BL808" s="18" t="s">
        <v>249</v>
      </c>
      <c r="BM808" s="212" t="s">
        <v>1745</v>
      </c>
    </row>
    <row r="809" s="2" customFormat="1">
      <c r="A809" s="39"/>
      <c r="B809" s="40"/>
      <c r="C809" s="41"/>
      <c r="D809" s="214" t="s">
        <v>160</v>
      </c>
      <c r="E809" s="41"/>
      <c r="F809" s="215" t="s">
        <v>1746</v>
      </c>
      <c r="G809" s="41"/>
      <c r="H809" s="41"/>
      <c r="I809" s="216"/>
      <c r="J809" s="41"/>
      <c r="K809" s="41"/>
      <c r="L809" s="45"/>
      <c r="M809" s="217"/>
      <c r="N809" s="218"/>
      <c r="O809" s="85"/>
      <c r="P809" s="85"/>
      <c r="Q809" s="85"/>
      <c r="R809" s="85"/>
      <c r="S809" s="85"/>
      <c r="T809" s="86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T809" s="18" t="s">
        <v>160</v>
      </c>
      <c r="AU809" s="18" t="s">
        <v>85</v>
      </c>
    </row>
    <row r="810" s="2" customFormat="1" ht="16.5" customHeight="1">
      <c r="A810" s="39"/>
      <c r="B810" s="40"/>
      <c r="C810" s="231" t="s">
        <v>1747</v>
      </c>
      <c r="D810" s="231" t="s">
        <v>194</v>
      </c>
      <c r="E810" s="232" t="s">
        <v>1748</v>
      </c>
      <c r="F810" s="233" t="s">
        <v>1749</v>
      </c>
      <c r="G810" s="234" t="s">
        <v>311</v>
      </c>
      <c r="H810" s="235">
        <v>1</v>
      </c>
      <c r="I810" s="236"/>
      <c r="J810" s="237">
        <f>ROUND(I810*H810,2)</f>
        <v>0</v>
      </c>
      <c r="K810" s="233" t="s">
        <v>19</v>
      </c>
      <c r="L810" s="238"/>
      <c r="M810" s="239" t="s">
        <v>19</v>
      </c>
      <c r="N810" s="240" t="s">
        <v>47</v>
      </c>
      <c r="O810" s="85"/>
      <c r="P810" s="210">
        <f>O810*H810</f>
        <v>0</v>
      </c>
      <c r="Q810" s="210">
        <v>0.0117</v>
      </c>
      <c r="R810" s="210">
        <f>Q810*H810</f>
        <v>0.0117</v>
      </c>
      <c r="S810" s="210">
        <v>0</v>
      </c>
      <c r="T810" s="211">
        <f>S810*H810</f>
        <v>0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12" t="s">
        <v>344</v>
      </c>
      <c r="AT810" s="212" t="s">
        <v>194</v>
      </c>
      <c r="AU810" s="212" t="s">
        <v>85</v>
      </c>
      <c r="AY810" s="18" t="s">
        <v>151</v>
      </c>
      <c r="BE810" s="213">
        <f>IF(N810="základní",J810,0)</f>
        <v>0</v>
      </c>
      <c r="BF810" s="213">
        <f>IF(N810="snížená",J810,0)</f>
        <v>0</v>
      </c>
      <c r="BG810" s="213">
        <f>IF(N810="zákl. přenesená",J810,0)</f>
        <v>0</v>
      </c>
      <c r="BH810" s="213">
        <f>IF(N810="sníž. přenesená",J810,0)</f>
        <v>0</v>
      </c>
      <c r="BI810" s="213">
        <f>IF(N810="nulová",J810,0)</f>
        <v>0</v>
      </c>
      <c r="BJ810" s="18" t="s">
        <v>81</v>
      </c>
      <c r="BK810" s="213">
        <f>ROUND(I810*H810,2)</f>
        <v>0</v>
      </c>
      <c r="BL810" s="18" t="s">
        <v>249</v>
      </c>
      <c r="BM810" s="212" t="s">
        <v>1750</v>
      </c>
    </row>
    <row r="811" s="2" customFormat="1" ht="16.5" customHeight="1">
      <c r="A811" s="39"/>
      <c r="B811" s="40"/>
      <c r="C811" s="201" t="s">
        <v>1751</v>
      </c>
      <c r="D811" s="201" t="s">
        <v>153</v>
      </c>
      <c r="E811" s="202" t="s">
        <v>1752</v>
      </c>
      <c r="F811" s="203" t="s">
        <v>1753</v>
      </c>
      <c r="G811" s="204" t="s">
        <v>311</v>
      </c>
      <c r="H811" s="205">
        <v>1</v>
      </c>
      <c r="I811" s="206"/>
      <c r="J811" s="207">
        <f>ROUND(I811*H811,2)</f>
        <v>0</v>
      </c>
      <c r="K811" s="203" t="s">
        <v>157</v>
      </c>
      <c r="L811" s="45"/>
      <c r="M811" s="208" t="s">
        <v>19</v>
      </c>
      <c r="N811" s="209" t="s">
        <v>47</v>
      </c>
      <c r="O811" s="85"/>
      <c r="P811" s="210">
        <f>O811*H811</f>
        <v>0</v>
      </c>
      <c r="Q811" s="210">
        <v>0</v>
      </c>
      <c r="R811" s="210">
        <f>Q811*H811</f>
        <v>0</v>
      </c>
      <c r="S811" s="210">
        <v>0</v>
      </c>
      <c r="T811" s="211">
        <f>S811*H811</f>
        <v>0</v>
      </c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R811" s="212" t="s">
        <v>249</v>
      </c>
      <c r="AT811" s="212" t="s">
        <v>153</v>
      </c>
      <c r="AU811" s="212" t="s">
        <v>85</v>
      </c>
      <c r="AY811" s="18" t="s">
        <v>151</v>
      </c>
      <c r="BE811" s="213">
        <f>IF(N811="základní",J811,0)</f>
        <v>0</v>
      </c>
      <c r="BF811" s="213">
        <f>IF(N811="snížená",J811,0)</f>
        <v>0</v>
      </c>
      <c r="BG811" s="213">
        <f>IF(N811="zákl. přenesená",J811,0)</f>
        <v>0</v>
      </c>
      <c r="BH811" s="213">
        <f>IF(N811="sníž. přenesená",J811,0)</f>
        <v>0</v>
      </c>
      <c r="BI811" s="213">
        <f>IF(N811="nulová",J811,0)</f>
        <v>0</v>
      </c>
      <c r="BJ811" s="18" t="s">
        <v>81</v>
      </c>
      <c r="BK811" s="213">
        <f>ROUND(I811*H811,2)</f>
        <v>0</v>
      </c>
      <c r="BL811" s="18" t="s">
        <v>249</v>
      </c>
      <c r="BM811" s="212" t="s">
        <v>1754</v>
      </c>
    </row>
    <row r="812" s="2" customFormat="1">
      <c r="A812" s="39"/>
      <c r="B812" s="40"/>
      <c r="C812" s="41"/>
      <c r="D812" s="214" t="s">
        <v>160</v>
      </c>
      <c r="E812" s="41"/>
      <c r="F812" s="215" t="s">
        <v>1755</v>
      </c>
      <c r="G812" s="41"/>
      <c r="H812" s="41"/>
      <c r="I812" s="216"/>
      <c r="J812" s="41"/>
      <c r="K812" s="41"/>
      <c r="L812" s="45"/>
      <c r="M812" s="217"/>
      <c r="N812" s="218"/>
      <c r="O812" s="85"/>
      <c r="P812" s="85"/>
      <c r="Q812" s="85"/>
      <c r="R812" s="85"/>
      <c r="S812" s="85"/>
      <c r="T812" s="86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T812" s="18" t="s">
        <v>160</v>
      </c>
      <c r="AU812" s="18" t="s">
        <v>85</v>
      </c>
    </row>
    <row r="813" s="2" customFormat="1" ht="16.5" customHeight="1">
      <c r="A813" s="39"/>
      <c r="B813" s="40"/>
      <c r="C813" s="231" t="s">
        <v>1756</v>
      </c>
      <c r="D813" s="231" t="s">
        <v>194</v>
      </c>
      <c r="E813" s="232" t="s">
        <v>1757</v>
      </c>
      <c r="F813" s="233" t="s">
        <v>1758</v>
      </c>
      <c r="G813" s="234" t="s">
        <v>311</v>
      </c>
      <c r="H813" s="235">
        <v>1</v>
      </c>
      <c r="I813" s="236"/>
      <c r="J813" s="237">
        <f>ROUND(I813*H813,2)</f>
        <v>0</v>
      </c>
      <c r="K813" s="233" t="s">
        <v>157</v>
      </c>
      <c r="L813" s="238"/>
      <c r="M813" s="239" t="s">
        <v>19</v>
      </c>
      <c r="N813" s="240" t="s">
        <v>47</v>
      </c>
      <c r="O813" s="85"/>
      <c r="P813" s="210">
        <f>O813*H813</f>
        <v>0</v>
      </c>
      <c r="Q813" s="210">
        <v>0.002</v>
      </c>
      <c r="R813" s="210">
        <f>Q813*H813</f>
        <v>0.002</v>
      </c>
      <c r="S813" s="210">
        <v>0</v>
      </c>
      <c r="T813" s="211">
        <f>S813*H813</f>
        <v>0</v>
      </c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R813" s="212" t="s">
        <v>344</v>
      </c>
      <c r="AT813" s="212" t="s">
        <v>194</v>
      </c>
      <c r="AU813" s="212" t="s">
        <v>85</v>
      </c>
      <c r="AY813" s="18" t="s">
        <v>151</v>
      </c>
      <c r="BE813" s="213">
        <f>IF(N813="základní",J813,0)</f>
        <v>0</v>
      </c>
      <c r="BF813" s="213">
        <f>IF(N813="snížená",J813,0)</f>
        <v>0</v>
      </c>
      <c r="BG813" s="213">
        <f>IF(N813="zákl. přenesená",J813,0)</f>
        <v>0</v>
      </c>
      <c r="BH813" s="213">
        <f>IF(N813="sníž. přenesená",J813,0)</f>
        <v>0</v>
      </c>
      <c r="BI813" s="213">
        <f>IF(N813="nulová",J813,0)</f>
        <v>0</v>
      </c>
      <c r="BJ813" s="18" t="s">
        <v>81</v>
      </c>
      <c r="BK813" s="213">
        <f>ROUND(I813*H813,2)</f>
        <v>0</v>
      </c>
      <c r="BL813" s="18" t="s">
        <v>249</v>
      </c>
      <c r="BM813" s="212" t="s">
        <v>1759</v>
      </c>
    </row>
    <row r="814" s="2" customFormat="1" ht="16.5" customHeight="1">
      <c r="A814" s="39"/>
      <c r="B814" s="40"/>
      <c r="C814" s="201" t="s">
        <v>1760</v>
      </c>
      <c r="D814" s="201" t="s">
        <v>153</v>
      </c>
      <c r="E814" s="202" t="s">
        <v>1761</v>
      </c>
      <c r="F814" s="203" t="s">
        <v>1762</v>
      </c>
      <c r="G814" s="204" t="s">
        <v>311</v>
      </c>
      <c r="H814" s="205">
        <v>1</v>
      </c>
      <c r="I814" s="206"/>
      <c r="J814" s="207">
        <f>ROUND(I814*H814,2)</f>
        <v>0</v>
      </c>
      <c r="K814" s="203" t="s">
        <v>157</v>
      </c>
      <c r="L814" s="45"/>
      <c r="M814" s="208" t="s">
        <v>19</v>
      </c>
      <c r="N814" s="209" t="s">
        <v>47</v>
      </c>
      <c r="O814" s="85"/>
      <c r="P814" s="210">
        <f>O814*H814</f>
        <v>0</v>
      </c>
      <c r="Q814" s="210">
        <v>0</v>
      </c>
      <c r="R814" s="210">
        <f>Q814*H814</f>
        <v>0</v>
      </c>
      <c r="S814" s="210">
        <v>0</v>
      </c>
      <c r="T814" s="211">
        <f>S814*H814</f>
        <v>0</v>
      </c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R814" s="212" t="s">
        <v>249</v>
      </c>
      <c r="AT814" s="212" t="s">
        <v>153</v>
      </c>
      <c r="AU814" s="212" t="s">
        <v>85</v>
      </c>
      <c r="AY814" s="18" t="s">
        <v>151</v>
      </c>
      <c r="BE814" s="213">
        <f>IF(N814="základní",J814,0)</f>
        <v>0</v>
      </c>
      <c r="BF814" s="213">
        <f>IF(N814="snížená",J814,0)</f>
        <v>0</v>
      </c>
      <c r="BG814" s="213">
        <f>IF(N814="zákl. přenesená",J814,0)</f>
        <v>0</v>
      </c>
      <c r="BH814" s="213">
        <f>IF(N814="sníž. přenesená",J814,0)</f>
        <v>0</v>
      </c>
      <c r="BI814" s="213">
        <f>IF(N814="nulová",J814,0)</f>
        <v>0</v>
      </c>
      <c r="BJ814" s="18" t="s">
        <v>81</v>
      </c>
      <c r="BK814" s="213">
        <f>ROUND(I814*H814,2)</f>
        <v>0</v>
      </c>
      <c r="BL814" s="18" t="s">
        <v>249</v>
      </c>
      <c r="BM814" s="212" t="s">
        <v>1763</v>
      </c>
    </row>
    <row r="815" s="2" customFormat="1">
      <c r="A815" s="39"/>
      <c r="B815" s="40"/>
      <c r="C815" s="41"/>
      <c r="D815" s="214" t="s">
        <v>160</v>
      </c>
      <c r="E815" s="41"/>
      <c r="F815" s="215" t="s">
        <v>1764</v>
      </c>
      <c r="G815" s="41"/>
      <c r="H815" s="41"/>
      <c r="I815" s="216"/>
      <c r="J815" s="41"/>
      <c r="K815" s="41"/>
      <c r="L815" s="45"/>
      <c r="M815" s="217"/>
      <c r="N815" s="218"/>
      <c r="O815" s="85"/>
      <c r="P815" s="85"/>
      <c r="Q815" s="85"/>
      <c r="R815" s="85"/>
      <c r="S815" s="85"/>
      <c r="T815" s="86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T815" s="18" t="s">
        <v>160</v>
      </c>
      <c r="AU815" s="18" t="s">
        <v>85</v>
      </c>
    </row>
    <row r="816" s="2" customFormat="1" ht="16.5" customHeight="1">
      <c r="A816" s="39"/>
      <c r="B816" s="40"/>
      <c r="C816" s="231" t="s">
        <v>1765</v>
      </c>
      <c r="D816" s="231" t="s">
        <v>194</v>
      </c>
      <c r="E816" s="232" t="s">
        <v>1766</v>
      </c>
      <c r="F816" s="233" t="s">
        <v>1767</v>
      </c>
      <c r="G816" s="234" t="s">
        <v>311</v>
      </c>
      <c r="H816" s="235">
        <v>1</v>
      </c>
      <c r="I816" s="236"/>
      <c r="J816" s="237">
        <f>ROUND(I816*H816,2)</f>
        <v>0</v>
      </c>
      <c r="K816" s="233" t="s">
        <v>157</v>
      </c>
      <c r="L816" s="238"/>
      <c r="M816" s="239" t="s">
        <v>19</v>
      </c>
      <c r="N816" s="240" t="s">
        <v>47</v>
      </c>
      <c r="O816" s="85"/>
      <c r="P816" s="210">
        <f>O816*H816</f>
        <v>0</v>
      </c>
      <c r="Q816" s="210">
        <v>0.00010000000000000001</v>
      </c>
      <c r="R816" s="210">
        <f>Q816*H816</f>
        <v>0.00010000000000000001</v>
      </c>
      <c r="S816" s="210">
        <v>0</v>
      </c>
      <c r="T816" s="211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12" t="s">
        <v>344</v>
      </c>
      <c r="AT816" s="212" t="s">
        <v>194</v>
      </c>
      <c r="AU816" s="212" t="s">
        <v>85</v>
      </c>
      <c r="AY816" s="18" t="s">
        <v>151</v>
      </c>
      <c r="BE816" s="213">
        <f>IF(N816="základní",J816,0)</f>
        <v>0</v>
      </c>
      <c r="BF816" s="213">
        <f>IF(N816="snížená",J816,0)</f>
        <v>0</v>
      </c>
      <c r="BG816" s="213">
        <f>IF(N816="zákl. přenesená",J816,0)</f>
        <v>0</v>
      </c>
      <c r="BH816" s="213">
        <f>IF(N816="sníž. přenesená",J816,0)</f>
        <v>0</v>
      </c>
      <c r="BI816" s="213">
        <f>IF(N816="nulová",J816,0)</f>
        <v>0</v>
      </c>
      <c r="BJ816" s="18" t="s">
        <v>81</v>
      </c>
      <c r="BK816" s="213">
        <f>ROUND(I816*H816,2)</f>
        <v>0</v>
      </c>
      <c r="BL816" s="18" t="s">
        <v>249</v>
      </c>
      <c r="BM816" s="212" t="s">
        <v>1768</v>
      </c>
    </row>
    <row r="817" s="2" customFormat="1" ht="24.15" customHeight="1">
      <c r="A817" s="39"/>
      <c r="B817" s="40"/>
      <c r="C817" s="201" t="s">
        <v>1769</v>
      </c>
      <c r="D817" s="201" t="s">
        <v>153</v>
      </c>
      <c r="E817" s="202" t="s">
        <v>1770</v>
      </c>
      <c r="F817" s="203" t="s">
        <v>1771</v>
      </c>
      <c r="G817" s="204" t="s">
        <v>311</v>
      </c>
      <c r="H817" s="205">
        <v>8</v>
      </c>
      <c r="I817" s="206"/>
      <c r="J817" s="207">
        <f>ROUND(I817*H817,2)</f>
        <v>0</v>
      </c>
      <c r="K817" s="203" t="s">
        <v>157</v>
      </c>
      <c r="L817" s="45"/>
      <c r="M817" s="208" t="s">
        <v>19</v>
      </c>
      <c r="N817" s="209" t="s">
        <v>47</v>
      </c>
      <c r="O817" s="85"/>
      <c r="P817" s="210">
        <f>O817*H817</f>
        <v>0</v>
      </c>
      <c r="Q817" s="210">
        <v>0</v>
      </c>
      <c r="R817" s="210">
        <f>Q817*H817</f>
        <v>0</v>
      </c>
      <c r="S817" s="210">
        <v>0</v>
      </c>
      <c r="T817" s="211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212" t="s">
        <v>249</v>
      </c>
      <c r="AT817" s="212" t="s">
        <v>153</v>
      </c>
      <c r="AU817" s="212" t="s">
        <v>85</v>
      </c>
      <c r="AY817" s="18" t="s">
        <v>151</v>
      </c>
      <c r="BE817" s="213">
        <f>IF(N817="základní",J817,0)</f>
        <v>0</v>
      </c>
      <c r="BF817" s="213">
        <f>IF(N817="snížená",J817,0)</f>
        <v>0</v>
      </c>
      <c r="BG817" s="213">
        <f>IF(N817="zákl. přenesená",J817,0)</f>
        <v>0</v>
      </c>
      <c r="BH817" s="213">
        <f>IF(N817="sníž. přenesená",J817,0)</f>
        <v>0</v>
      </c>
      <c r="BI817" s="213">
        <f>IF(N817="nulová",J817,0)</f>
        <v>0</v>
      </c>
      <c r="BJ817" s="18" t="s">
        <v>81</v>
      </c>
      <c r="BK817" s="213">
        <f>ROUND(I817*H817,2)</f>
        <v>0</v>
      </c>
      <c r="BL817" s="18" t="s">
        <v>249</v>
      </c>
      <c r="BM817" s="212" t="s">
        <v>1772</v>
      </c>
    </row>
    <row r="818" s="2" customFormat="1">
      <c r="A818" s="39"/>
      <c r="B818" s="40"/>
      <c r="C818" s="41"/>
      <c r="D818" s="214" t="s">
        <v>160</v>
      </c>
      <c r="E818" s="41"/>
      <c r="F818" s="215" t="s">
        <v>1773</v>
      </c>
      <c r="G818" s="41"/>
      <c r="H818" s="41"/>
      <c r="I818" s="216"/>
      <c r="J818" s="41"/>
      <c r="K818" s="41"/>
      <c r="L818" s="45"/>
      <c r="M818" s="217"/>
      <c r="N818" s="218"/>
      <c r="O818" s="85"/>
      <c r="P818" s="85"/>
      <c r="Q818" s="85"/>
      <c r="R818" s="85"/>
      <c r="S818" s="85"/>
      <c r="T818" s="86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T818" s="18" t="s">
        <v>160</v>
      </c>
      <c r="AU818" s="18" t="s">
        <v>85</v>
      </c>
    </row>
    <row r="819" s="2" customFormat="1" ht="16.5" customHeight="1">
      <c r="A819" s="39"/>
      <c r="B819" s="40"/>
      <c r="C819" s="231" t="s">
        <v>1774</v>
      </c>
      <c r="D819" s="231" t="s">
        <v>194</v>
      </c>
      <c r="E819" s="232" t="s">
        <v>1775</v>
      </c>
      <c r="F819" s="233" t="s">
        <v>1776</v>
      </c>
      <c r="G819" s="234" t="s">
        <v>311</v>
      </c>
      <c r="H819" s="235">
        <v>16</v>
      </c>
      <c r="I819" s="236"/>
      <c r="J819" s="237">
        <f>ROUND(I819*H819,2)</f>
        <v>0</v>
      </c>
      <c r="K819" s="233" t="s">
        <v>157</v>
      </c>
      <c r="L819" s="238"/>
      <c r="M819" s="239" t="s">
        <v>19</v>
      </c>
      <c r="N819" s="240" t="s">
        <v>47</v>
      </c>
      <c r="O819" s="85"/>
      <c r="P819" s="210">
        <f>O819*H819</f>
        <v>0</v>
      </c>
      <c r="Q819" s="210">
        <v>0.00010000000000000001</v>
      </c>
      <c r="R819" s="210">
        <f>Q819*H819</f>
        <v>0.0016000000000000001</v>
      </c>
      <c r="S819" s="210">
        <v>0</v>
      </c>
      <c r="T819" s="211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12" t="s">
        <v>344</v>
      </c>
      <c r="AT819" s="212" t="s">
        <v>194</v>
      </c>
      <c r="AU819" s="212" t="s">
        <v>85</v>
      </c>
      <c r="AY819" s="18" t="s">
        <v>151</v>
      </c>
      <c r="BE819" s="213">
        <f>IF(N819="základní",J819,0)</f>
        <v>0</v>
      </c>
      <c r="BF819" s="213">
        <f>IF(N819="snížená",J819,0)</f>
        <v>0</v>
      </c>
      <c r="BG819" s="213">
        <f>IF(N819="zákl. přenesená",J819,0)</f>
        <v>0</v>
      </c>
      <c r="BH819" s="213">
        <f>IF(N819="sníž. přenesená",J819,0)</f>
        <v>0</v>
      </c>
      <c r="BI819" s="213">
        <f>IF(N819="nulová",J819,0)</f>
        <v>0</v>
      </c>
      <c r="BJ819" s="18" t="s">
        <v>81</v>
      </c>
      <c r="BK819" s="213">
        <f>ROUND(I819*H819,2)</f>
        <v>0</v>
      </c>
      <c r="BL819" s="18" t="s">
        <v>249</v>
      </c>
      <c r="BM819" s="212" t="s">
        <v>1777</v>
      </c>
    </row>
    <row r="820" s="13" customFormat="1">
      <c r="A820" s="13"/>
      <c r="B820" s="219"/>
      <c r="C820" s="220"/>
      <c r="D820" s="221" t="s">
        <v>162</v>
      </c>
      <c r="E820" s="220"/>
      <c r="F820" s="223" t="s">
        <v>1778</v>
      </c>
      <c r="G820" s="220"/>
      <c r="H820" s="224">
        <v>16</v>
      </c>
      <c r="I820" s="225"/>
      <c r="J820" s="220"/>
      <c r="K820" s="220"/>
      <c r="L820" s="226"/>
      <c r="M820" s="227"/>
      <c r="N820" s="228"/>
      <c r="O820" s="228"/>
      <c r="P820" s="228"/>
      <c r="Q820" s="228"/>
      <c r="R820" s="228"/>
      <c r="S820" s="228"/>
      <c r="T820" s="229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0" t="s">
        <v>162</v>
      </c>
      <c r="AU820" s="230" t="s">
        <v>85</v>
      </c>
      <c r="AV820" s="13" t="s">
        <v>85</v>
      </c>
      <c r="AW820" s="13" t="s">
        <v>4</v>
      </c>
      <c r="AX820" s="13" t="s">
        <v>81</v>
      </c>
      <c r="AY820" s="230" t="s">
        <v>151</v>
      </c>
    </row>
    <row r="821" s="2" customFormat="1" ht="16.5" customHeight="1">
      <c r="A821" s="39"/>
      <c r="B821" s="40"/>
      <c r="C821" s="201" t="s">
        <v>1779</v>
      </c>
      <c r="D821" s="201" t="s">
        <v>153</v>
      </c>
      <c r="E821" s="202" t="s">
        <v>1780</v>
      </c>
      <c r="F821" s="203" t="s">
        <v>1781</v>
      </c>
      <c r="G821" s="204" t="s">
        <v>311</v>
      </c>
      <c r="H821" s="205">
        <v>16</v>
      </c>
      <c r="I821" s="206"/>
      <c r="J821" s="207">
        <f>ROUND(I821*H821,2)</f>
        <v>0</v>
      </c>
      <c r="K821" s="203" t="s">
        <v>157</v>
      </c>
      <c r="L821" s="45"/>
      <c r="M821" s="208" t="s">
        <v>19</v>
      </c>
      <c r="N821" s="209" t="s">
        <v>47</v>
      </c>
      <c r="O821" s="85"/>
      <c r="P821" s="210">
        <f>O821*H821</f>
        <v>0</v>
      </c>
      <c r="Q821" s="210">
        <v>0</v>
      </c>
      <c r="R821" s="210">
        <f>Q821*H821</f>
        <v>0</v>
      </c>
      <c r="S821" s="210">
        <v>0</v>
      </c>
      <c r="T821" s="211">
        <f>S821*H821</f>
        <v>0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212" t="s">
        <v>249</v>
      </c>
      <c r="AT821" s="212" t="s">
        <v>153</v>
      </c>
      <c r="AU821" s="212" t="s">
        <v>85</v>
      </c>
      <c r="AY821" s="18" t="s">
        <v>151</v>
      </c>
      <c r="BE821" s="213">
        <f>IF(N821="základní",J821,0)</f>
        <v>0</v>
      </c>
      <c r="BF821" s="213">
        <f>IF(N821="snížená",J821,0)</f>
        <v>0</v>
      </c>
      <c r="BG821" s="213">
        <f>IF(N821="zákl. přenesená",J821,0)</f>
        <v>0</v>
      </c>
      <c r="BH821" s="213">
        <f>IF(N821="sníž. přenesená",J821,0)</f>
        <v>0</v>
      </c>
      <c r="BI821" s="213">
        <f>IF(N821="nulová",J821,0)</f>
        <v>0</v>
      </c>
      <c r="BJ821" s="18" t="s">
        <v>81</v>
      </c>
      <c r="BK821" s="213">
        <f>ROUND(I821*H821,2)</f>
        <v>0</v>
      </c>
      <c r="BL821" s="18" t="s">
        <v>249</v>
      </c>
      <c r="BM821" s="212" t="s">
        <v>1782</v>
      </c>
    </row>
    <row r="822" s="2" customFormat="1">
      <c r="A822" s="39"/>
      <c r="B822" s="40"/>
      <c r="C822" s="41"/>
      <c r="D822" s="214" t="s">
        <v>160</v>
      </c>
      <c r="E822" s="41"/>
      <c r="F822" s="215" t="s">
        <v>1783</v>
      </c>
      <c r="G822" s="41"/>
      <c r="H822" s="41"/>
      <c r="I822" s="216"/>
      <c r="J822" s="41"/>
      <c r="K822" s="41"/>
      <c r="L822" s="45"/>
      <c r="M822" s="217"/>
      <c r="N822" s="218"/>
      <c r="O822" s="85"/>
      <c r="P822" s="85"/>
      <c r="Q822" s="85"/>
      <c r="R822" s="85"/>
      <c r="S822" s="85"/>
      <c r="T822" s="86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T822" s="18" t="s">
        <v>160</v>
      </c>
      <c r="AU822" s="18" t="s">
        <v>85</v>
      </c>
    </row>
    <row r="823" s="2" customFormat="1" ht="16.5" customHeight="1">
      <c r="A823" s="39"/>
      <c r="B823" s="40"/>
      <c r="C823" s="201" t="s">
        <v>1784</v>
      </c>
      <c r="D823" s="201" t="s">
        <v>153</v>
      </c>
      <c r="E823" s="202" t="s">
        <v>1785</v>
      </c>
      <c r="F823" s="203" t="s">
        <v>1786</v>
      </c>
      <c r="G823" s="204" t="s">
        <v>311</v>
      </c>
      <c r="H823" s="205">
        <v>4</v>
      </c>
      <c r="I823" s="206"/>
      <c r="J823" s="207">
        <f>ROUND(I823*H823,2)</f>
        <v>0</v>
      </c>
      <c r="K823" s="203" t="s">
        <v>157</v>
      </c>
      <c r="L823" s="45"/>
      <c r="M823" s="208" t="s">
        <v>19</v>
      </c>
      <c r="N823" s="209" t="s">
        <v>47</v>
      </c>
      <c r="O823" s="85"/>
      <c r="P823" s="210">
        <f>O823*H823</f>
        <v>0</v>
      </c>
      <c r="Q823" s="210">
        <v>0</v>
      </c>
      <c r="R823" s="210">
        <f>Q823*H823</f>
        <v>0</v>
      </c>
      <c r="S823" s="210">
        <v>0</v>
      </c>
      <c r="T823" s="211">
        <f>S823*H823</f>
        <v>0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12" t="s">
        <v>249</v>
      </c>
      <c r="AT823" s="212" t="s">
        <v>153</v>
      </c>
      <c r="AU823" s="212" t="s">
        <v>85</v>
      </c>
      <c r="AY823" s="18" t="s">
        <v>151</v>
      </c>
      <c r="BE823" s="213">
        <f>IF(N823="základní",J823,0)</f>
        <v>0</v>
      </c>
      <c r="BF823" s="213">
        <f>IF(N823="snížená",J823,0)</f>
        <v>0</v>
      </c>
      <c r="BG823" s="213">
        <f>IF(N823="zákl. přenesená",J823,0)</f>
        <v>0</v>
      </c>
      <c r="BH823" s="213">
        <f>IF(N823="sníž. přenesená",J823,0)</f>
        <v>0</v>
      </c>
      <c r="BI823" s="213">
        <f>IF(N823="nulová",J823,0)</f>
        <v>0</v>
      </c>
      <c r="BJ823" s="18" t="s">
        <v>81</v>
      </c>
      <c r="BK823" s="213">
        <f>ROUND(I823*H823,2)</f>
        <v>0</v>
      </c>
      <c r="BL823" s="18" t="s">
        <v>249</v>
      </c>
      <c r="BM823" s="212" t="s">
        <v>1787</v>
      </c>
    </row>
    <row r="824" s="2" customFormat="1">
      <c r="A824" s="39"/>
      <c r="B824" s="40"/>
      <c r="C824" s="41"/>
      <c r="D824" s="214" t="s">
        <v>160</v>
      </c>
      <c r="E824" s="41"/>
      <c r="F824" s="215" t="s">
        <v>1788</v>
      </c>
      <c r="G824" s="41"/>
      <c r="H824" s="41"/>
      <c r="I824" s="216"/>
      <c r="J824" s="41"/>
      <c r="K824" s="41"/>
      <c r="L824" s="45"/>
      <c r="M824" s="217"/>
      <c r="N824" s="218"/>
      <c r="O824" s="85"/>
      <c r="P824" s="85"/>
      <c r="Q824" s="85"/>
      <c r="R824" s="85"/>
      <c r="S824" s="85"/>
      <c r="T824" s="86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T824" s="18" t="s">
        <v>160</v>
      </c>
      <c r="AU824" s="18" t="s">
        <v>85</v>
      </c>
    </row>
    <row r="825" s="2" customFormat="1" ht="16.5" customHeight="1">
      <c r="A825" s="39"/>
      <c r="B825" s="40"/>
      <c r="C825" s="231" t="s">
        <v>1789</v>
      </c>
      <c r="D825" s="231" t="s">
        <v>194</v>
      </c>
      <c r="E825" s="232" t="s">
        <v>1790</v>
      </c>
      <c r="F825" s="233" t="s">
        <v>1791</v>
      </c>
      <c r="G825" s="234" t="s">
        <v>311</v>
      </c>
      <c r="H825" s="235">
        <v>4</v>
      </c>
      <c r="I825" s="236"/>
      <c r="J825" s="237">
        <f>ROUND(I825*H825,2)</f>
        <v>0</v>
      </c>
      <c r="K825" s="233" t="s">
        <v>157</v>
      </c>
      <c r="L825" s="238"/>
      <c r="M825" s="239" t="s">
        <v>19</v>
      </c>
      <c r="N825" s="240" t="s">
        <v>47</v>
      </c>
      <c r="O825" s="85"/>
      <c r="P825" s="210">
        <f>O825*H825</f>
        <v>0</v>
      </c>
      <c r="Q825" s="210">
        <v>0.00064000000000000005</v>
      </c>
      <c r="R825" s="210">
        <f>Q825*H825</f>
        <v>0.0025600000000000002</v>
      </c>
      <c r="S825" s="210">
        <v>0</v>
      </c>
      <c r="T825" s="211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212" t="s">
        <v>344</v>
      </c>
      <c r="AT825" s="212" t="s">
        <v>194</v>
      </c>
      <c r="AU825" s="212" t="s">
        <v>85</v>
      </c>
      <c r="AY825" s="18" t="s">
        <v>151</v>
      </c>
      <c r="BE825" s="213">
        <f>IF(N825="základní",J825,0)</f>
        <v>0</v>
      </c>
      <c r="BF825" s="213">
        <f>IF(N825="snížená",J825,0)</f>
        <v>0</v>
      </c>
      <c r="BG825" s="213">
        <f>IF(N825="zákl. přenesená",J825,0)</f>
        <v>0</v>
      </c>
      <c r="BH825" s="213">
        <f>IF(N825="sníž. přenesená",J825,0)</f>
        <v>0</v>
      </c>
      <c r="BI825" s="213">
        <f>IF(N825="nulová",J825,0)</f>
        <v>0</v>
      </c>
      <c r="BJ825" s="18" t="s">
        <v>81</v>
      </c>
      <c r="BK825" s="213">
        <f>ROUND(I825*H825,2)</f>
        <v>0</v>
      </c>
      <c r="BL825" s="18" t="s">
        <v>249</v>
      </c>
      <c r="BM825" s="212" t="s">
        <v>1792</v>
      </c>
    </row>
    <row r="826" s="2" customFormat="1" ht="16.5" customHeight="1">
      <c r="A826" s="39"/>
      <c r="B826" s="40"/>
      <c r="C826" s="201" t="s">
        <v>1793</v>
      </c>
      <c r="D826" s="201" t="s">
        <v>153</v>
      </c>
      <c r="E826" s="202" t="s">
        <v>1794</v>
      </c>
      <c r="F826" s="203" t="s">
        <v>1599</v>
      </c>
      <c r="G826" s="204" t="s">
        <v>1600</v>
      </c>
      <c r="H826" s="253"/>
      <c r="I826" s="206"/>
      <c r="J826" s="207">
        <f>ROUND(I826*H826,2)</f>
        <v>0</v>
      </c>
      <c r="K826" s="203" t="s">
        <v>19</v>
      </c>
      <c r="L826" s="45"/>
      <c r="M826" s="208" t="s">
        <v>19</v>
      </c>
      <c r="N826" s="209" t="s">
        <v>47</v>
      </c>
      <c r="O826" s="85"/>
      <c r="P826" s="210">
        <f>O826*H826</f>
        <v>0</v>
      </c>
      <c r="Q826" s="210">
        <v>0</v>
      </c>
      <c r="R826" s="210">
        <f>Q826*H826</f>
        <v>0</v>
      </c>
      <c r="S826" s="210">
        <v>0</v>
      </c>
      <c r="T826" s="211">
        <f>S826*H826</f>
        <v>0</v>
      </c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R826" s="212" t="s">
        <v>249</v>
      </c>
      <c r="AT826" s="212" t="s">
        <v>153</v>
      </c>
      <c r="AU826" s="212" t="s">
        <v>85</v>
      </c>
      <c r="AY826" s="18" t="s">
        <v>151</v>
      </c>
      <c r="BE826" s="213">
        <f>IF(N826="základní",J826,0)</f>
        <v>0</v>
      </c>
      <c r="BF826" s="213">
        <f>IF(N826="snížená",J826,0)</f>
        <v>0</v>
      </c>
      <c r="BG826" s="213">
        <f>IF(N826="zákl. přenesená",J826,0)</f>
        <v>0</v>
      </c>
      <c r="BH826" s="213">
        <f>IF(N826="sníž. přenesená",J826,0)</f>
        <v>0</v>
      </c>
      <c r="BI826" s="213">
        <f>IF(N826="nulová",J826,0)</f>
        <v>0</v>
      </c>
      <c r="BJ826" s="18" t="s">
        <v>81</v>
      </c>
      <c r="BK826" s="213">
        <f>ROUND(I826*H826,2)</f>
        <v>0</v>
      </c>
      <c r="BL826" s="18" t="s">
        <v>249</v>
      </c>
      <c r="BM826" s="212" t="s">
        <v>1795</v>
      </c>
    </row>
    <row r="827" s="2" customFormat="1" ht="24.15" customHeight="1">
      <c r="A827" s="39"/>
      <c r="B827" s="40"/>
      <c r="C827" s="201" t="s">
        <v>1796</v>
      </c>
      <c r="D827" s="201" t="s">
        <v>153</v>
      </c>
      <c r="E827" s="202" t="s">
        <v>1797</v>
      </c>
      <c r="F827" s="203" t="s">
        <v>1798</v>
      </c>
      <c r="G827" s="204" t="s">
        <v>177</v>
      </c>
      <c r="H827" s="205">
        <v>0.108</v>
      </c>
      <c r="I827" s="206"/>
      <c r="J827" s="207">
        <f>ROUND(I827*H827,2)</f>
        <v>0</v>
      </c>
      <c r="K827" s="203" t="s">
        <v>157</v>
      </c>
      <c r="L827" s="45"/>
      <c r="M827" s="208" t="s">
        <v>19</v>
      </c>
      <c r="N827" s="209" t="s">
        <v>47</v>
      </c>
      <c r="O827" s="85"/>
      <c r="P827" s="210">
        <f>O827*H827</f>
        <v>0</v>
      </c>
      <c r="Q827" s="210">
        <v>0</v>
      </c>
      <c r="R827" s="210">
        <f>Q827*H827</f>
        <v>0</v>
      </c>
      <c r="S827" s="210">
        <v>0</v>
      </c>
      <c r="T827" s="211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12" t="s">
        <v>249</v>
      </c>
      <c r="AT827" s="212" t="s">
        <v>153</v>
      </c>
      <c r="AU827" s="212" t="s">
        <v>85</v>
      </c>
      <c r="AY827" s="18" t="s">
        <v>151</v>
      </c>
      <c r="BE827" s="213">
        <f>IF(N827="základní",J827,0)</f>
        <v>0</v>
      </c>
      <c r="BF827" s="213">
        <f>IF(N827="snížená",J827,0)</f>
        <v>0</v>
      </c>
      <c r="BG827" s="213">
        <f>IF(N827="zákl. přenesená",J827,0)</f>
        <v>0</v>
      </c>
      <c r="BH827" s="213">
        <f>IF(N827="sníž. přenesená",J827,0)</f>
        <v>0</v>
      </c>
      <c r="BI827" s="213">
        <f>IF(N827="nulová",J827,0)</f>
        <v>0</v>
      </c>
      <c r="BJ827" s="18" t="s">
        <v>81</v>
      </c>
      <c r="BK827" s="213">
        <f>ROUND(I827*H827,2)</f>
        <v>0</v>
      </c>
      <c r="BL827" s="18" t="s">
        <v>249</v>
      </c>
      <c r="BM827" s="212" t="s">
        <v>1799</v>
      </c>
    </row>
    <row r="828" s="2" customFormat="1">
      <c r="A828" s="39"/>
      <c r="B828" s="40"/>
      <c r="C828" s="41"/>
      <c r="D828" s="214" t="s">
        <v>160</v>
      </c>
      <c r="E828" s="41"/>
      <c r="F828" s="215" t="s">
        <v>1800</v>
      </c>
      <c r="G828" s="41"/>
      <c r="H828" s="41"/>
      <c r="I828" s="216"/>
      <c r="J828" s="41"/>
      <c r="K828" s="41"/>
      <c r="L828" s="45"/>
      <c r="M828" s="217"/>
      <c r="N828" s="218"/>
      <c r="O828" s="85"/>
      <c r="P828" s="85"/>
      <c r="Q828" s="85"/>
      <c r="R828" s="85"/>
      <c r="S828" s="85"/>
      <c r="T828" s="86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T828" s="18" t="s">
        <v>160</v>
      </c>
      <c r="AU828" s="18" t="s">
        <v>85</v>
      </c>
    </row>
    <row r="829" s="12" customFormat="1" ht="22.8" customHeight="1">
      <c r="A829" s="12"/>
      <c r="B829" s="185"/>
      <c r="C829" s="186"/>
      <c r="D829" s="187" t="s">
        <v>75</v>
      </c>
      <c r="E829" s="199" t="s">
        <v>1801</v>
      </c>
      <c r="F829" s="199" t="s">
        <v>1802</v>
      </c>
      <c r="G829" s="186"/>
      <c r="H829" s="186"/>
      <c r="I829" s="189"/>
      <c r="J829" s="200">
        <f>BK829</f>
        <v>0</v>
      </c>
      <c r="K829" s="186"/>
      <c r="L829" s="191"/>
      <c r="M829" s="192"/>
      <c r="N829" s="193"/>
      <c r="O829" s="193"/>
      <c r="P829" s="194">
        <f>SUM(P830:P859)</f>
        <v>0</v>
      </c>
      <c r="Q829" s="193"/>
      <c r="R829" s="194">
        <f>SUM(R830:R859)</f>
        <v>0.32123439999999998</v>
      </c>
      <c r="S829" s="193"/>
      <c r="T829" s="195">
        <f>SUM(T830:T859)</f>
        <v>0</v>
      </c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R829" s="196" t="s">
        <v>85</v>
      </c>
      <c r="AT829" s="197" t="s">
        <v>75</v>
      </c>
      <c r="AU829" s="197" t="s">
        <v>81</v>
      </c>
      <c r="AY829" s="196" t="s">
        <v>151</v>
      </c>
      <c r="BK829" s="198">
        <f>SUM(BK830:BK859)</f>
        <v>0</v>
      </c>
    </row>
    <row r="830" s="2" customFormat="1" ht="16.5" customHeight="1">
      <c r="A830" s="39"/>
      <c r="B830" s="40"/>
      <c r="C830" s="201" t="s">
        <v>1803</v>
      </c>
      <c r="D830" s="201" t="s">
        <v>153</v>
      </c>
      <c r="E830" s="202" t="s">
        <v>1804</v>
      </c>
      <c r="F830" s="203" t="s">
        <v>1805</v>
      </c>
      <c r="G830" s="204" t="s">
        <v>311</v>
      </c>
      <c r="H830" s="205">
        <v>4</v>
      </c>
      <c r="I830" s="206"/>
      <c r="J830" s="207">
        <f>ROUND(I830*H830,2)</f>
        <v>0</v>
      </c>
      <c r="K830" s="203" t="s">
        <v>157</v>
      </c>
      <c r="L830" s="45"/>
      <c r="M830" s="208" t="s">
        <v>19</v>
      </c>
      <c r="N830" s="209" t="s">
        <v>47</v>
      </c>
      <c r="O830" s="85"/>
      <c r="P830" s="210">
        <f>O830*H830</f>
        <v>0</v>
      </c>
      <c r="Q830" s="210">
        <v>0</v>
      </c>
      <c r="R830" s="210">
        <f>Q830*H830</f>
        <v>0</v>
      </c>
      <c r="S830" s="210">
        <v>0</v>
      </c>
      <c r="T830" s="211">
        <f>S830*H830</f>
        <v>0</v>
      </c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R830" s="212" t="s">
        <v>249</v>
      </c>
      <c r="AT830" s="212" t="s">
        <v>153</v>
      </c>
      <c r="AU830" s="212" t="s">
        <v>85</v>
      </c>
      <c r="AY830" s="18" t="s">
        <v>151</v>
      </c>
      <c r="BE830" s="213">
        <f>IF(N830="základní",J830,0)</f>
        <v>0</v>
      </c>
      <c r="BF830" s="213">
        <f>IF(N830="snížená",J830,0)</f>
        <v>0</v>
      </c>
      <c r="BG830" s="213">
        <f>IF(N830="zákl. přenesená",J830,0)</f>
        <v>0</v>
      </c>
      <c r="BH830" s="213">
        <f>IF(N830="sníž. přenesená",J830,0)</f>
        <v>0</v>
      </c>
      <c r="BI830" s="213">
        <f>IF(N830="nulová",J830,0)</f>
        <v>0</v>
      </c>
      <c r="BJ830" s="18" t="s">
        <v>81</v>
      </c>
      <c r="BK830" s="213">
        <f>ROUND(I830*H830,2)</f>
        <v>0</v>
      </c>
      <c r="BL830" s="18" t="s">
        <v>249</v>
      </c>
      <c r="BM830" s="212" t="s">
        <v>1806</v>
      </c>
    </row>
    <row r="831" s="2" customFormat="1">
      <c r="A831" s="39"/>
      <c r="B831" s="40"/>
      <c r="C831" s="41"/>
      <c r="D831" s="214" t="s">
        <v>160</v>
      </c>
      <c r="E831" s="41"/>
      <c r="F831" s="215" t="s">
        <v>1807</v>
      </c>
      <c r="G831" s="41"/>
      <c r="H831" s="41"/>
      <c r="I831" s="216"/>
      <c r="J831" s="41"/>
      <c r="K831" s="41"/>
      <c r="L831" s="45"/>
      <c r="M831" s="217"/>
      <c r="N831" s="218"/>
      <c r="O831" s="85"/>
      <c r="P831" s="85"/>
      <c r="Q831" s="85"/>
      <c r="R831" s="85"/>
      <c r="S831" s="85"/>
      <c r="T831" s="86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T831" s="18" t="s">
        <v>160</v>
      </c>
      <c r="AU831" s="18" t="s">
        <v>85</v>
      </c>
    </row>
    <row r="832" s="2" customFormat="1" ht="16.5" customHeight="1">
      <c r="A832" s="39"/>
      <c r="B832" s="40"/>
      <c r="C832" s="231" t="s">
        <v>1808</v>
      </c>
      <c r="D832" s="231" t="s">
        <v>194</v>
      </c>
      <c r="E832" s="232" t="s">
        <v>1809</v>
      </c>
      <c r="F832" s="233" t="s">
        <v>1810</v>
      </c>
      <c r="G832" s="234" t="s">
        <v>311</v>
      </c>
      <c r="H832" s="235">
        <v>4</v>
      </c>
      <c r="I832" s="236"/>
      <c r="J832" s="237">
        <f>ROUND(I832*H832,2)</f>
        <v>0</v>
      </c>
      <c r="K832" s="233" t="s">
        <v>157</v>
      </c>
      <c r="L832" s="238"/>
      <c r="M832" s="239" t="s">
        <v>19</v>
      </c>
      <c r="N832" s="240" t="s">
        <v>47</v>
      </c>
      <c r="O832" s="85"/>
      <c r="P832" s="210">
        <f>O832*H832</f>
        <v>0</v>
      </c>
      <c r="Q832" s="210">
        <v>0.00056999999999999998</v>
      </c>
      <c r="R832" s="210">
        <f>Q832*H832</f>
        <v>0.0022799999999999999</v>
      </c>
      <c r="S832" s="210">
        <v>0</v>
      </c>
      <c r="T832" s="211">
        <f>S832*H832</f>
        <v>0</v>
      </c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R832" s="212" t="s">
        <v>344</v>
      </c>
      <c r="AT832" s="212" t="s">
        <v>194</v>
      </c>
      <c r="AU832" s="212" t="s">
        <v>85</v>
      </c>
      <c r="AY832" s="18" t="s">
        <v>151</v>
      </c>
      <c r="BE832" s="213">
        <f>IF(N832="základní",J832,0)</f>
        <v>0</v>
      </c>
      <c r="BF832" s="213">
        <f>IF(N832="snížená",J832,0)</f>
        <v>0</v>
      </c>
      <c r="BG832" s="213">
        <f>IF(N832="zákl. přenesená",J832,0)</f>
        <v>0</v>
      </c>
      <c r="BH832" s="213">
        <f>IF(N832="sníž. přenesená",J832,0)</f>
        <v>0</v>
      </c>
      <c r="BI832" s="213">
        <f>IF(N832="nulová",J832,0)</f>
        <v>0</v>
      </c>
      <c r="BJ832" s="18" t="s">
        <v>81</v>
      </c>
      <c r="BK832" s="213">
        <f>ROUND(I832*H832,2)</f>
        <v>0</v>
      </c>
      <c r="BL832" s="18" t="s">
        <v>249</v>
      </c>
      <c r="BM832" s="212" t="s">
        <v>1811</v>
      </c>
    </row>
    <row r="833" s="2" customFormat="1" ht="16.5" customHeight="1">
      <c r="A833" s="39"/>
      <c r="B833" s="40"/>
      <c r="C833" s="201" t="s">
        <v>1812</v>
      </c>
      <c r="D833" s="201" t="s">
        <v>153</v>
      </c>
      <c r="E833" s="202" t="s">
        <v>1813</v>
      </c>
      <c r="F833" s="203" t="s">
        <v>1814</v>
      </c>
      <c r="G833" s="204" t="s">
        <v>311</v>
      </c>
      <c r="H833" s="205">
        <v>5</v>
      </c>
      <c r="I833" s="206"/>
      <c r="J833" s="207">
        <f>ROUND(I833*H833,2)</f>
        <v>0</v>
      </c>
      <c r="K833" s="203" t="s">
        <v>157</v>
      </c>
      <c r="L833" s="45"/>
      <c r="M833" s="208" t="s">
        <v>19</v>
      </c>
      <c r="N833" s="209" t="s">
        <v>47</v>
      </c>
      <c r="O833" s="85"/>
      <c r="P833" s="210">
        <f>O833*H833</f>
        <v>0</v>
      </c>
      <c r="Q833" s="210">
        <v>0</v>
      </c>
      <c r="R833" s="210">
        <f>Q833*H833</f>
        <v>0</v>
      </c>
      <c r="S833" s="210">
        <v>0</v>
      </c>
      <c r="T833" s="211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12" t="s">
        <v>249</v>
      </c>
      <c r="AT833" s="212" t="s">
        <v>153</v>
      </c>
      <c r="AU833" s="212" t="s">
        <v>85</v>
      </c>
      <c r="AY833" s="18" t="s">
        <v>151</v>
      </c>
      <c r="BE833" s="213">
        <f>IF(N833="základní",J833,0)</f>
        <v>0</v>
      </c>
      <c r="BF833" s="213">
        <f>IF(N833="snížená",J833,0)</f>
        <v>0</v>
      </c>
      <c r="BG833" s="213">
        <f>IF(N833="zákl. přenesená",J833,0)</f>
        <v>0</v>
      </c>
      <c r="BH833" s="213">
        <f>IF(N833="sníž. přenesená",J833,0)</f>
        <v>0</v>
      </c>
      <c r="BI833" s="213">
        <f>IF(N833="nulová",J833,0)</f>
        <v>0</v>
      </c>
      <c r="BJ833" s="18" t="s">
        <v>81</v>
      </c>
      <c r="BK833" s="213">
        <f>ROUND(I833*H833,2)</f>
        <v>0</v>
      </c>
      <c r="BL833" s="18" t="s">
        <v>249</v>
      </c>
      <c r="BM833" s="212" t="s">
        <v>1815</v>
      </c>
    </row>
    <row r="834" s="2" customFormat="1">
      <c r="A834" s="39"/>
      <c r="B834" s="40"/>
      <c r="C834" s="41"/>
      <c r="D834" s="214" t="s">
        <v>160</v>
      </c>
      <c r="E834" s="41"/>
      <c r="F834" s="215" t="s">
        <v>1816</v>
      </c>
      <c r="G834" s="41"/>
      <c r="H834" s="41"/>
      <c r="I834" s="216"/>
      <c r="J834" s="41"/>
      <c r="K834" s="41"/>
      <c r="L834" s="45"/>
      <c r="M834" s="217"/>
      <c r="N834" s="218"/>
      <c r="O834" s="85"/>
      <c r="P834" s="85"/>
      <c r="Q834" s="85"/>
      <c r="R834" s="85"/>
      <c r="S834" s="85"/>
      <c r="T834" s="86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T834" s="18" t="s">
        <v>160</v>
      </c>
      <c r="AU834" s="18" t="s">
        <v>85</v>
      </c>
    </row>
    <row r="835" s="2" customFormat="1" ht="16.5" customHeight="1">
      <c r="A835" s="39"/>
      <c r="B835" s="40"/>
      <c r="C835" s="231" t="s">
        <v>1817</v>
      </c>
      <c r="D835" s="231" t="s">
        <v>194</v>
      </c>
      <c r="E835" s="232" t="s">
        <v>1818</v>
      </c>
      <c r="F835" s="233" t="s">
        <v>1819</v>
      </c>
      <c r="G835" s="234" t="s">
        <v>311</v>
      </c>
      <c r="H835" s="235">
        <v>5</v>
      </c>
      <c r="I835" s="236"/>
      <c r="J835" s="237">
        <f>ROUND(I835*H835,2)</f>
        <v>0</v>
      </c>
      <c r="K835" s="233" t="s">
        <v>157</v>
      </c>
      <c r="L835" s="238"/>
      <c r="M835" s="239" t="s">
        <v>19</v>
      </c>
      <c r="N835" s="240" t="s">
        <v>47</v>
      </c>
      <c r="O835" s="85"/>
      <c r="P835" s="210">
        <f>O835*H835</f>
        <v>0</v>
      </c>
      <c r="Q835" s="210">
        <v>0.00076999999999999996</v>
      </c>
      <c r="R835" s="210">
        <f>Q835*H835</f>
        <v>0.0038499999999999997</v>
      </c>
      <c r="S835" s="210">
        <v>0</v>
      </c>
      <c r="T835" s="211">
        <f>S835*H835</f>
        <v>0</v>
      </c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R835" s="212" t="s">
        <v>344</v>
      </c>
      <c r="AT835" s="212" t="s">
        <v>194</v>
      </c>
      <c r="AU835" s="212" t="s">
        <v>85</v>
      </c>
      <c r="AY835" s="18" t="s">
        <v>151</v>
      </c>
      <c r="BE835" s="213">
        <f>IF(N835="základní",J835,0)</f>
        <v>0</v>
      </c>
      <c r="BF835" s="213">
        <f>IF(N835="snížená",J835,0)</f>
        <v>0</v>
      </c>
      <c r="BG835" s="213">
        <f>IF(N835="zákl. přenesená",J835,0)</f>
        <v>0</v>
      </c>
      <c r="BH835" s="213">
        <f>IF(N835="sníž. přenesená",J835,0)</f>
        <v>0</v>
      </c>
      <c r="BI835" s="213">
        <f>IF(N835="nulová",J835,0)</f>
        <v>0</v>
      </c>
      <c r="BJ835" s="18" t="s">
        <v>81</v>
      </c>
      <c r="BK835" s="213">
        <f>ROUND(I835*H835,2)</f>
        <v>0</v>
      </c>
      <c r="BL835" s="18" t="s">
        <v>249</v>
      </c>
      <c r="BM835" s="212" t="s">
        <v>1820</v>
      </c>
    </row>
    <row r="836" s="2" customFormat="1" ht="16.5" customHeight="1">
      <c r="A836" s="39"/>
      <c r="B836" s="40"/>
      <c r="C836" s="201" t="s">
        <v>1821</v>
      </c>
      <c r="D836" s="201" t="s">
        <v>153</v>
      </c>
      <c r="E836" s="202" t="s">
        <v>1822</v>
      </c>
      <c r="F836" s="203" t="s">
        <v>1823</v>
      </c>
      <c r="G836" s="204" t="s">
        <v>311</v>
      </c>
      <c r="H836" s="205">
        <v>4</v>
      </c>
      <c r="I836" s="206"/>
      <c r="J836" s="207">
        <f>ROUND(I836*H836,2)</f>
        <v>0</v>
      </c>
      <c r="K836" s="203" t="s">
        <v>157</v>
      </c>
      <c r="L836" s="45"/>
      <c r="M836" s="208" t="s">
        <v>19</v>
      </c>
      <c r="N836" s="209" t="s">
        <v>47</v>
      </c>
      <c r="O836" s="85"/>
      <c r="P836" s="210">
        <f>O836*H836</f>
        <v>0</v>
      </c>
      <c r="Q836" s="210">
        <v>0</v>
      </c>
      <c r="R836" s="210">
        <f>Q836*H836</f>
        <v>0</v>
      </c>
      <c r="S836" s="210">
        <v>0</v>
      </c>
      <c r="T836" s="211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12" t="s">
        <v>249</v>
      </c>
      <c r="AT836" s="212" t="s">
        <v>153</v>
      </c>
      <c r="AU836" s="212" t="s">
        <v>85</v>
      </c>
      <c r="AY836" s="18" t="s">
        <v>151</v>
      </c>
      <c r="BE836" s="213">
        <f>IF(N836="základní",J836,0)</f>
        <v>0</v>
      </c>
      <c r="BF836" s="213">
        <f>IF(N836="snížená",J836,0)</f>
        <v>0</v>
      </c>
      <c r="BG836" s="213">
        <f>IF(N836="zákl. přenesená",J836,0)</f>
        <v>0</v>
      </c>
      <c r="BH836" s="213">
        <f>IF(N836="sníž. přenesená",J836,0)</f>
        <v>0</v>
      </c>
      <c r="BI836" s="213">
        <f>IF(N836="nulová",J836,0)</f>
        <v>0</v>
      </c>
      <c r="BJ836" s="18" t="s">
        <v>81</v>
      </c>
      <c r="BK836" s="213">
        <f>ROUND(I836*H836,2)</f>
        <v>0</v>
      </c>
      <c r="BL836" s="18" t="s">
        <v>249</v>
      </c>
      <c r="BM836" s="212" t="s">
        <v>1824</v>
      </c>
    </row>
    <row r="837" s="2" customFormat="1">
      <c r="A837" s="39"/>
      <c r="B837" s="40"/>
      <c r="C837" s="41"/>
      <c r="D837" s="214" t="s">
        <v>160</v>
      </c>
      <c r="E837" s="41"/>
      <c r="F837" s="215" t="s">
        <v>1825</v>
      </c>
      <c r="G837" s="41"/>
      <c r="H837" s="41"/>
      <c r="I837" s="216"/>
      <c r="J837" s="41"/>
      <c r="K837" s="41"/>
      <c r="L837" s="45"/>
      <c r="M837" s="217"/>
      <c r="N837" s="218"/>
      <c r="O837" s="85"/>
      <c r="P837" s="85"/>
      <c r="Q837" s="85"/>
      <c r="R837" s="85"/>
      <c r="S837" s="85"/>
      <c r="T837" s="86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T837" s="18" t="s">
        <v>160</v>
      </c>
      <c r="AU837" s="18" t="s">
        <v>85</v>
      </c>
    </row>
    <row r="838" s="2" customFormat="1" ht="16.5" customHeight="1">
      <c r="A838" s="39"/>
      <c r="B838" s="40"/>
      <c r="C838" s="231" t="s">
        <v>1826</v>
      </c>
      <c r="D838" s="231" t="s">
        <v>194</v>
      </c>
      <c r="E838" s="232" t="s">
        <v>1827</v>
      </c>
      <c r="F838" s="233" t="s">
        <v>1828</v>
      </c>
      <c r="G838" s="234" t="s">
        <v>311</v>
      </c>
      <c r="H838" s="235">
        <v>4</v>
      </c>
      <c r="I838" s="236"/>
      <c r="J838" s="237">
        <f>ROUND(I838*H838,2)</f>
        <v>0</v>
      </c>
      <c r="K838" s="233" t="s">
        <v>157</v>
      </c>
      <c r="L838" s="238"/>
      <c r="M838" s="239" t="s">
        <v>19</v>
      </c>
      <c r="N838" s="240" t="s">
        <v>47</v>
      </c>
      <c r="O838" s="85"/>
      <c r="P838" s="210">
        <f>O838*H838</f>
        <v>0</v>
      </c>
      <c r="Q838" s="210">
        <v>0.00059999999999999995</v>
      </c>
      <c r="R838" s="210">
        <f>Q838*H838</f>
        <v>0.0023999999999999998</v>
      </c>
      <c r="S838" s="210">
        <v>0</v>
      </c>
      <c r="T838" s="211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212" t="s">
        <v>344</v>
      </c>
      <c r="AT838" s="212" t="s">
        <v>194</v>
      </c>
      <c r="AU838" s="212" t="s">
        <v>85</v>
      </c>
      <c r="AY838" s="18" t="s">
        <v>151</v>
      </c>
      <c r="BE838" s="213">
        <f>IF(N838="základní",J838,0)</f>
        <v>0</v>
      </c>
      <c r="BF838" s="213">
        <f>IF(N838="snížená",J838,0)</f>
        <v>0</v>
      </c>
      <c r="BG838" s="213">
        <f>IF(N838="zákl. přenesená",J838,0)</f>
        <v>0</v>
      </c>
      <c r="BH838" s="213">
        <f>IF(N838="sníž. přenesená",J838,0)</f>
        <v>0</v>
      </c>
      <c r="BI838" s="213">
        <f>IF(N838="nulová",J838,0)</f>
        <v>0</v>
      </c>
      <c r="BJ838" s="18" t="s">
        <v>81</v>
      </c>
      <c r="BK838" s="213">
        <f>ROUND(I838*H838,2)</f>
        <v>0</v>
      </c>
      <c r="BL838" s="18" t="s">
        <v>249</v>
      </c>
      <c r="BM838" s="212" t="s">
        <v>1829</v>
      </c>
    </row>
    <row r="839" s="2" customFormat="1" ht="21.75" customHeight="1">
      <c r="A839" s="39"/>
      <c r="B839" s="40"/>
      <c r="C839" s="201" t="s">
        <v>1830</v>
      </c>
      <c r="D839" s="201" t="s">
        <v>153</v>
      </c>
      <c r="E839" s="202" t="s">
        <v>1831</v>
      </c>
      <c r="F839" s="203" t="s">
        <v>1832</v>
      </c>
      <c r="G839" s="204" t="s">
        <v>311</v>
      </c>
      <c r="H839" s="205">
        <v>7</v>
      </c>
      <c r="I839" s="206"/>
      <c r="J839" s="207">
        <f>ROUND(I839*H839,2)</f>
        <v>0</v>
      </c>
      <c r="K839" s="203" t="s">
        <v>157</v>
      </c>
      <c r="L839" s="45"/>
      <c r="M839" s="208" t="s">
        <v>19</v>
      </c>
      <c r="N839" s="209" t="s">
        <v>47</v>
      </c>
      <c r="O839" s="85"/>
      <c r="P839" s="210">
        <f>O839*H839</f>
        <v>0</v>
      </c>
      <c r="Q839" s="210">
        <v>0</v>
      </c>
      <c r="R839" s="210">
        <f>Q839*H839</f>
        <v>0</v>
      </c>
      <c r="S839" s="210">
        <v>0</v>
      </c>
      <c r="T839" s="211">
        <f>S839*H839</f>
        <v>0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12" t="s">
        <v>249</v>
      </c>
      <c r="AT839" s="212" t="s">
        <v>153</v>
      </c>
      <c r="AU839" s="212" t="s">
        <v>85</v>
      </c>
      <c r="AY839" s="18" t="s">
        <v>151</v>
      </c>
      <c r="BE839" s="213">
        <f>IF(N839="základní",J839,0)</f>
        <v>0</v>
      </c>
      <c r="BF839" s="213">
        <f>IF(N839="snížená",J839,0)</f>
        <v>0</v>
      </c>
      <c r="BG839" s="213">
        <f>IF(N839="zákl. přenesená",J839,0)</f>
        <v>0</v>
      </c>
      <c r="BH839" s="213">
        <f>IF(N839="sníž. přenesená",J839,0)</f>
        <v>0</v>
      </c>
      <c r="BI839" s="213">
        <f>IF(N839="nulová",J839,0)</f>
        <v>0</v>
      </c>
      <c r="BJ839" s="18" t="s">
        <v>81</v>
      </c>
      <c r="BK839" s="213">
        <f>ROUND(I839*H839,2)</f>
        <v>0</v>
      </c>
      <c r="BL839" s="18" t="s">
        <v>249</v>
      </c>
      <c r="BM839" s="212" t="s">
        <v>1833</v>
      </c>
    </row>
    <row r="840" s="2" customFormat="1">
      <c r="A840" s="39"/>
      <c r="B840" s="40"/>
      <c r="C840" s="41"/>
      <c r="D840" s="214" t="s">
        <v>160</v>
      </c>
      <c r="E840" s="41"/>
      <c r="F840" s="215" t="s">
        <v>1834</v>
      </c>
      <c r="G840" s="41"/>
      <c r="H840" s="41"/>
      <c r="I840" s="216"/>
      <c r="J840" s="41"/>
      <c r="K840" s="41"/>
      <c r="L840" s="45"/>
      <c r="M840" s="217"/>
      <c r="N840" s="218"/>
      <c r="O840" s="85"/>
      <c r="P840" s="85"/>
      <c r="Q840" s="85"/>
      <c r="R840" s="85"/>
      <c r="S840" s="85"/>
      <c r="T840" s="86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T840" s="18" t="s">
        <v>160</v>
      </c>
      <c r="AU840" s="18" t="s">
        <v>85</v>
      </c>
    </row>
    <row r="841" s="2" customFormat="1" ht="16.5" customHeight="1">
      <c r="A841" s="39"/>
      <c r="B841" s="40"/>
      <c r="C841" s="231" t="s">
        <v>1835</v>
      </c>
      <c r="D841" s="231" t="s">
        <v>194</v>
      </c>
      <c r="E841" s="232" t="s">
        <v>1836</v>
      </c>
      <c r="F841" s="233" t="s">
        <v>1837</v>
      </c>
      <c r="G841" s="234" t="s">
        <v>311</v>
      </c>
      <c r="H841" s="235">
        <v>7</v>
      </c>
      <c r="I841" s="236"/>
      <c r="J841" s="237">
        <f>ROUND(I841*H841,2)</f>
        <v>0</v>
      </c>
      <c r="K841" s="233" t="s">
        <v>157</v>
      </c>
      <c r="L841" s="238"/>
      <c r="M841" s="239" t="s">
        <v>19</v>
      </c>
      <c r="N841" s="240" t="s">
        <v>47</v>
      </c>
      <c r="O841" s="85"/>
      <c r="P841" s="210">
        <f>O841*H841</f>
        <v>0</v>
      </c>
      <c r="Q841" s="210">
        <v>0.00080000000000000004</v>
      </c>
      <c r="R841" s="210">
        <f>Q841*H841</f>
        <v>0.0055999999999999999</v>
      </c>
      <c r="S841" s="210">
        <v>0</v>
      </c>
      <c r="T841" s="211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12" t="s">
        <v>344</v>
      </c>
      <c r="AT841" s="212" t="s">
        <v>194</v>
      </c>
      <c r="AU841" s="212" t="s">
        <v>85</v>
      </c>
      <c r="AY841" s="18" t="s">
        <v>151</v>
      </c>
      <c r="BE841" s="213">
        <f>IF(N841="základní",J841,0)</f>
        <v>0</v>
      </c>
      <c r="BF841" s="213">
        <f>IF(N841="snížená",J841,0)</f>
        <v>0</v>
      </c>
      <c r="BG841" s="213">
        <f>IF(N841="zákl. přenesená",J841,0)</f>
        <v>0</v>
      </c>
      <c r="BH841" s="213">
        <f>IF(N841="sníž. přenesená",J841,0)</f>
        <v>0</v>
      </c>
      <c r="BI841" s="213">
        <f>IF(N841="nulová",J841,0)</f>
        <v>0</v>
      </c>
      <c r="BJ841" s="18" t="s">
        <v>81</v>
      </c>
      <c r="BK841" s="213">
        <f>ROUND(I841*H841,2)</f>
        <v>0</v>
      </c>
      <c r="BL841" s="18" t="s">
        <v>249</v>
      </c>
      <c r="BM841" s="212" t="s">
        <v>1838</v>
      </c>
    </row>
    <row r="842" s="2" customFormat="1" ht="24.15" customHeight="1">
      <c r="A842" s="39"/>
      <c r="B842" s="40"/>
      <c r="C842" s="201" t="s">
        <v>1839</v>
      </c>
      <c r="D842" s="201" t="s">
        <v>153</v>
      </c>
      <c r="E842" s="202" t="s">
        <v>1840</v>
      </c>
      <c r="F842" s="203" t="s">
        <v>1841</v>
      </c>
      <c r="G842" s="204" t="s">
        <v>821</v>
      </c>
      <c r="H842" s="205">
        <v>5.5999999999999996</v>
      </c>
      <c r="I842" s="206"/>
      <c r="J842" s="207">
        <f>ROUND(I842*H842,2)</f>
        <v>0</v>
      </c>
      <c r="K842" s="203" t="s">
        <v>157</v>
      </c>
      <c r="L842" s="45"/>
      <c r="M842" s="208" t="s">
        <v>19</v>
      </c>
      <c r="N842" s="209" t="s">
        <v>47</v>
      </c>
      <c r="O842" s="85"/>
      <c r="P842" s="210">
        <f>O842*H842</f>
        <v>0</v>
      </c>
      <c r="Q842" s="210">
        <v>0.0034499999999999999</v>
      </c>
      <c r="R842" s="210">
        <f>Q842*H842</f>
        <v>0.019319999999999997</v>
      </c>
      <c r="S842" s="210">
        <v>0</v>
      </c>
      <c r="T842" s="211">
        <f>S842*H842</f>
        <v>0</v>
      </c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R842" s="212" t="s">
        <v>249</v>
      </c>
      <c r="AT842" s="212" t="s">
        <v>153</v>
      </c>
      <c r="AU842" s="212" t="s">
        <v>85</v>
      </c>
      <c r="AY842" s="18" t="s">
        <v>151</v>
      </c>
      <c r="BE842" s="213">
        <f>IF(N842="základní",J842,0)</f>
        <v>0</v>
      </c>
      <c r="BF842" s="213">
        <f>IF(N842="snížená",J842,0)</f>
        <v>0</v>
      </c>
      <c r="BG842" s="213">
        <f>IF(N842="zákl. přenesená",J842,0)</f>
        <v>0</v>
      </c>
      <c r="BH842" s="213">
        <f>IF(N842="sníž. přenesená",J842,0)</f>
        <v>0</v>
      </c>
      <c r="BI842" s="213">
        <f>IF(N842="nulová",J842,0)</f>
        <v>0</v>
      </c>
      <c r="BJ842" s="18" t="s">
        <v>81</v>
      </c>
      <c r="BK842" s="213">
        <f>ROUND(I842*H842,2)</f>
        <v>0</v>
      </c>
      <c r="BL842" s="18" t="s">
        <v>249</v>
      </c>
      <c r="BM842" s="212" t="s">
        <v>1842</v>
      </c>
    </row>
    <row r="843" s="2" customFormat="1">
      <c r="A843" s="39"/>
      <c r="B843" s="40"/>
      <c r="C843" s="41"/>
      <c r="D843" s="214" t="s">
        <v>160</v>
      </c>
      <c r="E843" s="41"/>
      <c r="F843" s="215" t="s">
        <v>1843</v>
      </c>
      <c r="G843" s="41"/>
      <c r="H843" s="41"/>
      <c r="I843" s="216"/>
      <c r="J843" s="41"/>
      <c r="K843" s="41"/>
      <c r="L843" s="45"/>
      <c r="M843" s="217"/>
      <c r="N843" s="218"/>
      <c r="O843" s="85"/>
      <c r="P843" s="85"/>
      <c r="Q843" s="85"/>
      <c r="R843" s="85"/>
      <c r="S843" s="85"/>
      <c r="T843" s="86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T843" s="18" t="s">
        <v>160</v>
      </c>
      <c r="AU843" s="18" t="s">
        <v>85</v>
      </c>
    </row>
    <row r="844" s="2" customFormat="1" ht="21.75" customHeight="1">
      <c r="A844" s="39"/>
      <c r="B844" s="40"/>
      <c r="C844" s="201" t="s">
        <v>1844</v>
      </c>
      <c r="D844" s="201" t="s">
        <v>153</v>
      </c>
      <c r="E844" s="202" t="s">
        <v>1845</v>
      </c>
      <c r="F844" s="203" t="s">
        <v>1846</v>
      </c>
      <c r="G844" s="204" t="s">
        <v>311</v>
      </c>
      <c r="H844" s="205">
        <v>9</v>
      </c>
      <c r="I844" s="206"/>
      <c r="J844" s="207">
        <f>ROUND(I844*H844,2)</f>
        <v>0</v>
      </c>
      <c r="K844" s="203" t="s">
        <v>157</v>
      </c>
      <c r="L844" s="45"/>
      <c r="M844" s="208" t="s">
        <v>19</v>
      </c>
      <c r="N844" s="209" t="s">
        <v>47</v>
      </c>
      <c r="O844" s="85"/>
      <c r="P844" s="210">
        <f>O844*H844</f>
        <v>0</v>
      </c>
      <c r="Q844" s="210">
        <v>0</v>
      </c>
      <c r="R844" s="210">
        <f>Q844*H844</f>
        <v>0</v>
      </c>
      <c r="S844" s="210">
        <v>0</v>
      </c>
      <c r="T844" s="211">
        <f>S844*H844</f>
        <v>0</v>
      </c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R844" s="212" t="s">
        <v>249</v>
      </c>
      <c r="AT844" s="212" t="s">
        <v>153</v>
      </c>
      <c r="AU844" s="212" t="s">
        <v>85</v>
      </c>
      <c r="AY844" s="18" t="s">
        <v>151</v>
      </c>
      <c r="BE844" s="213">
        <f>IF(N844="základní",J844,0)</f>
        <v>0</v>
      </c>
      <c r="BF844" s="213">
        <f>IF(N844="snížená",J844,0)</f>
        <v>0</v>
      </c>
      <c r="BG844" s="213">
        <f>IF(N844="zákl. přenesená",J844,0)</f>
        <v>0</v>
      </c>
      <c r="BH844" s="213">
        <f>IF(N844="sníž. přenesená",J844,0)</f>
        <v>0</v>
      </c>
      <c r="BI844" s="213">
        <f>IF(N844="nulová",J844,0)</f>
        <v>0</v>
      </c>
      <c r="BJ844" s="18" t="s">
        <v>81</v>
      </c>
      <c r="BK844" s="213">
        <f>ROUND(I844*H844,2)</f>
        <v>0</v>
      </c>
      <c r="BL844" s="18" t="s">
        <v>249</v>
      </c>
      <c r="BM844" s="212" t="s">
        <v>1847</v>
      </c>
    </row>
    <row r="845" s="2" customFormat="1">
      <c r="A845" s="39"/>
      <c r="B845" s="40"/>
      <c r="C845" s="41"/>
      <c r="D845" s="214" t="s">
        <v>160</v>
      </c>
      <c r="E845" s="41"/>
      <c r="F845" s="215" t="s">
        <v>1848</v>
      </c>
      <c r="G845" s="41"/>
      <c r="H845" s="41"/>
      <c r="I845" s="216"/>
      <c r="J845" s="41"/>
      <c r="K845" s="41"/>
      <c r="L845" s="45"/>
      <c r="M845" s="217"/>
      <c r="N845" s="218"/>
      <c r="O845" s="85"/>
      <c r="P845" s="85"/>
      <c r="Q845" s="85"/>
      <c r="R845" s="85"/>
      <c r="S845" s="85"/>
      <c r="T845" s="86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T845" s="18" t="s">
        <v>160</v>
      </c>
      <c r="AU845" s="18" t="s">
        <v>85</v>
      </c>
    </row>
    <row r="846" s="2" customFormat="1" ht="16.5" customHeight="1">
      <c r="A846" s="39"/>
      <c r="B846" s="40"/>
      <c r="C846" s="231" t="s">
        <v>1849</v>
      </c>
      <c r="D846" s="231" t="s">
        <v>194</v>
      </c>
      <c r="E846" s="232" t="s">
        <v>1850</v>
      </c>
      <c r="F846" s="233" t="s">
        <v>1851</v>
      </c>
      <c r="G846" s="234" t="s">
        <v>311</v>
      </c>
      <c r="H846" s="235">
        <v>4</v>
      </c>
      <c r="I846" s="236"/>
      <c r="J846" s="237">
        <f>ROUND(I846*H846,2)</f>
        <v>0</v>
      </c>
      <c r="K846" s="233" t="s">
        <v>157</v>
      </c>
      <c r="L846" s="238"/>
      <c r="M846" s="239" t="s">
        <v>19</v>
      </c>
      <c r="N846" s="240" t="s">
        <v>47</v>
      </c>
      <c r="O846" s="85"/>
      <c r="P846" s="210">
        <f>O846*H846</f>
        <v>0</v>
      </c>
      <c r="Q846" s="210">
        <v>0.00050000000000000001</v>
      </c>
      <c r="R846" s="210">
        <f>Q846*H846</f>
        <v>0.002</v>
      </c>
      <c r="S846" s="210">
        <v>0</v>
      </c>
      <c r="T846" s="211">
        <f>S846*H846</f>
        <v>0</v>
      </c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R846" s="212" t="s">
        <v>344</v>
      </c>
      <c r="AT846" s="212" t="s">
        <v>194</v>
      </c>
      <c r="AU846" s="212" t="s">
        <v>85</v>
      </c>
      <c r="AY846" s="18" t="s">
        <v>151</v>
      </c>
      <c r="BE846" s="213">
        <f>IF(N846="základní",J846,0)</f>
        <v>0</v>
      </c>
      <c r="BF846" s="213">
        <f>IF(N846="snížená",J846,0)</f>
        <v>0</v>
      </c>
      <c r="BG846" s="213">
        <f>IF(N846="zákl. přenesená",J846,0)</f>
        <v>0</v>
      </c>
      <c r="BH846" s="213">
        <f>IF(N846="sníž. přenesená",J846,0)</f>
        <v>0</v>
      </c>
      <c r="BI846" s="213">
        <f>IF(N846="nulová",J846,0)</f>
        <v>0</v>
      </c>
      <c r="BJ846" s="18" t="s">
        <v>81</v>
      </c>
      <c r="BK846" s="213">
        <f>ROUND(I846*H846,2)</f>
        <v>0</v>
      </c>
      <c r="BL846" s="18" t="s">
        <v>249</v>
      </c>
      <c r="BM846" s="212" t="s">
        <v>1852</v>
      </c>
    </row>
    <row r="847" s="2" customFormat="1" ht="16.5" customHeight="1">
      <c r="A847" s="39"/>
      <c r="B847" s="40"/>
      <c r="C847" s="231" t="s">
        <v>1853</v>
      </c>
      <c r="D847" s="231" t="s">
        <v>194</v>
      </c>
      <c r="E847" s="232" t="s">
        <v>1854</v>
      </c>
      <c r="F847" s="233" t="s">
        <v>1855</v>
      </c>
      <c r="G847" s="234" t="s">
        <v>311</v>
      </c>
      <c r="H847" s="235">
        <v>5</v>
      </c>
      <c r="I847" s="236"/>
      <c r="J847" s="237">
        <f>ROUND(I847*H847,2)</f>
        <v>0</v>
      </c>
      <c r="K847" s="233" t="s">
        <v>157</v>
      </c>
      <c r="L847" s="238"/>
      <c r="M847" s="239" t="s">
        <v>19</v>
      </c>
      <c r="N847" s="240" t="s">
        <v>47</v>
      </c>
      <c r="O847" s="85"/>
      <c r="P847" s="210">
        <f>O847*H847</f>
        <v>0</v>
      </c>
      <c r="Q847" s="210">
        <v>0.00069999999999999999</v>
      </c>
      <c r="R847" s="210">
        <f>Q847*H847</f>
        <v>0.0035000000000000001</v>
      </c>
      <c r="S847" s="210">
        <v>0</v>
      </c>
      <c r="T847" s="211">
        <f>S847*H847</f>
        <v>0</v>
      </c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R847" s="212" t="s">
        <v>344</v>
      </c>
      <c r="AT847" s="212" t="s">
        <v>194</v>
      </c>
      <c r="AU847" s="212" t="s">
        <v>85</v>
      </c>
      <c r="AY847" s="18" t="s">
        <v>151</v>
      </c>
      <c r="BE847" s="213">
        <f>IF(N847="základní",J847,0)</f>
        <v>0</v>
      </c>
      <c r="BF847" s="213">
        <f>IF(N847="snížená",J847,0)</f>
        <v>0</v>
      </c>
      <c r="BG847" s="213">
        <f>IF(N847="zákl. přenesená",J847,0)</f>
        <v>0</v>
      </c>
      <c r="BH847" s="213">
        <f>IF(N847="sníž. přenesená",J847,0)</f>
        <v>0</v>
      </c>
      <c r="BI847" s="213">
        <f>IF(N847="nulová",J847,0)</f>
        <v>0</v>
      </c>
      <c r="BJ847" s="18" t="s">
        <v>81</v>
      </c>
      <c r="BK847" s="213">
        <f>ROUND(I847*H847,2)</f>
        <v>0</v>
      </c>
      <c r="BL847" s="18" t="s">
        <v>249</v>
      </c>
      <c r="BM847" s="212" t="s">
        <v>1856</v>
      </c>
    </row>
    <row r="848" s="2" customFormat="1" ht="21.75" customHeight="1">
      <c r="A848" s="39"/>
      <c r="B848" s="40"/>
      <c r="C848" s="201" t="s">
        <v>1857</v>
      </c>
      <c r="D848" s="201" t="s">
        <v>153</v>
      </c>
      <c r="E848" s="202" t="s">
        <v>1858</v>
      </c>
      <c r="F848" s="203" t="s">
        <v>1859</v>
      </c>
      <c r="G848" s="204" t="s">
        <v>821</v>
      </c>
      <c r="H848" s="205">
        <v>8.6999999999999993</v>
      </c>
      <c r="I848" s="206"/>
      <c r="J848" s="207">
        <f>ROUND(I848*H848,2)</f>
        <v>0</v>
      </c>
      <c r="K848" s="203" t="s">
        <v>157</v>
      </c>
      <c r="L848" s="45"/>
      <c r="M848" s="208" t="s">
        <v>19</v>
      </c>
      <c r="N848" s="209" t="s">
        <v>47</v>
      </c>
      <c r="O848" s="85"/>
      <c r="P848" s="210">
        <f>O848*H848</f>
        <v>0</v>
      </c>
      <c r="Q848" s="210">
        <v>0</v>
      </c>
      <c r="R848" s="210">
        <f>Q848*H848</f>
        <v>0</v>
      </c>
      <c r="S848" s="210">
        <v>0</v>
      </c>
      <c r="T848" s="211">
        <f>S848*H848</f>
        <v>0</v>
      </c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R848" s="212" t="s">
        <v>249</v>
      </c>
      <c r="AT848" s="212" t="s">
        <v>153</v>
      </c>
      <c r="AU848" s="212" t="s">
        <v>85</v>
      </c>
      <c r="AY848" s="18" t="s">
        <v>151</v>
      </c>
      <c r="BE848" s="213">
        <f>IF(N848="základní",J848,0)</f>
        <v>0</v>
      </c>
      <c r="BF848" s="213">
        <f>IF(N848="snížená",J848,0)</f>
        <v>0</v>
      </c>
      <c r="BG848" s="213">
        <f>IF(N848="zákl. přenesená",J848,0)</f>
        <v>0</v>
      </c>
      <c r="BH848" s="213">
        <f>IF(N848="sníž. přenesená",J848,0)</f>
        <v>0</v>
      </c>
      <c r="BI848" s="213">
        <f>IF(N848="nulová",J848,0)</f>
        <v>0</v>
      </c>
      <c r="BJ848" s="18" t="s">
        <v>81</v>
      </c>
      <c r="BK848" s="213">
        <f>ROUND(I848*H848,2)</f>
        <v>0</v>
      </c>
      <c r="BL848" s="18" t="s">
        <v>249</v>
      </c>
      <c r="BM848" s="212" t="s">
        <v>1860</v>
      </c>
    </row>
    <row r="849" s="2" customFormat="1">
      <c r="A849" s="39"/>
      <c r="B849" s="40"/>
      <c r="C849" s="41"/>
      <c r="D849" s="214" t="s">
        <v>160</v>
      </c>
      <c r="E849" s="41"/>
      <c r="F849" s="215" t="s">
        <v>1861</v>
      </c>
      <c r="G849" s="41"/>
      <c r="H849" s="41"/>
      <c r="I849" s="216"/>
      <c r="J849" s="41"/>
      <c r="K849" s="41"/>
      <c r="L849" s="45"/>
      <c r="M849" s="217"/>
      <c r="N849" s="218"/>
      <c r="O849" s="85"/>
      <c r="P849" s="85"/>
      <c r="Q849" s="85"/>
      <c r="R849" s="85"/>
      <c r="S849" s="85"/>
      <c r="T849" s="86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T849" s="18" t="s">
        <v>160</v>
      </c>
      <c r="AU849" s="18" t="s">
        <v>85</v>
      </c>
    </row>
    <row r="850" s="13" customFormat="1">
      <c r="A850" s="13"/>
      <c r="B850" s="219"/>
      <c r="C850" s="220"/>
      <c r="D850" s="221" t="s">
        <v>162</v>
      </c>
      <c r="E850" s="222" t="s">
        <v>19</v>
      </c>
      <c r="F850" s="223" t="s">
        <v>1862</v>
      </c>
      <c r="G850" s="220"/>
      <c r="H850" s="224">
        <v>8.6999999999999993</v>
      </c>
      <c r="I850" s="225"/>
      <c r="J850" s="220"/>
      <c r="K850" s="220"/>
      <c r="L850" s="226"/>
      <c r="M850" s="227"/>
      <c r="N850" s="228"/>
      <c r="O850" s="228"/>
      <c r="P850" s="228"/>
      <c r="Q850" s="228"/>
      <c r="R850" s="228"/>
      <c r="S850" s="228"/>
      <c r="T850" s="229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0" t="s">
        <v>162</v>
      </c>
      <c r="AU850" s="230" t="s">
        <v>85</v>
      </c>
      <c r="AV850" s="13" t="s">
        <v>85</v>
      </c>
      <c r="AW850" s="13" t="s">
        <v>35</v>
      </c>
      <c r="AX850" s="13" t="s">
        <v>81</v>
      </c>
      <c r="AY850" s="230" t="s">
        <v>151</v>
      </c>
    </row>
    <row r="851" s="2" customFormat="1" ht="21.75" customHeight="1">
      <c r="A851" s="39"/>
      <c r="B851" s="40"/>
      <c r="C851" s="231" t="s">
        <v>1863</v>
      </c>
      <c r="D851" s="231" t="s">
        <v>194</v>
      </c>
      <c r="E851" s="232" t="s">
        <v>1864</v>
      </c>
      <c r="F851" s="233" t="s">
        <v>1865</v>
      </c>
      <c r="G851" s="234" t="s">
        <v>821</v>
      </c>
      <c r="H851" s="235">
        <v>10.44</v>
      </c>
      <c r="I851" s="236"/>
      <c r="J851" s="237">
        <f>ROUND(I851*H851,2)</f>
        <v>0</v>
      </c>
      <c r="K851" s="233" t="s">
        <v>157</v>
      </c>
      <c r="L851" s="238"/>
      <c r="M851" s="239" t="s">
        <v>19</v>
      </c>
      <c r="N851" s="240" t="s">
        <v>47</v>
      </c>
      <c r="O851" s="85"/>
      <c r="P851" s="210">
        <f>O851*H851</f>
        <v>0</v>
      </c>
      <c r="Q851" s="210">
        <v>0.0054000000000000003</v>
      </c>
      <c r="R851" s="210">
        <f>Q851*H851</f>
        <v>0.056376000000000002</v>
      </c>
      <c r="S851" s="210">
        <v>0</v>
      </c>
      <c r="T851" s="211">
        <f>S851*H851</f>
        <v>0</v>
      </c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R851" s="212" t="s">
        <v>344</v>
      </c>
      <c r="AT851" s="212" t="s">
        <v>194</v>
      </c>
      <c r="AU851" s="212" t="s">
        <v>85</v>
      </c>
      <c r="AY851" s="18" t="s">
        <v>151</v>
      </c>
      <c r="BE851" s="213">
        <f>IF(N851="základní",J851,0)</f>
        <v>0</v>
      </c>
      <c r="BF851" s="213">
        <f>IF(N851="snížená",J851,0)</f>
        <v>0</v>
      </c>
      <c r="BG851" s="213">
        <f>IF(N851="zákl. přenesená",J851,0)</f>
        <v>0</v>
      </c>
      <c r="BH851" s="213">
        <f>IF(N851="sníž. přenesená",J851,0)</f>
        <v>0</v>
      </c>
      <c r="BI851" s="213">
        <f>IF(N851="nulová",J851,0)</f>
        <v>0</v>
      </c>
      <c r="BJ851" s="18" t="s">
        <v>81</v>
      </c>
      <c r="BK851" s="213">
        <f>ROUND(I851*H851,2)</f>
        <v>0</v>
      </c>
      <c r="BL851" s="18" t="s">
        <v>249</v>
      </c>
      <c r="BM851" s="212" t="s">
        <v>1866</v>
      </c>
    </row>
    <row r="852" s="13" customFormat="1">
      <c r="A852" s="13"/>
      <c r="B852" s="219"/>
      <c r="C852" s="220"/>
      <c r="D852" s="221" t="s">
        <v>162</v>
      </c>
      <c r="E852" s="220"/>
      <c r="F852" s="223" t="s">
        <v>1867</v>
      </c>
      <c r="G852" s="220"/>
      <c r="H852" s="224">
        <v>10.44</v>
      </c>
      <c r="I852" s="225"/>
      <c r="J852" s="220"/>
      <c r="K852" s="220"/>
      <c r="L852" s="226"/>
      <c r="M852" s="227"/>
      <c r="N852" s="228"/>
      <c r="O852" s="228"/>
      <c r="P852" s="228"/>
      <c r="Q852" s="228"/>
      <c r="R852" s="228"/>
      <c r="S852" s="228"/>
      <c r="T852" s="229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0" t="s">
        <v>162</v>
      </c>
      <c r="AU852" s="230" t="s">
        <v>85</v>
      </c>
      <c r="AV852" s="13" t="s">
        <v>85</v>
      </c>
      <c r="AW852" s="13" t="s">
        <v>4</v>
      </c>
      <c r="AX852" s="13" t="s">
        <v>81</v>
      </c>
      <c r="AY852" s="230" t="s">
        <v>151</v>
      </c>
    </row>
    <row r="853" s="2" customFormat="1" ht="21.75" customHeight="1">
      <c r="A853" s="39"/>
      <c r="B853" s="40"/>
      <c r="C853" s="201" t="s">
        <v>1868</v>
      </c>
      <c r="D853" s="201" t="s">
        <v>153</v>
      </c>
      <c r="E853" s="202" t="s">
        <v>1869</v>
      </c>
      <c r="F853" s="203" t="s">
        <v>1870</v>
      </c>
      <c r="G853" s="204" t="s">
        <v>821</v>
      </c>
      <c r="H853" s="205">
        <v>23.829999999999998</v>
      </c>
      <c r="I853" s="206"/>
      <c r="J853" s="207">
        <f>ROUND(I853*H853,2)</f>
        <v>0</v>
      </c>
      <c r="K853" s="203" t="s">
        <v>157</v>
      </c>
      <c r="L853" s="45"/>
      <c r="M853" s="208" t="s">
        <v>19</v>
      </c>
      <c r="N853" s="209" t="s">
        <v>47</v>
      </c>
      <c r="O853" s="85"/>
      <c r="P853" s="210">
        <f>O853*H853</f>
        <v>0</v>
      </c>
      <c r="Q853" s="210">
        <v>0</v>
      </c>
      <c r="R853" s="210">
        <f>Q853*H853</f>
        <v>0</v>
      </c>
      <c r="S853" s="210">
        <v>0</v>
      </c>
      <c r="T853" s="211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212" t="s">
        <v>249</v>
      </c>
      <c r="AT853" s="212" t="s">
        <v>153</v>
      </c>
      <c r="AU853" s="212" t="s">
        <v>85</v>
      </c>
      <c r="AY853" s="18" t="s">
        <v>151</v>
      </c>
      <c r="BE853" s="213">
        <f>IF(N853="základní",J853,0)</f>
        <v>0</v>
      </c>
      <c r="BF853" s="213">
        <f>IF(N853="snížená",J853,0)</f>
        <v>0</v>
      </c>
      <c r="BG853" s="213">
        <f>IF(N853="zákl. přenesená",J853,0)</f>
        <v>0</v>
      </c>
      <c r="BH853" s="213">
        <f>IF(N853="sníž. přenesená",J853,0)</f>
        <v>0</v>
      </c>
      <c r="BI853" s="213">
        <f>IF(N853="nulová",J853,0)</f>
        <v>0</v>
      </c>
      <c r="BJ853" s="18" t="s">
        <v>81</v>
      </c>
      <c r="BK853" s="213">
        <f>ROUND(I853*H853,2)</f>
        <v>0</v>
      </c>
      <c r="BL853" s="18" t="s">
        <v>249</v>
      </c>
      <c r="BM853" s="212" t="s">
        <v>1871</v>
      </c>
    </row>
    <row r="854" s="2" customFormat="1">
      <c r="A854" s="39"/>
      <c r="B854" s="40"/>
      <c r="C854" s="41"/>
      <c r="D854" s="214" t="s">
        <v>160</v>
      </c>
      <c r="E854" s="41"/>
      <c r="F854" s="215" t="s">
        <v>1872</v>
      </c>
      <c r="G854" s="41"/>
      <c r="H854" s="41"/>
      <c r="I854" s="216"/>
      <c r="J854" s="41"/>
      <c r="K854" s="41"/>
      <c r="L854" s="45"/>
      <c r="M854" s="217"/>
      <c r="N854" s="218"/>
      <c r="O854" s="85"/>
      <c r="P854" s="85"/>
      <c r="Q854" s="85"/>
      <c r="R854" s="85"/>
      <c r="S854" s="85"/>
      <c r="T854" s="86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18" t="s">
        <v>160</v>
      </c>
      <c r="AU854" s="18" t="s">
        <v>85</v>
      </c>
    </row>
    <row r="855" s="13" customFormat="1">
      <c r="A855" s="13"/>
      <c r="B855" s="219"/>
      <c r="C855" s="220"/>
      <c r="D855" s="221" t="s">
        <v>162</v>
      </c>
      <c r="E855" s="222" t="s">
        <v>19</v>
      </c>
      <c r="F855" s="223" t="s">
        <v>1873</v>
      </c>
      <c r="G855" s="220"/>
      <c r="H855" s="224">
        <v>23.829999999999998</v>
      </c>
      <c r="I855" s="225"/>
      <c r="J855" s="220"/>
      <c r="K855" s="220"/>
      <c r="L855" s="226"/>
      <c r="M855" s="227"/>
      <c r="N855" s="228"/>
      <c r="O855" s="228"/>
      <c r="P855" s="228"/>
      <c r="Q855" s="228"/>
      <c r="R855" s="228"/>
      <c r="S855" s="228"/>
      <c r="T855" s="229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0" t="s">
        <v>162</v>
      </c>
      <c r="AU855" s="230" t="s">
        <v>85</v>
      </c>
      <c r="AV855" s="13" t="s">
        <v>85</v>
      </c>
      <c r="AW855" s="13" t="s">
        <v>35</v>
      </c>
      <c r="AX855" s="13" t="s">
        <v>81</v>
      </c>
      <c r="AY855" s="230" t="s">
        <v>151</v>
      </c>
    </row>
    <row r="856" s="2" customFormat="1" ht="21.75" customHeight="1">
      <c r="A856" s="39"/>
      <c r="B856" s="40"/>
      <c r="C856" s="231" t="s">
        <v>1874</v>
      </c>
      <c r="D856" s="231" t="s">
        <v>194</v>
      </c>
      <c r="E856" s="232" t="s">
        <v>1875</v>
      </c>
      <c r="F856" s="233" t="s">
        <v>1876</v>
      </c>
      <c r="G856" s="234" t="s">
        <v>821</v>
      </c>
      <c r="H856" s="235">
        <v>28.596</v>
      </c>
      <c r="I856" s="236"/>
      <c r="J856" s="237">
        <f>ROUND(I856*H856,2)</f>
        <v>0</v>
      </c>
      <c r="K856" s="233" t="s">
        <v>157</v>
      </c>
      <c r="L856" s="238"/>
      <c r="M856" s="239" t="s">
        <v>19</v>
      </c>
      <c r="N856" s="240" t="s">
        <v>47</v>
      </c>
      <c r="O856" s="85"/>
      <c r="P856" s="210">
        <f>O856*H856</f>
        <v>0</v>
      </c>
      <c r="Q856" s="210">
        <v>0.0079000000000000008</v>
      </c>
      <c r="R856" s="210">
        <f>Q856*H856</f>
        <v>0.22590840000000001</v>
      </c>
      <c r="S856" s="210">
        <v>0</v>
      </c>
      <c r="T856" s="211">
        <f>S856*H856</f>
        <v>0</v>
      </c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R856" s="212" t="s">
        <v>344</v>
      </c>
      <c r="AT856" s="212" t="s">
        <v>194</v>
      </c>
      <c r="AU856" s="212" t="s">
        <v>85</v>
      </c>
      <c r="AY856" s="18" t="s">
        <v>151</v>
      </c>
      <c r="BE856" s="213">
        <f>IF(N856="základní",J856,0)</f>
        <v>0</v>
      </c>
      <c r="BF856" s="213">
        <f>IF(N856="snížená",J856,0)</f>
        <v>0</v>
      </c>
      <c r="BG856" s="213">
        <f>IF(N856="zákl. přenesená",J856,0)</f>
        <v>0</v>
      </c>
      <c r="BH856" s="213">
        <f>IF(N856="sníž. přenesená",J856,0)</f>
        <v>0</v>
      </c>
      <c r="BI856" s="213">
        <f>IF(N856="nulová",J856,0)</f>
        <v>0</v>
      </c>
      <c r="BJ856" s="18" t="s">
        <v>81</v>
      </c>
      <c r="BK856" s="213">
        <f>ROUND(I856*H856,2)</f>
        <v>0</v>
      </c>
      <c r="BL856" s="18" t="s">
        <v>249</v>
      </c>
      <c r="BM856" s="212" t="s">
        <v>1877</v>
      </c>
    </row>
    <row r="857" s="13" customFormat="1">
      <c r="A857" s="13"/>
      <c r="B857" s="219"/>
      <c r="C857" s="220"/>
      <c r="D857" s="221" t="s">
        <v>162</v>
      </c>
      <c r="E857" s="220"/>
      <c r="F857" s="223" t="s">
        <v>1878</v>
      </c>
      <c r="G857" s="220"/>
      <c r="H857" s="224">
        <v>28.596</v>
      </c>
      <c r="I857" s="225"/>
      <c r="J857" s="220"/>
      <c r="K857" s="220"/>
      <c r="L857" s="226"/>
      <c r="M857" s="227"/>
      <c r="N857" s="228"/>
      <c r="O857" s="228"/>
      <c r="P857" s="228"/>
      <c r="Q857" s="228"/>
      <c r="R857" s="228"/>
      <c r="S857" s="228"/>
      <c r="T857" s="229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0" t="s">
        <v>162</v>
      </c>
      <c r="AU857" s="230" t="s">
        <v>85</v>
      </c>
      <c r="AV857" s="13" t="s">
        <v>85</v>
      </c>
      <c r="AW857" s="13" t="s">
        <v>4</v>
      </c>
      <c r="AX857" s="13" t="s">
        <v>81</v>
      </c>
      <c r="AY857" s="230" t="s">
        <v>151</v>
      </c>
    </row>
    <row r="858" s="2" customFormat="1" ht="24.15" customHeight="1">
      <c r="A858" s="39"/>
      <c r="B858" s="40"/>
      <c r="C858" s="201" t="s">
        <v>1879</v>
      </c>
      <c r="D858" s="201" t="s">
        <v>153</v>
      </c>
      <c r="E858" s="202" t="s">
        <v>1880</v>
      </c>
      <c r="F858" s="203" t="s">
        <v>1881</v>
      </c>
      <c r="G858" s="204" t="s">
        <v>177</v>
      </c>
      <c r="H858" s="205">
        <v>0.32100000000000001</v>
      </c>
      <c r="I858" s="206"/>
      <c r="J858" s="207">
        <f>ROUND(I858*H858,2)</f>
        <v>0</v>
      </c>
      <c r="K858" s="203" t="s">
        <v>157</v>
      </c>
      <c r="L858" s="45"/>
      <c r="M858" s="208" t="s">
        <v>19</v>
      </c>
      <c r="N858" s="209" t="s">
        <v>47</v>
      </c>
      <c r="O858" s="85"/>
      <c r="P858" s="210">
        <f>O858*H858</f>
        <v>0</v>
      </c>
      <c r="Q858" s="210">
        <v>0</v>
      </c>
      <c r="R858" s="210">
        <f>Q858*H858</f>
        <v>0</v>
      </c>
      <c r="S858" s="210">
        <v>0</v>
      </c>
      <c r="T858" s="211">
        <f>S858*H858</f>
        <v>0</v>
      </c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R858" s="212" t="s">
        <v>249</v>
      </c>
      <c r="AT858" s="212" t="s">
        <v>153</v>
      </c>
      <c r="AU858" s="212" t="s">
        <v>85</v>
      </c>
      <c r="AY858" s="18" t="s">
        <v>151</v>
      </c>
      <c r="BE858" s="213">
        <f>IF(N858="základní",J858,0)</f>
        <v>0</v>
      </c>
      <c r="BF858" s="213">
        <f>IF(N858="snížená",J858,0)</f>
        <v>0</v>
      </c>
      <c r="BG858" s="213">
        <f>IF(N858="zákl. přenesená",J858,0)</f>
        <v>0</v>
      </c>
      <c r="BH858" s="213">
        <f>IF(N858="sníž. přenesená",J858,0)</f>
        <v>0</v>
      </c>
      <c r="BI858" s="213">
        <f>IF(N858="nulová",J858,0)</f>
        <v>0</v>
      </c>
      <c r="BJ858" s="18" t="s">
        <v>81</v>
      </c>
      <c r="BK858" s="213">
        <f>ROUND(I858*H858,2)</f>
        <v>0</v>
      </c>
      <c r="BL858" s="18" t="s">
        <v>249</v>
      </c>
      <c r="BM858" s="212" t="s">
        <v>1882</v>
      </c>
    </row>
    <row r="859" s="2" customFormat="1">
      <c r="A859" s="39"/>
      <c r="B859" s="40"/>
      <c r="C859" s="41"/>
      <c r="D859" s="214" t="s">
        <v>160</v>
      </c>
      <c r="E859" s="41"/>
      <c r="F859" s="215" t="s">
        <v>1883</v>
      </c>
      <c r="G859" s="41"/>
      <c r="H859" s="41"/>
      <c r="I859" s="216"/>
      <c r="J859" s="41"/>
      <c r="K859" s="41"/>
      <c r="L859" s="45"/>
      <c r="M859" s="217"/>
      <c r="N859" s="218"/>
      <c r="O859" s="85"/>
      <c r="P859" s="85"/>
      <c r="Q859" s="85"/>
      <c r="R859" s="85"/>
      <c r="S859" s="85"/>
      <c r="T859" s="86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T859" s="18" t="s">
        <v>160</v>
      </c>
      <c r="AU859" s="18" t="s">
        <v>85</v>
      </c>
    </row>
    <row r="860" s="12" customFormat="1" ht="22.8" customHeight="1">
      <c r="A860" s="12"/>
      <c r="B860" s="185"/>
      <c r="C860" s="186"/>
      <c r="D860" s="187" t="s">
        <v>75</v>
      </c>
      <c r="E860" s="199" t="s">
        <v>1884</v>
      </c>
      <c r="F860" s="199" t="s">
        <v>1885</v>
      </c>
      <c r="G860" s="186"/>
      <c r="H860" s="186"/>
      <c r="I860" s="189"/>
      <c r="J860" s="200">
        <f>BK860</f>
        <v>0</v>
      </c>
      <c r="K860" s="186"/>
      <c r="L860" s="191"/>
      <c r="M860" s="192"/>
      <c r="N860" s="193"/>
      <c r="O860" s="193"/>
      <c r="P860" s="194">
        <f>SUM(P861:P865)</f>
        <v>0</v>
      </c>
      <c r="Q860" s="193"/>
      <c r="R860" s="194">
        <f>SUM(R861:R865)</f>
        <v>2.5710000000000002</v>
      </c>
      <c r="S860" s="193"/>
      <c r="T860" s="195">
        <f>SUM(T861:T865)</f>
        <v>0</v>
      </c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R860" s="196" t="s">
        <v>85</v>
      </c>
      <c r="AT860" s="197" t="s">
        <v>75</v>
      </c>
      <c r="AU860" s="197" t="s">
        <v>81</v>
      </c>
      <c r="AY860" s="196" t="s">
        <v>151</v>
      </c>
      <c r="BK860" s="198">
        <f>SUM(BK861:BK865)</f>
        <v>0</v>
      </c>
    </row>
    <row r="861" s="2" customFormat="1" ht="24.15" customHeight="1">
      <c r="A861" s="39"/>
      <c r="B861" s="40"/>
      <c r="C861" s="201" t="s">
        <v>1886</v>
      </c>
      <c r="D861" s="201" t="s">
        <v>153</v>
      </c>
      <c r="E861" s="202" t="s">
        <v>1887</v>
      </c>
      <c r="F861" s="203" t="s">
        <v>1888</v>
      </c>
      <c r="G861" s="204" t="s">
        <v>311</v>
      </c>
      <c r="H861" s="205">
        <v>1</v>
      </c>
      <c r="I861" s="206"/>
      <c r="J861" s="207">
        <f>ROUND(I861*H861,2)</f>
        <v>0</v>
      </c>
      <c r="K861" s="203" t="s">
        <v>157</v>
      </c>
      <c r="L861" s="45"/>
      <c r="M861" s="208" t="s">
        <v>19</v>
      </c>
      <c r="N861" s="209" t="s">
        <v>47</v>
      </c>
      <c r="O861" s="85"/>
      <c r="P861" s="210">
        <f>O861*H861</f>
        <v>0</v>
      </c>
      <c r="Q861" s="210">
        <v>0</v>
      </c>
      <c r="R861" s="210">
        <f>Q861*H861</f>
        <v>0</v>
      </c>
      <c r="S861" s="210">
        <v>0</v>
      </c>
      <c r="T861" s="211">
        <f>S861*H861</f>
        <v>0</v>
      </c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R861" s="212" t="s">
        <v>249</v>
      </c>
      <c r="AT861" s="212" t="s">
        <v>153</v>
      </c>
      <c r="AU861" s="212" t="s">
        <v>85</v>
      </c>
      <c r="AY861" s="18" t="s">
        <v>151</v>
      </c>
      <c r="BE861" s="213">
        <f>IF(N861="základní",J861,0)</f>
        <v>0</v>
      </c>
      <c r="BF861" s="213">
        <f>IF(N861="snížená",J861,0)</f>
        <v>0</v>
      </c>
      <c r="BG861" s="213">
        <f>IF(N861="zákl. přenesená",J861,0)</f>
        <v>0</v>
      </c>
      <c r="BH861" s="213">
        <f>IF(N861="sníž. přenesená",J861,0)</f>
        <v>0</v>
      </c>
      <c r="BI861" s="213">
        <f>IF(N861="nulová",J861,0)</f>
        <v>0</v>
      </c>
      <c r="BJ861" s="18" t="s">
        <v>81</v>
      </c>
      <c r="BK861" s="213">
        <f>ROUND(I861*H861,2)</f>
        <v>0</v>
      </c>
      <c r="BL861" s="18" t="s">
        <v>249</v>
      </c>
      <c r="BM861" s="212" t="s">
        <v>1889</v>
      </c>
    </row>
    <row r="862" s="2" customFormat="1">
      <c r="A862" s="39"/>
      <c r="B862" s="40"/>
      <c r="C862" s="41"/>
      <c r="D862" s="214" t="s">
        <v>160</v>
      </c>
      <c r="E862" s="41"/>
      <c r="F862" s="215" t="s">
        <v>1890</v>
      </c>
      <c r="G862" s="41"/>
      <c r="H862" s="41"/>
      <c r="I862" s="216"/>
      <c r="J862" s="41"/>
      <c r="K862" s="41"/>
      <c r="L862" s="45"/>
      <c r="M862" s="217"/>
      <c r="N862" s="218"/>
      <c r="O862" s="85"/>
      <c r="P862" s="85"/>
      <c r="Q862" s="85"/>
      <c r="R862" s="85"/>
      <c r="S862" s="85"/>
      <c r="T862" s="86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T862" s="18" t="s">
        <v>160</v>
      </c>
      <c r="AU862" s="18" t="s">
        <v>85</v>
      </c>
    </row>
    <row r="863" s="2" customFormat="1" ht="24.15" customHeight="1">
      <c r="A863" s="39"/>
      <c r="B863" s="40"/>
      <c r="C863" s="231" t="s">
        <v>1891</v>
      </c>
      <c r="D863" s="231" t="s">
        <v>194</v>
      </c>
      <c r="E863" s="232" t="s">
        <v>1892</v>
      </c>
      <c r="F863" s="233" t="s">
        <v>1893</v>
      </c>
      <c r="G863" s="234" t="s">
        <v>1894</v>
      </c>
      <c r="H863" s="235">
        <v>1</v>
      </c>
      <c r="I863" s="236"/>
      <c r="J863" s="237">
        <f>ROUND(I863*H863,2)</f>
        <v>0</v>
      </c>
      <c r="K863" s="233" t="s">
        <v>157</v>
      </c>
      <c r="L863" s="238"/>
      <c r="M863" s="239" t="s">
        <v>19</v>
      </c>
      <c r="N863" s="240" t="s">
        <v>47</v>
      </c>
      <c r="O863" s="85"/>
      <c r="P863" s="210">
        <f>O863*H863</f>
        <v>0</v>
      </c>
      <c r="Q863" s="210">
        <v>2.5710000000000002</v>
      </c>
      <c r="R863" s="210">
        <f>Q863*H863</f>
        <v>2.5710000000000002</v>
      </c>
      <c r="S863" s="210">
        <v>0</v>
      </c>
      <c r="T863" s="211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12" t="s">
        <v>344</v>
      </c>
      <c r="AT863" s="212" t="s">
        <v>194</v>
      </c>
      <c r="AU863" s="212" t="s">
        <v>85</v>
      </c>
      <c r="AY863" s="18" t="s">
        <v>151</v>
      </c>
      <c r="BE863" s="213">
        <f>IF(N863="základní",J863,0)</f>
        <v>0</v>
      </c>
      <c r="BF863" s="213">
        <f>IF(N863="snížená",J863,0)</f>
        <v>0</v>
      </c>
      <c r="BG863" s="213">
        <f>IF(N863="zákl. přenesená",J863,0)</f>
        <v>0</v>
      </c>
      <c r="BH863" s="213">
        <f>IF(N863="sníž. přenesená",J863,0)</f>
        <v>0</v>
      </c>
      <c r="BI863" s="213">
        <f>IF(N863="nulová",J863,0)</f>
        <v>0</v>
      </c>
      <c r="BJ863" s="18" t="s">
        <v>81</v>
      </c>
      <c r="BK863" s="213">
        <f>ROUND(I863*H863,2)</f>
        <v>0</v>
      </c>
      <c r="BL863" s="18" t="s">
        <v>249</v>
      </c>
      <c r="BM863" s="212" t="s">
        <v>1895</v>
      </c>
    </row>
    <row r="864" s="2" customFormat="1" ht="24.15" customHeight="1">
      <c r="A864" s="39"/>
      <c r="B864" s="40"/>
      <c r="C864" s="201" t="s">
        <v>1896</v>
      </c>
      <c r="D864" s="201" t="s">
        <v>153</v>
      </c>
      <c r="E864" s="202" t="s">
        <v>1897</v>
      </c>
      <c r="F864" s="203" t="s">
        <v>1898</v>
      </c>
      <c r="G864" s="204" t="s">
        <v>177</v>
      </c>
      <c r="H864" s="205">
        <v>2.5710000000000002</v>
      </c>
      <c r="I864" s="206"/>
      <c r="J864" s="207">
        <f>ROUND(I864*H864,2)</f>
        <v>0</v>
      </c>
      <c r="K864" s="203" t="s">
        <v>157</v>
      </c>
      <c r="L864" s="45"/>
      <c r="M864" s="208" t="s">
        <v>19</v>
      </c>
      <c r="N864" s="209" t="s">
        <v>47</v>
      </c>
      <c r="O864" s="85"/>
      <c r="P864" s="210">
        <f>O864*H864</f>
        <v>0</v>
      </c>
      <c r="Q864" s="210">
        <v>0</v>
      </c>
      <c r="R864" s="210">
        <f>Q864*H864</f>
        <v>0</v>
      </c>
      <c r="S864" s="210">
        <v>0</v>
      </c>
      <c r="T864" s="211">
        <f>S864*H864</f>
        <v>0</v>
      </c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R864" s="212" t="s">
        <v>249</v>
      </c>
      <c r="AT864" s="212" t="s">
        <v>153</v>
      </c>
      <c r="AU864" s="212" t="s">
        <v>85</v>
      </c>
      <c r="AY864" s="18" t="s">
        <v>151</v>
      </c>
      <c r="BE864" s="213">
        <f>IF(N864="základní",J864,0)</f>
        <v>0</v>
      </c>
      <c r="BF864" s="213">
        <f>IF(N864="snížená",J864,0)</f>
        <v>0</v>
      </c>
      <c r="BG864" s="213">
        <f>IF(N864="zákl. přenesená",J864,0)</f>
        <v>0</v>
      </c>
      <c r="BH864" s="213">
        <f>IF(N864="sníž. přenesená",J864,0)</f>
        <v>0</v>
      </c>
      <c r="BI864" s="213">
        <f>IF(N864="nulová",J864,0)</f>
        <v>0</v>
      </c>
      <c r="BJ864" s="18" t="s">
        <v>81</v>
      </c>
      <c r="BK864" s="213">
        <f>ROUND(I864*H864,2)</f>
        <v>0</v>
      </c>
      <c r="BL864" s="18" t="s">
        <v>249</v>
      </c>
      <c r="BM864" s="212" t="s">
        <v>1899</v>
      </c>
    </row>
    <row r="865" s="2" customFormat="1">
      <c r="A865" s="39"/>
      <c r="B865" s="40"/>
      <c r="C865" s="41"/>
      <c r="D865" s="214" t="s">
        <v>160</v>
      </c>
      <c r="E865" s="41"/>
      <c r="F865" s="215" t="s">
        <v>1900</v>
      </c>
      <c r="G865" s="41"/>
      <c r="H865" s="41"/>
      <c r="I865" s="216"/>
      <c r="J865" s="41"/>
      <c r="K865" s="41"/>
      <c r="L865" s="45"/>
      <c r="M865" s="217"/>
      <c r="N865" s="218"/>
      <c r="O865" s="85"/>
      <c r="P865" s="85"/>
      <c r="Q865" s="85"/>
      <c r="R865" s="85"/>
      <c r="S865" s="85"/>
      <c r="T865" s="86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T865" s="18" t="s">
        <v>160</v>
      </c>
      <c r="AU865" s="18" t="s">
        <v>85</v>
      </c>
    </row>
    <row r="866" s="12" customFormat="1" ht="22.8" customHeight="1">
      <c r="A866" s="12"/>
      <c r="B866" s="185"/>
      <c r="C866" s="186"/>
      <c r="D866" s="187" t="s">
        <v>75</v>
      </c>
      <c r="E866" s="199" t="s">
        <v>1901</v>
      </c>
      <c r="F866" s="199" t="s">
        <v>1902</v>
      </c>
      <c r="G866" s="186"/>
      <c r="H866" s="186"/>
      <c r="I866" s="189"/>
      <c r="J866" s="200">
        <f>BK866</f>
        <v>0</v>
      </c>
      <c r="K866" s="186"/>
      <c r="L866" s="191"/>
      <c r="M866" s="192"/>
      <c r="N866" s="193"/>
      <c r="O866" s="193"/>
      <c r="P866" s="194">
        <f>SUM(P867:P910)</f>
        <v>0</v>
      </c>
      <c r="Q866" s="193"/>
      <c r="R866" s="194">
        <f>SUM(R867:R910)</f>
        <v>0.68417378000000006</v>
      </c>
      <c r="S866" s="193"/>
      <c r="T866" s="195">
        <f>SUM(T867:T910)</f>
        <v>0.42299999999999999</v>
      </c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R866" s="196" t="s">
        <v>85</v>
      </c>
      <c r="AT866" s="197" t="s">
        <v>75</v>
      </c>
      <c r="AU866" s="197" t="s">
        <v>81</v>
      </c>
      <c r="AY866" s="196" t="s">
        <v>151</v>
      </c>
      <c r="BK866" s="198">
        <f>SUM(BK867:BK910)</f>
        <v>0</v>
      </c>
    </row>
    <row r="867" s="2" customFormat="1" ht="21.75" customHeight="1">
      <c r="A867" s="39"/>
      <c r="B867" s="40"/>
      <c r="C867" s="201" t="s">
        <v>1903</v>
      </c>
      <c r="D867" s="201" t="s">
        <v>153</v>
      </c>
      <c r="E867" s="202" t="s">
        <v>1904</v>
      </c>
      <c r="F867" s="203" t="s">
        <v>1905</v>
      </c>
      <c r="G867" s="204" t="s">
        <v>156</v>
      </c>
      <c r="H867" s="205">
        <v>0.86299999999999999</v>
      </c>
      <c r="I867" s="206"/>
      <c r="J867" s="207">
        <f>ROUND(I867*H867,2)</f>
        <v>0</v>
      </c>
      <c r="K867" s="203" t="s">
        <v>157</v>
      </c>
      <c r="L867" s="45"/>
      <c r="M867" s="208" t="s">
        <v>19</v>
      </c>
      <c r="N867" s="209" t="s">
        <v>47</v>
      </c>
      <c r="O867" s="85"/>
      <c r="P867" s="210">
        <f>O867*H867</f>
        <v>0</v>
      </c>
      <c r="Q867" s="210">
        <v>0.00122</v>
      </c>
      <c r="R867" s="210">
        <f>Q867*H867</f>
        <v>0.0010528599999999999</v>
      </c>
      <c r="S867" s="210">
        <v>0</v>
      </c>
      <c r="T867" s="211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212" t="s">
        <v>249</v>
      </c>
      <c r="AT867" s="212" t="s">
        <v>153</v>
      </c>
      <c r="AU867" s="212" t="s">
        <v>85</v>
      </c>
      <c r="AY867" s="18" t="s">
        <v>151</v>
      </c>
      <c r="BE867" s="213">
        <f>IF(N867="základní",J867,0)</f>
        <v>0</v>
      </c>
      <c r="BF867" s="213">
        <f>IF(N867="snížená",J867,0)</f>
        <v>0</v>
      </c>
      <c r="BG867" s="213">
        <f>IF(N867="zákl. přenesená",J867,0)</f>
        <v>0</v>
      </c>
      <c r="BH867" s="213">
        <f>IF(N867="sníž. přenesená",J867,0)</f>
        <v>0</v>
      </c>
      <c r="BI867" s="213">
        <f>IF(N867="nulová",J867,0)</f>
        <v>0</v>
      </c>
      <c r="BJ867" s="18" t="s">
        <v>81</v>
      </c>
      <c r="BK867" s="213">
        <f>ROUND(I867*H867,2)</f>
        <v>0</v>
      </c>
      <c r="BL867" s="18" t="s">
        <v>249</v>
      </c>
      <c r="BM867" s="212" t="s">
        <v>1906</v>
      </c>
    </row>
    <row r="868" s="2" customFormat="1">
      <c r="A868" s="39"/>
      <c r="B868" s="40"/>
      <c r="C868" s="41"/>
      <c r="D868" s="214" t="s">
        <v>160</v>
      </c>
      <c r="E868" s="41"/>
      <c r="F868" s="215" t="s">
        <v>1907</v>
      </c>
      <c r="G868" s="41"/>
      <c r="H868" s="41"/>
      <c r="I868" s="216"/>
      <c r="J868" s="41"/>
      <c r="K868" s="41"/>
      <c r="L868" s="45"/>
      <c r="M868" s="217"/>
      <c r="N868" s="218"/>
      <c r="O868" s="85"/>
      <c r="P868" s="85"/>
      <c r="Q868" s="85"/>
      <c r="R868" s="85"/>
      <c r="S868" s="85"/>
      <c r="T868" s="86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T868" s="18" t="s">
        <v>160</v>
      </c>
      <c r="AU868" s="18" t="s">
        <v>85</v>
      </c>
    </row>
    <row r="869" s="13" customFormat="1">
      <c r="A869" s="13"/>
      <c r="B869" s="219"/>
      <c r="C869" s="220"/>
      <c r="D869" s="221" t="s">
        <v>162</v>
      </c>
      <c r="E869" s="222" t="s">
        <v>19</v>
      </c>
      <c r="F869" s="223" t="s">
        <v>1908</v>
      </c>
      <c r="G869" s="220"/>
      <c r="H869" s="224">
        <v>0.86299999999999999</v>
      </c>
      <c r="I869" s="225"/>
      <c r="J869" s="220"/>
      <c r="K869" s="220"/>
      <c r="L869" s="226"/>
      <c r="M869" s="227"/>
      <c r="N869" s="228"/>
      <c r="O869" s="228"/>
      <c r="P869" s="228"/>
      <c r="Q869" s="228"/>
      <c r="R869" s="228"/>
      <c r="S869" s="228"/>
      <c r="T869" s="229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0" t="s">
        <v>162</v>
      </c>
      <c r="AU869" s="230" t="s">
        <v>85</v>
      </c>
      <c r="AV869" s="13" t="s">
        <v>85</v>
      </c>
      <c r="AW869" s="13" t="s">
        <v>35</v>
      </c>
      <c r="AX869" s="13" t="s">
        <v>81</v>
      </c>
      <c r="AY869" s="230" t="s">
        <v>151</v>
      </c>
    </row>
    <row r="870" s="2" customFormat="1" ht="24.15" customHeight="1">
      <c r="A870" s="39"/>
      <c r="B870" s="40"/>
      <c r="C870" s="201" t="s">
        <v>1909</v>
      </c>
      <c r="D870" s="201" t="s">
        <v>153</v>
      </c>
      <c r="E870" s="202" t="s">
        <v>1910</v>
      </c>
      <c r="F870" s="203" t="s">
        <v>1911</v>
      </c>
      <c r="G870" s="204" t="s">
        <v>821</v>
      </c>
      <c r="H870" s="205">
        <v>30</v>
      </c>
      <c r="I870" s="206"/>
      <c r="J870" s="207">
        <f>ROUND(I870*H870,2)</f>
        <v>0</v>
      </c>
      <c r="K870" s="203" t="s">
        <v>157</v>
      </c>
      <c r="L870" s="45"/>
      <c r="M870" s="208" t="s">
        <v>19</v>
      </c>
      <c r="N870" s="209" t="s">
        <v>47</v>
      </c>
      <c r="O870" s="85"/>
      <c r="P870" s="210">
        <f>O870*H870</f>
        <v>0</v>
      </c>
      <c r="Q870" s="210">
        <v>0</v>
      </c>
      <c r="R870" s="210">
        <f>Q870*H870</f>
        <v>0</v>
      </c>
      <c r="S870" s="210">
        <v>0</v>
      </c>
      <c r="T870" s="211">
        <f>S870*H870</f>
        <v>0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12" t="s">
        <v>249</v>
      </c>
      <c r="AT870" s="212" t="s">
        <v>153</v>
      </c>
      <c r="AU870" s="212" t="s">
        <v>85</v>
      </c>
      <c r="AY870" s="18" t="s">
        <v>151</v>
      </c>
      <c r="BE870" s="213">
        <f>IF(N870="základní",J870,0)</f>
        <v>0</v>
      </c>
      <c r="BF870" s="213">
        <f>IF(N870="snížená",J870,0)</f>
        <v>0</v>
      </c>
      <c r="BG870" s="213">
        <f>IF(N870="zákl. přenesená",J870,0)</f>
        <v>0</v>
      </c>
      <c r="BH870" s="213">
        <f>IF(N870="sníž. přenesená",J870,0)</f>
        <v>0</v>
      </c>
      <c r="BI870" s="213">
        <f>IF(N870="nulová",J870,0)</f>
        <v>0</v>
      </c>
      <c r="BJ870" s="18" t="s">
        <v>81</v>
      </c>
      <c r="BK870" s="213">
        <f>ROUND(I870*H870,2)</f>
        <v>0</v>
      </c>
      <c r="BL870" s="18" t="s">
        <v>249</v>
      </c>
      <c r="BM870" s="212" t="s">
        <v>1912</v>
      </c>
    </row>
    <row r="871" s="2" customFormat="1">
      <c r="A871" s="39"/>
      <c r="B871" s="40"/>
      <c r="C871" s="41"/>
      <c r="D871" s="214" t="s">
        <v>160</v>
      </c>
      <c r="E871" s="41"/>
      <c r="F871" s="215" t="s">
        <v>1913</v>
      </c>
      <c r="G871" s="41"/>
      <c r="H871" s="41"/>
      <c r="I871" s="216"/>
      <c r="J871" s="41"/>
      <c r="K871" s="41"/>
      <c r="L871" s="45"/>
      <c r="M871" s="217"/>
      <c r="N871" s="218"/>
      <c r="O871" s="85"/>
      <c r="P871" s="85"/>
      <c r="Q871" s="85"/>
      <c r="R871" s="85"/>
      <c r="S871" s="85"/>
      <c r="T871" s="86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T871" s="18" t="s">
        <v>160</v>
      </c>
      <c r="AU871" s="18" t="s">
        <v>85</v>
      </c>
    </row>
    <row r="872" s="2" customFormat="1" ht="16.5" customHeight="1">
      <c r="A872" s="39"/>
      <c r="B872" s="40"/>
      <c r="C872" s="231" t="s">
        <v>1914</v>
      </c>
      <c r="D872" s="231" t="s">
        <v>194</v>
      </c>
      <c r="E872" s="232" t="s">
        <v>1915</v>
      </c>
      <c r="F872" s="233" t="s">
        <v>1916</v>
      </c>
      <c r="G872" s="234" t="s">
        <v>156</v>
      </c>
      <c r="H872" s="235">
        <v>0.159</v>
      </c>
      <c r="I872" s="236"/>
      <c r="J872" s="237">
        <f>ROUND(I872*H872,2)</f>
        <v>0</v>
      </c>
      <c r="K872" s="233" t="s">
        <v>157</v>
      </c>
      <c r="L872" s="238"/>
      <c r="M872" s="239" t="s">
        <v>19</v>
      </c>
      <c r="N872" s="240" t="s">
        <v>47</v>
      </c>
      <c r="O872" s="85"/>
      <c r="P872" s="210">
        <f>O872*H872</f>
        <v>0</v>
      </c>
      <c r="Q872" s="210">
        <v>0.55000000000000004</v>
      </c>
      <c r="R872" s="210">
        <f>Q872*H872</f>
        <v>0.087450000000000014</v>
      </c>
      <c r="S872" s="210">
        <v>0</v>
      </c>
      <c r="T872" s="211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12" t="s">
        <v>344</v>
      </c>
      <c r="AT872" s="212" t="s">
        <v>194</v>
      </c>
      <c r="AU872" s="212" t="s">
        <v>85</v>
      </c>
      <c r="AY872" s="18" t="s">
        <v>151</v>
      </c>
      <c r="BE872" s="213">
        <f>IF(N872="základní",J872,0)</f>
        <v>0</v>
      </c>
      <c r="BF872" s="213">
        <f>IF(N872="snížená",J872,0)</f>
        <v>0</v>
      </c>
      <c r="BG872" s="213">
        <f>IF(N872="zákl. přenesená",J872,0)</f>
        <v>0</v>
      </c>
      <c r="BH872" s="213">
        <f>IF(N872="sníž. přenesená",J872,0)</f>
        <v>0</v>
      </c>
      <c r="BI872" s="213">
        <f>IF(N872="nulová",J872,0)</f>
        <v>0</v>
      </c>
      <c r="BJ872" s="18" t="s">
        <v>81</v>
      </c>
      <c r="BK872" s="213">
        <f>ROUND(I872*H872,2)</f>
        <v>0</v>
      </c>
      <c r="BL872" s="18" t="s">
        <v>249</v>
      </c>
      <c r="BM872" s="212" t="s">
        <v>1917</v>
      </c>
    </row>
    <row r="873" s="13" customFormat="1">
      <c r="A873" s="13"/>
      <c r="B873" s="219"/>
      <c r="C873" s="220"/>
      <c r="D873" s="221" t="s">
        <v>162</v>
      </c>
      <c r="E873" s="220"/>
      <c r="F873" s="223" t="s">
        <v>1918</v>
      </c>
      <c r="G873" s="220"/>
      <c r="H873" s="224">
        <v>0.159</v>
      </c>
      <c r="I873" s="225"/>
      <c r="J873" s="220"/>
      <c r="K873" s="220"/>
      <c r="L873" s="226"/>
      <c r="M873" s="227"/>
      <c r="N873" s="228"/>
      <c r="O873" s="228"/>
      <c r="P873" s="228"/>
      <c r="Q873" s="228"/>
      <c r="R873" s="228"/>
      <c r="S873" s="228"/>
      <c r="T873" s="229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0" t="s">
        <v>162</v>
      </c>
      <c r="AU873" s="230" t="s">
        <v>85</v>
      </c>
      <c r="AV873" s="13" t="s">
        <v>85</v>
      </c>
      <c r="AW873" s="13" t="s">
        <v>4</v>
      </c>
      <c r="AX873" s="13" t="s">
        <v>81</v>
      </c>
      <c r="AY873" s="230" t="s">
        <v>151</v>
      </c>
    </row>
    <row r="874" s="2" customFormat="1" ht="16.5" customHeight="1">
      <c r="A874" s="39"/>
      <c r="B874" s="40"/>
      <c r="C874" s="201" t="s">
        <v>1919</v>
      </c>
      <c r="D874" s="201" t="s">
        <v>153</v>
      </c>
      <c r="E874" s="202" t="s">
        <v>1920</v>
      </c>
      <c r="F874" s="203" t="s">
        <v>1921</v>
      </c>
      <c r="G874" s="204" t="s">
        <v>221</v>
      </c>
      <c r="H874" s="205">
        <v>16.353000000000002</v>
      </c>
      <c r="I874" s="206"/>
      <c r="J874" s="207">
        <f>ROUND(I874*H874,2)</f>
        <v>0</v>
      </c>
      <c r="K874" s="203" t="s">
        <v>157</v>
      </c>
      <c r="L874" s="45"/>
      <c r="M874" s="208" t="s">
        <v>19</v>
      </c>
      <c r="N874" s="209" t="s">
        <v>47</v>
      </c>
      <c r="O874" s="85"/>
      <c r="P874" s="210">
        <f>O874*H874</f>
        <v>0</v>
      </c>
      <c r="Q874" s="210">
        <v>0</v>
      </c>
      <c r="R874" s="210">
        <f>Q874*H874</f>
        <v>0</v>
      </c>
      <c r="S874" s="210">
        <v>0</v>
      </c>
      <c r="T874" s="211">
        <f>S874*H874</f>
        <v>0</v>
      </c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R874" s="212" t="s">
        <v>249</v>
      </c>
      <c r="AT874" s="212" t="s">
        <v>153</v>
      </c>
      <c r="AU874" s="212" t="s">
        <v>85</v>
      </c>
      <c r="AY874" s="18" t="s">
        <v>151</v>
      </c>
      <c r="BE874" s="213">
        <f>IF(N874="základní",J874,0)</f>
        <v>0</v>
      </c>
      <c r="BF874" s="213">
        <f>IF(N874="snížená",J874,0)</f>
        <v>0</v>
      </c>
      <c r="BG874" s="213">
        <f>IF(N874="zákl. přenesená",J874,0)</f>
        <v>0</v>
      </c>
      <c r="BH874" s="213">
        <f>IF(N874="sníž. přenesená",J874,0)</f>
        <v>0</v>
      </c>
      <c r="BI874" s="213">
        <f>IF(N874="nulová",J874,0)</f>
        <v>0</v>
      </c>
      <c r="BJ874" s="18" t="s">
        <v>81</v>
      </c>
      <c r="BK874" s="213">
        <f>ROUND(I874*H874,2)</f>
        <v>0</v>
      </c>
      <c r="BL874" s="18" t="s">
        <v>249</v>
      </c>
      <c r="BM874" s="212" t="s">
        <v>1922</v>
      </c>
    </row>
    <row r="875" s="2" customFormat="1">
      <c r="A875" s="39"/>
      <c r="B875" s="40"/>
      <c r="C875" s="41"/>
      <c r="D875" s="214" t="s">
        <v>160</v>
      </c>
      <c r="E875" s="41"/>
      <c r="F875" s="215" t="s">
        <v>1923</v>
      </c>
      <c r="G875" s="41"/>
      <c r="H875" s="41"/>
      <c r="I875" s="216"/>
      <c r="J875" s="41"/>
      <c r="K875" s="41"/>
      <c r="L875" s="45"/>
      <c r="M875" s="217"/>
      <c r="N875" s="218"/>
      <c r="O875" s="85"/>
      <c r="P875" s="85"/>
      <c r="Q875" s="85"/>
      <c r="R875" s="85"/>
      <c r="S875" s="85"/>
      <c r="T875" s="86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T875" s="18" t="s">
        <v>160</v>
      </c>
      <c r="AU875" s="18" t="s">
        <v>85</v>
      </c>
    </row>
    <row r="876" s="13" customFormat="1">
      <c r="A876" s="13"/>
      <c r="B876" s="219"/>
      <c r="C876" s="220"/>
      <c r="D876" s="221" t="s">
        <v>162</v>
      </c>
      <c r="E876" s="222" t="s">
        <v>19</v>
      </c>
      <c r="F876" s="223" t="s">
        <v>1924</v>
      </c>
      <c r="G876" s="220"/>
      <c r="H876" s="224">
        <v>16.353000000000002</v>
      </c>
      <c r="I876" s="225"/>
      <c r="J876" s="220"/>
      <c r="K876" s="220"/>
      <c r="L876" s="226"/>
      <c r="M876" s="227"/>
      <c r="N876" s="228"/>
      <c r="O876" s="228"/>
      <c r="P876" s="228"/>
      <c r="Q876" s="228"/>
      <c r="R876" s="228"/>
      <c r="S876" s="228"/>
      <c r="T876" s="229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0" t="s">
        <v>162</v>
      </c>
      <c r="AU876" s="230" t="s">
        <v>85</v>
      </c>
      <c r="AV876" s="13" t="s">
        <v>85</v>
      </c>
      <c r="AW876" s="13" t="s">
        <v>35</v>
      </c>
      <c r="AX876" s="13" t="s">
        <v>81</v>
      </c>
      <c r="AY876" s="230" t="s">
        <v>151</v>
      </c>
    </row>
    <row r="877" s="2" customFormat="1" ht="16.5" customHeight="1">
      <c r="A877" s="39"/>
      <c r="B877" s="40"/>
      <c r="C877" s="231" t="s">
        <v>1925</v>
      </c>
      <c r="D877" s="231" t="s">
        <v>194</v>
      </c>
      <c r="E877" s="232" t="s">
        <v>1926</v>
      </c>
      <c r="F877" s="233" t="s">
        <v>1927</v>
      </c>
      <c r="G877" s="234" t="s">
        <v>156</v>
      </c>
      <c r="H877" s="235">
        <v>0.042999999999999997</v>
      </c>
      <c r="I877" s="236"/>
      <c r="J877" s="237">
        <f>ROUND(I877*H877,2)</f>
        <v>0</v>
      </c>
      <c r="K877" s="233" t="s">
        <v>157</v>
      </c>
      <c r="L877" s="238"/>
      <c r="M877" s="239" t="s">
        <v>19</v>
      </c>
      <c r="N877" s="240" t="s">
        <v>47</v>
      </c>
      <c r="O877" s="85"/>
      <c r="P877" s="210">
        <f>O877*H877</f>
        <v>0</v>
      </c>
      <c r="Q877" s="210">
        <v>0.55000000000000004</v>
      </c>
      <c r="R877" s="210">
        <f>Q877*H877</f>
        <v>0.023650000000000001</v>
      </c>
      <c r="S877" s="210">
        <v>0</v>
      </c>
      <c r="T877" s="211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12" t="s">
        <v>344</v>
      </c>
      <c r="AT877" s="212" t="s">
        <v>194</v>
      </c>
      <c r="AU877" s="212" t="s">
        <v>85</v>
      </c>
      <c r="AY877" s="18" t="s">
        <v>151</v>
      </c>
      <c r="BE877" s="213">
        <f>IF(N877="základní",J877,0)</f>
        <v>0</v>
      </c>
      <c r="BF877" s="213">
        <f>IF(N877="snížená",J877,0)</f>
        <v>0</v>
      </c>
      <c r="BG877" s="213">
        <f>IF(N877="zákl. přenesená",J877,0)</f>
        <v>0</v>
      </c>
      <c r="BH877" s="213">
        <f>IF(N877="sníž. přenesená",J877,0)</f>
        <v>0</v>
      </c>
      <c r="BI877" s="213">
        <f>IF(N877="nulová",J877,0)</f>
        <v>0</v>
      </c>
      <c r="BJ877" s="18" t="s">
        <v>81</v>
      </c>
      <c r="BK877" s="213">
        <f>ROUND(I877*H877,2)</f>
        <v>0</v>
      </c>
      <c r="BL877" s="18" t="s">
        <v>249</v>
      </c>
      <c r="BM877" s="212" t="s">
        <v>1928</v>
      </c>
    </row>
    <row r="878" s="13" customFormat="1">
      <c r="A878" s="13"/>
      <c r="B878" s="219"/>
      <c r="C878" s="220"/>
      <c r="D878" s="221" t="s">
        <v>162</v>
      </c>
      <c r="E878" s="220"/>
      <c r="F878" s="223" t="s">
        <v>1929</v>
      </c>
      <c r="G878" s="220"/>
      <c r="H878" s="224">
        <v>0.042999999999999997</v>
      </c>
      <c r="I878" s="225"/>
      <c r="J878" s="220"/>
      <c r="K878" s="220"/>
      <c r="L878" s="226"/>
      <c r="M878" s="227"/>
      <c r="N878" s="228"/>
      <c r="O878" s="228"/>
      <c r="P878" s="228"/>
      <c r="Q878" s="228"/>
      <c r="R878" s="228"/>
      <c r="S878" s="228"/>
      <c r="T878" s="229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0" t="s">
        <v>162</v>
      </c>
      <c r="AU878" s="230" t="s">
        <v>85</v>
      </c>
      <c r="AV878" s="13" t="s">
        <v>85</v>
      </c>
      <c r="AW878" s="13" t="s">
        <v>4</v>
      </c>
      <c r="AX878" s="13" t="s">
        <v>81</v>
      </c>
      <c r="AY878" s="230" t="s">
        <v>151</v>
      </c>
    </row>
    <row r="879" s="2" customFormat="1" ht="33" customHeight="1">
      <c r="A879" s="39"/>
      <c r="B879" s="40"/>
      <c r="C879" s="201" t="s">
        <v>1930</v>
      </c>
      <c r="D879" s="201" t="s">
        <v>153</v>
      </c>
      <c r="E879" s="202" t="s">
        <v>1931</v>
      </c>
      <c r="F879" s="203" t="s">
        <v>1932</v>
      </c>
      <c r="G879" s="204" t="s">
        <v>821</v>
      </c>
      <c r="H879" s="205">
        <v>10.65</v>
      </c>
      <c r="I879" s="206"/>
      <c r="J879" s="207">
        <f>ROUND(I879*H879,2)</f>
        <v>0</v>
      </c>
      <c r="K879" s="203" t="s">
        <v>157</v>
      </c>
      <c r="L879" s="45"/>
      <c r="M879" s="208" t="s">
        <v>19</v>
      </c>
      <c r="N879" s="209" t="s">
        <v>47</v>
      </c>
      <c r="O879" s="85"/>
      <c r="P879" s="210">
        <f>O879*H879</f>
        <v>0</v>
      </c>
      <c r="Q879" s="210">
        <v>0</v>
      </c>
      <c r="R879" s="210">
        <f>Q879*H879</f>
        <v>0</v>
      </c>
      <c r="S879" s="210">
        <v>0</v>
      </c>
      <c r="T879" s="211">
        <f>S879*H879</f>
        <v>0</v>
      </c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R879" s="212" t="s">
        <v>249</v>
      </c>
      <c r="AT879" s="212" t="s">
        <v>153</v>
      </c>
      <c r="AU879" s="212" t="s">
        <v>85</v>
      </c>
      <c r="AY879" s="18" t="s">
        <v>151</v>
      </c>
      <c r="BE879" s="213">
        <f>IF(N879="základní",J879,0)</f>
        <v>0</v>
      </c>
      <c r="BF879" s="213">
        <f>IF(N879="snížená",J879,0)</f>
        <v>0</v>
      </c>
      <c r="BG879" s="213">
        <f>IF(N879="zákl. přenesená",J879,0)</f>
        <v>0</v>
      </c>
      <c r="BH879" s="213">
        <f>IF(N879="sníž. přenesená",J879,0)</f>
        <v>0</v>
      </c>
      <c r="BI879" s="213">
        <f>IF(N879="nulová",J879,0)</f>
        <v>0</v>
      </c>
      <c r="BJ879" s="18" t="s">
        <v>81</v>
      </c>
      <c r="BK879" s="213">
        <f>ROUND(I879*H879,2)</f>
        <v>0</v>
      </c>
      <c r="BL879" s="18" t="s">
        <v>249</v>
      </c>
      <c r="BM879" s="212" t="s">
        <v>1933</v>
      </c>
    </row>
    <row r="880" s="2" customFormat="1">
      <c r="A880" s="39"/>
      <c r="B880" s="40"/>
      <c r="C880" s="41"/>
      <c r="D880" s="214" t="s">
        <v>160</v>
      </c>
      <c r="E880" s="41"/>
      <c r="F880" s="215" t="s">
        <v>1934</v>
      </c>
      <c r="G880" s="41"/>
      <c r="H880" s="41"/>
      <c r="I880" s="216"/>
      <c r="J880" s="41"/>
      <c r="K880" s="41"/>
      <c r="L880" s="45"/>
      <c r="M880" s="217"/>
      <c r="N880" s="218"/>
      <c r="O880" s="85"/>
      <c r="P880" s="85"/>
      <c r="Q880" s="85"/>
      <c r="R880" s="85"/>
      <c r="S880" s="85"/>
      <c r="T880" s="86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T880" s="18" t="s">
        <v>160</v>
      </c>
      <c r="AU880" s="18" t="s">
        <v>85</v>
      </c>
    </row>
    <row r="881" s="13" customFormat="1">
      <c r="A881" s="13"/>
      <c r="B881" s="219"/>
      <c r="C881" s="220"/>
      <c r="D881" s="221" t="s">
        <v>162</v>
      </c>
      <c r="E881" s="222" t="s">
        <v>19</v>
      </c>
      <c r="F881" s="223" t="s">
        <v>1935</v>
      </c>
      <c r="G881" s="220"/>
      <c r="H881" s="224">
        <v>10.65</v>
      </c>
      <c r="I881" s="225"/>
      <c r="J881" s="220"/>
      <c r="K881" s="220"/>
      <c r="L881" s="226"/>
      <c r="M881" s="227"/>
      <c r="N881" s="228"/>
      <c r="O881" s="228"/>
      <c r="P881" s="228"/>
      <c r="Q881" s="228"/>
      <c r="R881" s="228"/>
      <c r="S881" s="228"/>
      <c r="T881" s="229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0" t="s">
        <v>162</v>
      </c>
      <c r="AU881" s="230" t="s">
        <v>85</v>
      </c>
      <c r="AV881" s="13" t="s">
        <v>85</v>
      </c>
      <c r="AW881" s="13" t="s">
        <v>35</v>
      </c>
      <c r="AX881" s="13" t="s">
        <v>81</v>
      </c>
      <c r="AY881" s="230" t="s">
        <v>151</v>
      </c>
    </row>
    <row r="882" s="2" customFormat="1" ht="16.5" customHeight="1">
      <c r="A882" s="39"/>
      <c r="B882" s="40"/>
      <c r="C882" s="231" t="s">
        <v>1936</v>
      </c>
      <c r="D882" s="231" t="s">
        <v>194</v>
      </c>
      <c r="E882" s="232" t="s">
        <v>1915</v>
      </c>
      <c r="F882" s="233" t="s">
        <v>1916</v>
      </c>
      <c r="G882" s="234" t="s">
        <v>156</v>
      </c>
      <c r="H882" s="235">
        <v>0.13100000000000001</v>
      </c>
      <c r="I882" s="236"/>
      <c r="J882" s="237">
        <f>ROUND(I882*H882,2)</f>
        <v>0</v>
      </c>
      <c r="K882" s="233" t="s">
        <v>157</v>
      </c>
      <c r="L882" s="238"/>
      <c r="M882" s="239" t="s">
        <v>19</v>
      </c>
      <c r="N882" s="240" t="s">
        <v>47</v>
      </c>
      <c r="O882" s="85"/>
      <c r="P882" s="210">
        <f>O882*H882</f>
        <v>0</v>
      </c>
      <c r="Q882" s="210">
        <v>0.55000000000000004</v>
      </c>
      <c r="R882" s="210">
        <f>Q882*H882</f>
        <v>0.072050000000000003</v>
      </c>
      <c r="S882" s="210">
        <v>0</v>
      </c>
      <c r="T882" s="211">
        <f>S882*H882</f>
        <v>0</v>
      </c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R882" s="212" t="s">
        <v>344</v>
      </c>
      <c r="AT882" s="212" t="s">
        <v>194</v>
      </c>
      <c r="AU882" s="212" t="s">
        <v>85</v>
      </c>
      <c r="AY882" s="18" t="s">
        <v>151</v>
      </c>
      <c r="BE882" s="213">
        <f>IF(N882="základní",J882,0)</f>
        <v>0</v>
      </c>
      <c r="BF882" s="213">
        <f>IF(N882="snížená",J882,0)</f>
        <v>0</v>
      </c>
      <c r="BG882" s="213">
        <f>IF(N882="zákl. přenesená",J882,0)</f>
        <v>0</v>
      </c>
      <c r="BH882" s="213">
        <f>IF(N882="sníž. přenesená",J882,0)</f>
        <v>0</v>
      </c>
      <c r="BI882" s="213">
        <f>IF(N882="nulová",J882,0)</f>
        <v>0</v>
      </c>
      <c r="BJ882" s="18" t="s">
        <v>81</v>
      </c>
      <c r="BK882" s="213">
        <f>ROUND(I882*H882,2)</f>
        <v>0</v>
      </c>
      <c r="BL882" s="18" t="s">
        <v>249</v>
      </c>
      <c r="BM882" s="212" t="s">
        <v>1937</v>
      </c>
    </row>
    <row r="883" s="13" customFormat="1">
      <c r="A883" s="13"/>
      <c r="B883" s="219"/>
      <c r="C883" s="220"/>
      <c r="D883" s="221" t="s">
        <v>162</v>
      </c>
      <c r="E883" s="222" t="s">
        <v>19</v>
      </c>
      <c r="F883" s="223" t="s">
        <v>1938</v>
      </c>
      <c r="G883" s="220"/>
      <c r="H883" s="224">
        <v>0.119</v>
      </c>
      <c r="I883" s="225"/>
      <c r="J883" s="220"/>
      <c r="K883" s="220"/>
      <c r="L883" s="226"/>
      <c r="M883" s="227"/>
      <c r="N883" s="228"/>
      <c r="O883" s="228"/>
      <c r="P883" s="228"/>
      <c r="Q883" s="228"/>
      <c r="R883" s="228"/>
      <c r="S883" s="228"/>
      <c r="T883" s="229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0" t="s">
        <v>162</v>
      </c>
      <c r="AU883" s="230" t="s">
        <v>85</v>
      </c>
      <c r="AV883" s="13" t="s">
        <v>85</v>
      </c>
      <c r="AW883" s="13" t="s">
        <v>35</v>
      </c>
      <c r="AX883" s="13" t="s">
        <v>81</v>
      </c>
      <c r="AY883" s="230" t="s">
        <v>151</v>
      </c>
    </row>
    <row r="884" s="13" customFormat="1">
      <c r="A884" s="13"/>
      <c r="B884" s="219"/>
      <c r="C884" s="220"/>
      <c r="D884" s="221" t="s">
        <v>162</v>
      </c>
      <c r="E884" s="220"/>
      <c r="F884" s="223" t="s">
        <v>1939</v>
      </c>
      <c r="G884" s="220"/>
      <c r="H884" s="224">
        <v>0.13100000000000001</v>
      </c>
      <c r="I884" s="225"/>
      <c r="J884" s="220"/>
      <c r="K884" s="220"/>
      <c r="L884" s="226"/>
      <c r="M884" s="227"/>
      <c r="N884" s="228"/>
      <c r="O884" s="228"/>
      <c r="P884" s="228"/>
      <c r="Q884" s="228"/>
      <c r="R884" s="228"/>
      <c r="S884" s="228"/>
      <c r="T884" s="229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0" t="s">
        <v>162</v>
      </c>
      <c r="AU884" s="230" t="s">
        <v>85</v>
      </c>
      <c r="AV884" s="13" t="s">
        <v>85</v>
      </c>
      <c r="AW884" s="13" t="s">
        <v>4</v>
      </c>
      <c r="AX884" s="13" t="s">
        <v>81</v>
      </c>
      <c r="AY884" s="230" t="s">
        <v>151</v>
      </c>
    </row>
    <row r="885" s="2" customFormat="1" ht="33" customHeight="1">
      <c r="A885" s="39"/>
      <c r="B885" s="40"/>
      <c r="C885" s="201" t="s">
        <v>1940</v>
      </c>
      <c r="D885" s="201" t="s">
        <v>153</v>
      </c>
      <c r="E885" s="202" t="s">
        <v>1941</v>
      </c>
      <c r="F885" s="203" t="s">
        <v>1942</v>
      </c>
      <c r="G885" s="204" t="s">
        <v>821</v>
      </c>
      <c r="H885" s="205">
        <v>16.75</v>
      </c>
      <c r="I885" s="206"/>
      <c r="J885" s="207">
        <f>ROUND(I885*H885,2)</f>
        <v>0</v>
      </c>
      <c r="K885" s="203" t="s">
        <v>157</v>
      </c>
      <c r="L885" s="45"/>
      <c r="M885" s="208" t="s">
        <v>19</v>
      </c>
      <c r="N885" s="209" t="s">
        <v>47</v>
      </c>
      <c r="O885" s="85"/>
      <c r="P885" s="210">
        <f>O885*H885</f>
        <v>0</v>
      </c>
      <c r="Q885" s="210">
        <v>0</v>
      </c>
      <c r="R885" s="210">
        <f>Q885*H885</f>
        <v>0</v>
      </c>
      <c r="S885" s="210">
        <v>0</v>
      </c>
      <c r="T885" s="211">
        <f>S885*H885</f>
        <v>0</v>
      </c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R885" s="212" t="s">
        <v>249</v>
      </c>
      <c r="AT885" s="212" t="s">
        <v>153</v>
      </c>
      <c r="AU885" s="212" t="s">
        <v>85</v>
      </c>
      <c r="AY885" s="18" t="s">
        <v>151</v>
      </c>
      <c r="BE885" s="213">
        <f>IF(N885="základní",J885,0)</f>
        <v>0</v>
      </c>
      <c r="BF885" s="213">
        <f>IF(N885="snížená",J885,0)</f>
        <v>0</v>
      </c>
      <c r="BG885" s="213">
        <f>IF(N885="zákl. přenesená",J885,0)</f>
        <v>0</v>
      </c>
      <c r="BH885" s="213">
        <f>IF(N885="sníž. přenesená",J885,0)</f>
        <v>0</v>
      </c>
      <c r="BI885" s="213">
        <f>IF(N885="nulová",J885,0)</f>
        <v>0</v>
      </c>
      <c r="BJ885" s="18" t="s">
        <v>81</v>
      </c>
      <c r="BK885" s="213">
        <f>ROUND(I885*H885,2)</f>
        <v>0</v>
      </c>
      <c r="BL885" s="18" t="s">
        <v>249</v>
      </c>
      <c r="BM885" s="212" t="s">
        <v>1943</v>
      </c>
    </row>
    <row r="886" s="2" customFormat="1">
      <c r="A886" s="39"/>
      <c r="B886" s="40"/>
      <c r="C886" s="41"/>
      <c r="D886" s="214" t="s">
        <v>160</v>
      </c>
      <c r="E886" s="41"/>
      <c r="F886" s="215" t="s">
        <v>1944</v>
      </c>
      <c r="G886" s="41"/>
      <c r="H886" s="41"/>
      <c r="I886" s="216"/>
      <c r="J886" s="41"/>
      <c r="K886" s="41"/>
      <c r="L886" s="45"/>
      <c r="M886" s="217"/>
      <c r="N886" s="218"/>
      <c r="O886" s="85"/>
      <c r="P886" s="85"/>
      <c r="Q886" s="85"/>
      <c r="R886" s="85"/>
      <c r="S886" s="85"/>
      <c r="T886" s="86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T886" s="18" t="s">
        <v>160</v>
      </c>
      <c r="AU886" s="18" t="s">
        <v>85</v>
      </c>
    </row>
    <row r="887" s="13" customFormat="1">
      <c r="A887" s="13"/>
      <c r="B887" s="219"/>
      <c r="C887" s="220"/>
      <c r="D887" s="221" t="s">
        <v>162</v>
      </c>
      <c r="E887" s="222" t="s">
        <v>19</v>
      </c>
      <c r="F887" s="223" t="s">
        <v>1945</v>
      </c>
      <c r="G887" s="220"/>
      <c r="H887" s="224">
        <v>16.75</v>
      </c>
      <c r="I887" s="225"/>
      <c r="J887" s="220"/>
      <c r="K887" s="220"/>
      <c r="L887" s="226"/>
      <c r="M887" s="227"/>
      <c r="N887" s="228"/>
      <c r="O887" s="228"/>
      <c r="P887" s="228"/>
      <c r="Q887" s="228"/>
      <c r="R887" s="228"/>
      <c r="S887" s="228"/>
      <c r="T887" s="229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0" t="s">
        <v>162</v>
      </c>
      <c r="AU887" s="230" t="s">
        <v>85</v>
      </c>
      <c r="AV887" s="13" t="s">
        <v>85</v>
      </c>
      <c r="AW887" s="13" t="s">
        <v>35</v>
      </c>
      <c r="AX887" s="13" t="s">
        <v>81</v>
      </c>
      <c r="AY887" s="230" t="s">
        <v>151</v>
      </c>
    </row>
    <row r="888" s="2" customFormat="1" ht="16.5" customHeight="1">
      <c r="A888" s="39"/>
      <c r="B888" s="40"/>
      <c r="C888" s="231" t="s">
        <v>1946</v>
      </c>
      <c r="D888" s="231" t="s">
        <v>194</v>
      </c>
      <c r="E888" s="232" t="s">
        <v>1947</v>
      </c>
      <c r="F888" s="233" t="s">
        <v>1948</v>
      </c>
      <c r="G888" s="234" t="s">
        <v>156</v>
      </c>
      <c r="H888" s="235">
        <v>0.33300000000000002</v>
      </c>
      <c r="I888" s="236"/>
      <c r="J888" s="237">
        <f>ROUND(I888*H888,2)</f>
        <v>0</v>
      </c>
      <c r="K888" s="233" t="s">
        <v>157</v>
      </c>
      <c r="L888" s="238"/>
      <c r="M888" s="239" t="s">
        <v>19</v>
      </c>
      <c r="N888" s="240" t="s">
        <v>47</v>
      </c>
      <c r="O888" s="85"/>
      <c r="P888" s="210">
        <f>O888*H888</f>
        <v>0</v>
      </c>
      <c r="Q888" s="210">
        <v>0.55000000000000004</v>
      </c>
      <c r="R888" s="210">
        <f>Q888*H888</f>
        <v>0.18315000000000004</v>
      </c>
      <c r="S888" s="210">
        <v>0</v>
      </c>
      <c r="T888" s="211">
        <f>S888*H888</f>
        <v>0</v>
      </c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R888" s="212" t="s">
        <v>344</v>
      </c>
      <c r="AT888" s="212" t="s">
        <v>194</v>
      </c>
      <c r="AU888" s="212" t="s">
        <v>85</v>
      </c>
      <c r="AY888" s="18" t="s">
        <v>151</v>
      </c>
      <c r="BE888" s="213">
        <f>IF(N888="základní",J888,0)</f>
        <v>0</v>
      </c>
      <c r="BF888" s="213">
        <f>IF(N888="snížená",J888,0)</f>
        <v>0</v>
      </c>
      <c r="BG888" s="213">
        <f>IF(N888="zákl. přenesená",J888,0)</f>
        <v>0</v>
      </c>
      <c r="BH888" s="213">
        <f>IF(N888="sníž. přenesená",J888,0)</f>
        <v>0</v>
      </c>
      <c r="BI888" s="213">
        <f>IF(N888="nulová",J888,0)</f>
        <v>0</v>
      </c>
      <c r="BJ888" s="18" t="s">
        <v>81</v>
      </c>
      <c r="BK888" s="213">
        <f>ROUND(I888*H888,2)</f>
        <v>0</v>
      </c>
      <c r="BL888" s="18" t="s">
        <v>249</v>
      </c>
      <c r="BM888" s="212" t="s">
        <v>1949</v>
      </c>
    </row>
    <row r="889" s="13" customFormat="1">
      <c r="A889" s="13"/>
      <c r="B889" s="219"/>
      <c r="C889" s="220"/>
      <c r="D889" s="221" t="s">
        <v>162</v>
      </c>
      <c r="E889" s="222" t="s">
        <v>19</v>
      </c>
      <c r="F889" s="223" t="s">
        <v>1950</v>
      </c>
      <c r="G889" s="220"/>
      <c r="H889" s="224">
        <v>0.30299999999999999</v>
      </c>
      <c r="I889" s="225"/>
      <c r="J889" s="220"/>
      <c r="K889" s="220"/>
      <c r="L889" s="226"/>
      <c r="M889" s="227"/>
      <c r="N889" s="228"/>
      <c r="O889" s="228"/>
      <c r="P889" s="228"/>
      <c r="Q889" s="228"/>
      <c r="R889" s="228"/>
      <c r="S889" s="228"/>
      <c r="T889" s="229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0" t="s">
        <v>162</v>
      </c>
      <c r="AU889" s="230" t="s">
        <v>85</v>
      </c>
      <c r="AV889" s="13" t="s">
        <v>85</v>
      </c>
      <c r="AW889" s="13" t="s">
        <v>35</v>
      </c>
      <c r="AX889" s="13" t="s">
        <v>81</v>
      </c>
      <c r="AY889" s="230" t="s">
        <v>151</v>
      </c>
    </row>
    <row r="890" s="13" customFormat="1">
      <c r="A890" s="13"/>
      <c r="B890" s="219"/>
      <c r="C890" s="220"/>
      <c r="D890" s="221" t="s">
        <v>162</v>
      </c>
      <c r="E890" s="220"/>
      <c r="F890" s="223" t="s">
        <v>1951</v>
      </c>
      <c r="G890" s="220"/>
      <c r="H890" s="224">
        <v>0.33300000000000002</v>
      </c>
      <c r="I890" s="225"/>
      <c r="J890" s="220"/>
      <c r="K890" s="220"/>
      <c r="L890" s="226"/>
      <c r="M890" s="227"/>
      <c r="N890" s="228"/>
      <c r="O890" s="228"/>
      <c r="P890" s="228"/>
      <c r="Q890" s="228"/>
      <c r="R890" s="228"/>
      <c r="S890" s="228"/>
      <c r="T890" s="229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0" t="s">
        <v>162</v>
      </c>
      <c r="AU890" s="230" t="s">
        <v>85</v>
      </c>
      <c r="AV890" s="13" t="s">
        <v>85</v>
      </c>
      <c r="AW890" s="13" t="s">
        <v>4</v>
      </c>
      <c r="AX890" s="13" t="s">
        <v>81</v>
      </c>
      <c r="AY890" s="230" t="s">
        <v>151</v>
      </c>
    </row>
    <row r="891" s="2" customFormat="1" ht="33" customHeight="1">
      <c r="A891" s="39"/>
      <c r="B891" s="40"/>
      <c r="C891" s="201" t="s">
        <v>1952</v>
      </c>
      <c r="D891" s="201" t="s">
        <v>153</v>
      </c>
      <c r="E891" s="202" t="s">
        <v>1953</v>
      </c>
      <c r="F891" s="203" t="s">
        <v>1954</v>
      </c>
      <c r="G891" s="204" t="s">
        <v>821</v>
      </c>
      <c r="H891" s="205">
        <v>4</v>
      </c>
      <c r="I891" s="206"/>
      <c r="J891" s="207">
        <f>ROUND(I891*H891,2)</f>
        <v>0</v>
      </c>
      <c r="K891" s="203" t="s">
        <v>157</v>
      </c>
      <c r="L891" s="45"/>
      <c r="M891" s="208" t="s">
        <v>19</v>
      </c>
      <c r="N891" s="209" t="s">
        <v>47</v>
      </c>
      <c r="O891" s="85"/>
      <c r="P891" s="210">
        <f>O891*H891</f>
        <v>0</v>
      </c>
      <c r="Q891" s="210">
        <v>0</v>
      </c>
      <c r="R891" s="210">
        <f>Q891*H891</f>
        <v>0</v>
      </c>
      <c r="S891" s="210">
        <v>0</v>
      </c>
      <c r="T891" s="211">
        <f>S891*H891</f>
        <v>0</v>
      </c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R891" s="212" t="s">
        <v>249</v>
      </c>
      <c r="AT891" s="212" t="s">
        <v>153</v>
      </c>
      <c r="AU891" s="212" t="s">
        <v>85</v>
      </c>
      <c r="AY891" s="18" t="s">
        <v>151</v>
      </c>
      <c r="BE891" s="213">
        <f>IF(N891="základní",J891,0)</f>
        <v>0</v>
      </c>
      <c r="BF891" s="213">
        <f>IF(N891="snížená",J891,0)</f>
        <v>0</v>
      </c>
      <c r="BG891" s="213">
        <f>IF(N891="zákl. přenesená",J891,0)</f>
        <v>0</v>
      </c>
      <c r="BH891" s="213">
        <f>IF(N891="sníž. přenesená",J891,0)</f>
        <v>0</v>
      </c>
      <c r="BI891" s="213">
        <f>IF(N891="nulová",J891,0)</f>
        <v>0</v>
      </c>
      <c r="BJ891" s="18" t="s">
        <v>81</v>
      </c>
      <c r="BK891" s="213">
        <f>ROUND(I891*H891,2)</f>
        <v>0</v>
      </c>
      <c r="BL891" s="18" t="s">
        <v>249</v>
      </c>
      <c r="BM891" s="212" t="s">
        <v>1955</v>
      </c>
    </row>
    <row r="892" s="2" customFormat="1">
      <c r="A892" s="39"/>
      <c r="B892" s="40"/>
      <c r="C892" s="41"/>
      <c r="D892" s="214" t="s">
        <v>160</v>
      </c>
      <c r="E892" s="41"/>
      <c r="F892" s="215" t="s">
        <v>1956</v>
      </c>
      <c r="G892" s="41"/>
      <c r="H892" s="41"/>
      <c r="I892" s="216"/>
      <c r="J892" s="41"/>
      <c r="K892" s="41"/>
      <c r="L892" s="45"/>
      <c r="M892" s="217"/>
      <c r="N892" s="218"/>
      <c r="O892" s="85"/>
      <c r="P892" s="85"/>
      <c r="Q892" s="85"/>
      <c r="R892" s="85"/>
      <c r="S892" s="85"/>
      <c r="T892" s="86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T892" s="18" t="s">
        <v>160</v>
      </c>
      <c r="AU892" s="18" t="s">
        <v>85</v>
      </c>
    </row>
    <row r="893" s="13" customFormat="1">
      <c r="A893" s="13"/>
      <c r="B893" s="219"/>
      <c r="C893" s="220"/>
      <c r="D893" s="221" t="s">
        <v>162</v>
      </c>
      <c r="E893" s="222" t="s">
        <v>19</v>
      </c>
      <c r="F893" s="223" t="s">
        <v>1957</v>
      </c>
      <c r="G893" s="220"/>
      <c r="H893" s="224">
        <v>4</v>
      </c>
      <c r="I893" s="225"/>
      <c r="J893" s="220"/>
      <c r="K893" s="220"/>
      <c r="L893" s="226"/>
      <c r="M893" s="227"/>
      <c r="N893" s="228"/>
      <c r="O893" s="228"/>
      <c r="P893" s="228"/>
      <c r="Q893" s="228"/>
      <c r="R893" s="228"/>
      <c r="S893" s="228"/>
      <c r="T893" s="229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0" t="s">
        <v>162</v>
      </c>
      <c r="AU893" s="230" t="s">
        <v>85</v>
      </c>
      <c r="AV893" s="13" t="s">
        <v>85</v>
      </c>
      <c r="AW893" s="13" t="s">
        <v>35</v>
      </c>
      <c r="AX893" s="13" t="s">
        <v>81</v>
      </c>
      <c r="AY893" s="230" t="s">
        <v>151</v>
      </c>
    </row>
    <row r="894" s="2" customFormat="1" ht="16.5" customHeight="1">
      <c r="A894" s="39"/>
      <c r="B894" s="40"/>
      <c r="C894" s="231" t="s">
        <v>1958</v>
      </c>
      <c r="D894" s="231" t="s">
        <v>194</v>
      </c>
      <c r="E894" s="232" t="s">
        <v>1959</v>
      </c>
      <c r="F894" s="233" t="s">
        <v>1960</v>
      </c>
      <c r="G894" s="234" t="s">
        <v>156</v>
      </c>
      <c r="H894" s="235">
        <v>0.123</v>
      </c>
      <c r="I894" s="236"/>
      <c r="J894" s="237">
        <f>ROUND(I894*H894,2)</f>
        <v>0</v>
      </c>
      <c r="K894" s="233" t="s">
        <v>157</v>
      </c>
      <c r="L894" s="238"/>
      <c r="M894" s="239" t="s">
        <v>19</v>
      </c>
      <c r="N894" s="240" t="s">
        <v>47</v>
      </c>
      <c r="O894" s="85"/>
      <c r="P894" s="210">
        <f>O894*H894</f>
        <v>0</v>
      </c>
      <c r="Q894" s="210">
        <v>0.55000000000000004</v>
      </c>
      <c r="R894" s="210">
        <f>Q894*H894</f>
        <v>0.067650000000000002</v>
      </c>
      <c r="S894" s="210">
        <v>0</v>
      </c>
      <c r="T894" s="211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12" t="s">
        <v>344</v>
      </c>
      <c r="AT894" s="212" t="s">
        <v>194</v>
      </c>
      <c r="AU894" s="212" t="s">
        <v>85</v>
      </c>
      <c r="AY894" s="18" t="s">
        <v>151</v>
      </c>
      <c r="BE894" s="213">
        <f>IF(N894="základní",J894,0)</f>
        <v>0</v>
      </c>
      <c r="BF894" s="213">
        <f>IF(N894="snížená",J894,0)</f>
        <v>0</v>
      </c>
      <c r="BG894" s="213">
        <f>IF(N894="zákl. přenesená",J894,0)</f>
        <v>0</v>
      </c>
      <c r="BH894" s="213">
        <f>IF(N894="sníž. přenesená",J894,0)</f>
        <v>0</v>
      </c>
      <c r="BI894" s="213">
        <f>IF(N894="nulová",J894,0)</f>
        <v>0</v>
      </c>
      <c r="BJ894" s="18" t="s">
        <v>81</v>
      </c>
      <c r="BK894" s="213">
        <f>ROUND(I894*H894,2)</f>
        <v>0</v>
      </c>
      <c r="BL894" s="18" t="s">
        <v>249</v>
      </c>
      <c r="BM894" s="212" t="s">
        <v>1961</v>
      </c>
    </row>
    <row r="895" s="13" customFormat="1">
      <c r="A895" s="13"/>
      <c r="B895" s="219"/>
      <c r="C895" s="220"/>
      <c r="D895" s="221" t="s">
        <v>162</v>
      </c>
      <c r="E895" s="222" t="s">
        <v>19</v>
      </c>
      <c r="F895" s="223" t="s">
        <v>1962</v>
      </c>
      <c r="G895" s="220"/>
      <c r="H895" s="224">
        <v>0.112</v>
      </c>
      <c r="I895" s="225"/>
      <c r="J895" s="220"/>
      <c r="K895" s="220"/>
      <c r="L895" s="226"/>
      <c r="M895" s="227"/>
      <c r="N895" s="228"/>
      <c r="O895" s="228"/>
      <c r="P895" s="228"/>
      <c r="Q895" s="228"/>
      <c r="R895" s="228"/>
      <c r="S895" s="228"/>
      <c r="T895" s="229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0" t="s">
        <v>162</v>
      </c>
      <c r="AU895" s="230" t="s">
        <v>85</v>
      </c>
      <c r="AV895" s="13" t="s">
        <v>85</v>
      </c>
      <c r="AW895" s="13" t="s">
        <v>35</v>
      </c>
      <c r="AX895" s="13" t="s">
        <v>81</v>
      </c>
      <c r="AY895" s="230" t="s">
        <v>151</v>
      </c>
    </row>
    <row r="896" s="13" customFormat="1">
      <c r="A896" s="13"/>
      <c r="B896" s="219"/>
      <c r="C896" s="220"/>
      <c r="D896" s="221" t="s">
        <v>162</v>
      </c>
      <c r="E896" s="220"/>
      <c r="F896" s="223" t="s">
        <v>1963</v>
      </c>
      <c r="G896" s="220"/>
      <c r="H896" s="224">
        <v>0.123</v>
      </c>
      <c r="I896" s="225"/>
      <c r="J896" s="220"/>
      <c r="K896" s="220"/>
      <c r="L896" s="226"/>
      <c r="M896" s="227"/>
      <c r="N896" s="228"/>
      <c r="O896" s="228"/>
      <c r="P896" s="228"/>
      <c r="Q896" s="228"/>
      <c r="R896" s="228"/>
      <c r="S896" s="228"/>
      <c r="T896" s="229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0" t="s">
        <v>162</v>
      </c>
      <c r="AU896" s="230" t="s">
        <v>85</v>
      </c>
      <c r="AV896" s="13" t="s">
        <v>85</v>
      </c>
      <c r="AW896" s="13" t="s">
        <v>4</v>
      </c>
      <c r="AX896" s="13" t="s">
        <v>81</v>
      </c>
      <c r="AY896" s="230" t="s">
        <v>151</v>
      </c>
    </row>
    <row r="897" s="2" customFormat="1" ht="24.15" customHeight="1">
      <c r="A897" s="39"/>
      <c r="B897" s="40"/>
      <c r="C897" s="201" t="s">
        <v>1964</v>
      </c>
      <c r="D897" s="201" t="s">
        <v>153</v>
      </c>
      <c r="E897" s="202" t="s">
        <v>1965</v>
      </c>
      <c r="F897" s="203" t="s">
        <v>1966</v>
      </c>
      <c r="G897" s="204" t="s">
        <v>221</v>
      </c>
      <c r="H897" s="205">
        <v>28.199999999999999</v>
      </c>
      <c r="I897" s="206"/>
      <c r="J897" s="207">
        <f>ROUND(I897*H897,2)</f>
        <v>0</v>
      </c>
      <c r="K897" s="203" t="s">
        <v>157</v>
      </c>
      <c r="L897" s="45"/>
      <c r="M897" s="208" t="s">
        <v>19</v>
      </c>
      <c r="N897" s="209" t="s">
        <v>47</v>
      </c>
      <c r="O897" s="85"/>
      <c r="P897" s="210">
        <f>O897*H897</f>
        <v>0</v>
      </c>
      <c r="Q897" s="210">
        <v>0</v>
      </c>
      <c r="R897" s="210">
        <f>Q897*H897</f>
        <v>0</v>
      </c>
      <c r="S897" s="210">
        <v>0</v>
      </c>
      <c r="T897" s="211">
        <f>S897*H897</f>
        <v>0</v>
      </c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R897" s="212" t="s">
        <v>249</v>
      </c>
      <c r="AT897" s="212" t="s">
        <v>153</v>
      </c>
      <c r="AU897" s="212" t="s">
        <v>85</v>
      </c>
      <c r="AY897" s="18" t="s">
        <v>151</v>
      </c>
      <c r="BE897" s="213">
        <f>IF(N897="základní",J897,0)</f>
        <v>0</v>
      </c>
      <c r="BF897" s="213">
        <f>IF(N897="snížená",J897,0)</f>
        <v>0</v>
      </c>
      <c r="BG897" s="213">
        <f>IF(N897="zákl. přenesená",J897,0)</f>
        <v>0</v>
      </c>
      <c r="BH897" s="213">
        <f>IF(N897="sníž. přenesená",J897,0)</f>
        <v>0</v>
      </c>
      <c r="BI897" s="213">
        <f>IF(N897="nulová",J897,0)</f>
        <v>0</v>
      </c>
      <c r="BJ897" s="18" t="s">
        <v>81</v>
      </c>
      <c r="BK897" s="213">
        <f>ROUND(I897*H897,2)</f>
        <v>0</v>
      </c>
      <c r="BL897" s="18" t="s">
        <v>249</v>
      </c>
      <c r="BM897" s="212" t="s">
        <v>1967</v>
      </c>
    </row>
    <row r="898" s="2" customFormat="1">
      <c r="A898" s="39"/>
      <c r="B898" s="40"/>
      <c r="C898" s="41"/>
      <c r="D898" s="214" t="s">
        <v>160</v>
      </c>
      <c r="E898" s="41"/>
      <c r="F898" s="215" t="s">
        <v>1968</v>
      </c>
      <c r="G898" s="41"/>
      <c r="H898" s="41"/>
      <c r="I898" s="216"/>
      <c r="J898" s="41"/>
      <c r="K898" s="41"/>
      <c r="L898" s="45"/>
      <c r="M898" s="217"/>
      <c r="N898" s="218"/>
      <c r="O898" s="85"/>
      <c r="P898" s="85"/>
      <c r="Q898" s="85"/>
      <c r="R898" s="85"/>
      <c r="S898" s="85"/>
      <c r="T898" s="86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T898" s="18" t="s">
        <v>160</v>
      </c>
      <c r="AU898" s="18" t="s">
        <v>85</v>
      </c>
    </row>
    <row r="899" s="2" customFormat="1" ht="16.5" customHeight="1">
      <c r="A899" s="39"/>
      <c r="B899" s="40"/>
      <c r="C899" s="231" t="s">
        <v>1969</v>
      </c>
      <c r="D899" s="231" t="s">
        <v>194</v>
      </c>
      <c r="E899" s="232" t="s">
        <v>1926</v>
      </c>
      <c r="F899" s="233" t="s">
        <v>1927</v>
      </c>
      <c r="G899" s="234" t="s">
        <v>156</v>
      </c>
      <c r="H899" s="235">
        <v>0.073999999999999996</v>
      </c>
      <c r="I899" s="236"/>
      <c r="J899" s="237">
        <f>ROUND(I899*H899,2)</f>
        <v>0</v>
      </c>
      <c r="K899" s="233" t="s">
        <v>157</v>
      </c>
      <c r="L899" s="238"/>
      <c r="M899" s="239" t="s">
        <v>19</v>
      </c>
      <c r="N899" s="240" t="s">
        <v>47</v>
      </c>
      <c r="O899" s="85"/>
      <c r="P899" s="210">
        <f>O899*H899</f>
        <v>0</v>
      </c>
      <c r="Q899" s="210">
        <v>0.55000000000000004</v>
      </c>
      <c r="R899" s="210">
        <f>Q899*H899</f>
        <v>0.0407</v>
      </c>
      <c r="S899" s="210">
        <v>0</v>
      </c>
      <c r="T899" s="211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12" t="s">
        <v>344</v>
      </c>
      <c r="AT899" s="212" t="s">
        <v>194</v>
      </c>
      <c r="AU899" s="212" t="s">
        <v>85</v>
      </c>
      <c r="AY899" s="18" t="s">
        <v>151</v>
      </c>
      <c r="BE899" s="213">
        <f>IF(N899="základní",J899,0)</f>
        <v>0</v>
      </c>
      <c r="BF899" s="213">
        <f>IF(N899="snížená",J899,0)</f>
        <v>0</v>
      </c>
      <c r="BG899" s="213">
        <f>IF(N899="zákl. přenesená",J899,0)</f>
        <v>0</v>
      </c>
      <c r="BH899" s="213">
        <f>IF(N899="sníž. přenesená",J899,0)</f>
        <v>0</v>
      </c>
      <c r="BI899" s="213">
        <f>IF(N899="nulová",J899,0)</f>
        <v>0</v>
      </c>
      <c r="BJ899" s="18" t="s">
        <v>81</v>
      </c>
      <c r="BK899" s="213">
        <f>ROUND(I899*H899,2)</f>
        <v>0</v>
      </c>
      <c r="BL899" s="18" t="s">
        <v>249</v>
      </c>
      <c r="BM899" s="212" t="s">
        <v>1970</v>
      </c>
    </row>
    <row r="900" s="13" customFormat="1">
      <c r="A900" s="13"/>
      <c r="B900" s="219"/>
      <c r="C900" s="220"/>
      <c r="D900" s="221" t="s">
        <v>162</v>
      </c>
      <c r="E900" s="220"/>
      <c r="F900" s="223" t="s">
        <v>1971</v>
      </c>
      <c r="G900" s="220"/>
      <c r="H900" s="224">
        <v>0.073999999999999996</v>
      </c>
      <c r="I900" s="225"/>
      <c r="J900" s="220"/>
      <c r="K900" s="220"/>
      <c r="L900" s="226"/>
      <c r="M900" s="227"/>
      <c r="N900" s="228"/>
      <c r="O900" s="228"/>
      <c r="P900" s="228"/>
      <c r="Q900" s="228"/>
      <c r="R900" s="228"/>
      <c r="S900" s="228"/>
      <c r="T900" s="229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0" t="s">
        <v>162</v>
      </c>
      <c r="AU900" s="230" t="s">
        <v>85</v>
      </c>
      <c r="AV900" s="13" t="s">
        <v>85</v>
      </c>
      <c r="AW900" s="13" t="s">
        <v>4</v>
      </c>
      <c r="AX900" s="13" t="s">
        <v>81</v>
      </c>
      <c r="AY900" s="230" t="s">
        <v>151</v>
      </c>
    </row>
    <row r="901" s="2" customFormat="1" ht="24.15" customHeight="1">
      <c r="A901" s="39"/>
      <c r="B901" s="40"/>
      <c r="C901" s="201" t="s">
        <v>1972</v>
      </c>
      <c r="D901" s="201" t="s">
        <v>153</v>
      </c>
      <c r="E901" s="202" t="s">
        <v>1973</v>
      </c>
      <c r="F901" s="203" t="s">
        <v>1974</v>
      </c>
      <c r="G901" s="204" t="s">
        <v>221</v>
      </c>
      <c r="H901" s="205">
        <v>16.5</v>
      </c>
      <c r="I901" s="206"/>
      <c r="J901" s="207">
        <f>ROUND(I901*H901,2)</f>
        <v>0</v>
      </c>
      <c r="K901" s="203" t="s">
        <v>157</v>
      </c>
      <c r="L901" s="45"/>
      <c r="M901" s="208" t="s">
        <v>19</v>
      </c>
      <c r="N901" s="209" t="s">
        <v>47</v>
      </c>
      <c r="O901" s="85"/>
      <c r="P901" s="210">
        <f>O901*H901</f>
        <v>0</v>
      </c>
      <c r="Q901" s="210">
        <v>0</v>
      </c>
      <c r="R901" s="210">
        <f>Q901*H901</f>
        <v>0</v>
      </c>
      <c r="S901" s="210">
        <v>0</v>
      </c>
      <c r="T901" s="211">
        <f>S901*H901</f>
        <v>0</v>
      </c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R901" s="212" t="s">
        <v>249</v>
      </c>
      <c r="AT901" s="212" t="s">
        <v>153</v>
      </c>
      <c r="AU901" s="212" t="s">
        <v>85</v>
      </c>
      <c r="AY901" s="18" t="s">
        <v>151</v>
      </c>
      <c r="BE901" s="213">
        <f>IF(N901="základní",J901,0)</f>
        <v>0</v>
      </c>
      <c r="BF901" s="213">
        <f>IF(N901="snížená",J901,0)</f>
        <v>0</v>
      </c>
      <c r="BG901" s="213">
        <f>IF(N901="zákl. přenesená",J901,0)</f>
        <v>0</v>
      </c>
      <c r="BH901" s="213">
        <f>IF(N901="sníž. přenesená",J901,0)</f>
        <v>0</v>
      </c>
      <c r="BI901" s="213">
        <f>IF(N901="nulová",J901,0)</f>
        <v>0</v>
      </c>
      <c r="BJ901" s="18" t="s">
        <v>81</v>
      </c>
      <c r="BK901" s="213">
        <f>ROUND(I901*H901,2)</f>
        <v>0</v>
      </c>
      <c r="BL901" s="18" t="s">
        <v>249</v>
      </c>
      <c r="BM901" s="212" t="s">
        <v>1975</v>
      </c>
    </row>
    <row r="902" s="2" customFormat="1">
      <c r="A902" s="39"/>
      <c r="B902" s="40"/>
      <c r="C902" s="41"/>
      <c r="D902" s="214" t="s">
        <v>160</v>
      </c>
      <c r="E902" s="41"/>
      <c r="F902" s="215" t="s">
        <v>1976</v>
      </c>
      <c r="G902" s="41"/>
      <c r="H902" s="41"/>
      <c r="I902" s="216"/>
      <c r="J902" s="41"/>
      <c r="K902" s="41"/>
      <c r="L902" s="45"/>
      <c r="M902" s="217"/>
      <c r="N902" s="218"/>
      <c r="O902" s="85"/>
      <c r="P902" s="85"/>
      <c r="Q902" s="85"/>
      <c r="R902" s="85"/>
      <c r="S902" s="85"/>
      <c r="T902" s="86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T902" s="18" t="s">
        <v>160</v>
      </c>
      <c r="AU902" s="18" t="s">
        <v>85</v>
      </c>
    </row>
    <row r="903" s="2" customFormat="1" ht="16.5" customHeight="1">
      <c r="A903" s="39"/>
      <c r="B903" s="40"/>
      <c r="C903" s="231" t="s">
        <v>1977</v>
      </c>
      <c r="D903" s="231" t="s">
        <v>194</v>
      </c>
      <c r="E903" s="232" t="s">
        <v>1978</v>
      </c>
      <c r="F903" s="233" t="s">
        <v>1979</v>
      </c>
      <c r="G903" s="234" t="s">
        <v>221</v>
      </c>
      <c r="H903" s="235">
        <v>18.149999999999999</v>
      </c>
      <c r="I903" s="236"/>
      <c r="J903" s="237">
        <f>ROUND(I903*H903,2)</f>
        <v>0</v>
      </c>
      <c r="K903" s="233" t="s">
        <v>157</v>
      </c>
      <c r="L903" s="238"/>
      <c r="M903" s="239" t="s">
        <v>19</v>
      </c>
      <c r="N903" s="240" t="s">
        <v>47</v>
      </c>
      <c r="O903" s="85"/>
      <c r="P903" s="210">
        <f>O903*H903</f>
        <v>0</v>
      </c>
      <c r="Q903" s="210">
        <v>0.0104</v>
      </c>
      <c r="R903" s="210">
        <f>Q903*H903</f>
        <v>0.18875999999999998</v>
      </c>
      <c r="S903" s="210">
        <v>0</v>
      </c>
      <c r="T903" s="211">
        <f>S903*H903</f>
        <v>0</v>
      </c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R903" s="212" t="s">
        <v>344</v>
      </c>
      <c r="AT903" s="212" t="s">
        <v>194</v>
      </c>
      <c r="AU903" s="212" t="s">
        <v>85</v>
      </c>
      <c r="AY903" s="18" t="s">
        <v>151</v>
      </c>
      <c r="BE903" s="213">
        <f>IF(N903="základní",J903,0)</f>
        <v>0</v>
      </c>
      <c r="BF903" s="213">
        <f>IF(N903="snížená",J903,0)</f>
        <v>0</v>
      </c>
      <c r="BG903" s="213">
        <f>IF(N903="zákl. přenesená",J903,0)</f>
        <v>0</v>
      </c>
      <c r="BH903" s="213">
        <f>IF(N903="sníž. přenesená",J903,0)</f>
        <v>0</v>
      </c>
      <c r="BI903" s="213">
        <f>IF(N903="nulová",J903,0)</f>
        <v>0</v>
      </c>
      <c r="BJ903" s="18" t="s">
        <v>81</v>
      </c>
      <c r="BK903" s="213">
        <f>ROUND(I903*H903,2)</f>
        <v>0</v>
      </c>
      <c r="BL903" s="18" t="s">
        <v>249</v>
      </c>
      <c r="BM903" s="212" t="s">
        <v>1980</v>
      </c>
    </row>
    <row r="904" s="13" customFormat="1">
      <c r="A904" s="13"/>
      <c r="B904" s="219"/>
      <c r="C904" s="220"/>
      <c r="D904" s="221" t="s">
        <v>162</v>
      </c>
      <c r="E904" s="220"/>
      <c r="F904" s="223" t="s">
        <v>1981</v>
      </c>
      <c r="G904" s="220"/>
      <c r="H904" s="224">
        <v>18.149999999999999</v>
      </c>
      <c r="I904" s="225"/>
      <c r="J904" s="220"/>
      <c r="K904" s="220"/>
      <c r="L904" s="226"/>
      <c r="M904" s="227"/>
      <c r="N904" s="228"/>
      <c r="O904" s="228"/>
      <c r="P904" s="228"/>
      <c r="Q904" s="228"/>
      <c r="R904" s="228"/>
      <c r="S904" s="228"/>
      <c r="T904" s="229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0" t="s">
        <v>162</v>
      </c>
      <c r="AU904" s="230" t="s">
        <v>85</v>
      </c>
      <c r="AV904" s="13" t="s">
        <v>85</v>
      </c>
      <c r="AW904" s="13" t="s">
        <v>4</v>
      </c>
      <c r="AX904" s="13" t="s">
        <v>81</v>
      </c>
      <c r="AY904" s="230" t="s">
        <v>151</v>
      </c>
    </row>
    <row r="905" s="2" customFormat="1" ht="24.15" customHeight="1">
      <c r="A905" s="39"/>
      <c r="B905" s="40"/>
      <c r="C905" s="201" t="s">
        <v>1982</v>
      </c>
      <c r="D905" s="201" t="s">
        <v>153</v>
      </c>
      <c r="E905" s="202" t="s">
        <v>1983</v>
      </c>
      <c r="F905" s="203" t="s">
        <v>1984</v>
      </c>
      <c r="G905" s="204" t="s">
        <v>221</v>
      </c>
      <c r="H905" s="205">
        <v>28.199999999999999</v>
      </c>
      <c r="I905" s="206"/>
      <c r="J905" s="207">
        <f>ROUND(I905*H905,2)</f>
        <v>0</v>
      </c>
      <c r="K905" s="203" t="s">
        <v>157</v>
      </c>
      <c r="L905" s="45"/>
      <c r="M905" s="208" t="s">
        <v>19</v>
      </c>
      <c r="N905" s="209" t="s">
        <v>47</v>
      </c>
      <c r="O905" s="85"/>
      <c r="P905" s="210">
        <f>O905*H905</f>
        <v>0</v>
      </c>
      <c r="Q905" s="210">
        <v>0</v>
      </c>
      <c r="R905" s="210">
        <f>Q905*H905</f>
        <v>0</v>
      </c>
      <c r="S905" s="210">
        <v>0.014999999999999999</v>
      </c>
      <c r="T905" s="211">
        <f>S905*H905</f>
        <v>0.42299999999999999</v>
      </c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R905" s="212" t="s">
        <v>249</v>
      </c>
      <c r="AT905" s="212" t="s">
        <v>153</v>
      </c>
      <c r="AU905" s="212" t="s">
        <v>85</v>
      </c>
      <c r="AY905" s="18" t="s">
        <v>151</v>
      </c>
      <c r="BE905" s="213">
        <f>IF(N905="základní",J905,0)</f>
        <v>0</v>
      </c>
      <c r="BF905" s="213">
        <f>IF(N905="snížená",J905,0)</f>
        <v>0</v>
      </c>
      <c r="BG905" s="213">
        <f>IF(N905="zákl. přenesená",J905,0)</f>
        <v>0</v>
      </c>
      <c r="BH905" s="213">
        <f>IF(N905="sníž. přenesená",J905,0)</f>
        <v>0</v>
      </c>
      <c r="BI905" s="213">
        <f>IF(N905="nulová",J905,0)</f>
        <v>0</v>
      </c>
      <c r="BJ905" s="18" t="s">
        <v>81</v>
      </c>
      <c r="BK905" s="213">
        <f>ROUND(I905*H905,2)</f>
        <v>0</v>
      </c>
      <c r="BL905" s="18" t="s">
        <v>249</v>
      </c>
      <c r="BM905" s="212" t="s">
        <v>1985</v>
      </c>
    </row>
    <row r="906" s="2" customFormat="1">
      <c r="A906" s="39"/>
      <c r="B906" s="40"/>
      <c r="C906" s="41"/>
      <c r="D906" s="214" t="s">
        <v>160</v>
      </c>
      <c r="E906" s="41"/>
      <c r="F906" s="215" t="s">
        <v>1986</v>
      </c>
      <c r="G906" s="41"/>
      <c r="H906" s="41"/>
      <c r="I906" s="216"/>
      <c r="J906" s="41"/>
      <c r="K906" s="41"/>
      <c r="L906" s="45"/>
      <c r="M906" s="217"/>
      <c r="N906" s="218"/>
      <c r="O906" s="85"/>
      <c r="P906" s="85"/>
      <c r="Q906" s="85"/>
      <c r="R906" s="85"/>
      <c r="S906" s="85"/>
      <c r="T906" s="86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T906" s="18" t="s">
        <v>160</v>
      </c>
      <c r="AU906" s="18" t="s">
        <v>85</v>
      </c>
    </row>
    <row r="907" s="2" customFormat="1" ht="24.15" customHeight="1">
      <c r="A907" s="39"/>
      <c r="B907" s="40"/>
      <c r="C907" s="201" t="s">
        <v>1987</v>
      </c>
      <c r="D907" s="201" t="s">
        <v>153</v>
      </c>
      <c r="E907" s="202" t="s">
        <v>1988</v>
      </c>
      <c r="F907" s="203" t="s">
        <v>1989</v>
      </c>
      <c r="G907" s="204" t="s">
        <v>156</v>
      </c>
      <c r="H907" s="205">
        <v>0.86299999999999999</v>
      </c>
      <c r="I907" s="206"/>
      <c r="J907" s="207">
        <f>ROUND(I907*H907,2)</f>
        <v>0</v>
      </c>
      <c r="K907" s="203" t="s">
        <v>157</v>
      </c>
      <c r="L907" s="45"/>
      <c r="M907" s="208" t="s">
        <v>19</v>
      </c>
      <c r="N907" s="209" t="s">
        <v>47</v>
      </c>
      <c r="O907" s="85"/>
      <c r="P907" s="210">
        <f>O907*H907</f>
        <v>0</v>
      </c>
      <c r="Q907" s="210">
        <v>0.022839999999999999</v>
      </c>
      <c r="R907" s="210">
        <f>Q907*H907</f>
        <v>0.01971092</v>
      </c>
      <c r="S907" s="210">
        <v>0</v>
      </c>
      <c r="T907" s="211">
        <f>S907*H907</f>
        <v>0</v>
      </c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R907" s="212" t="s">
        <v>249</v>
      </c>
      <c r="AT907" s="212" t="s">
        <v>153</v>
      </c>
      <c r="AU907" s="212" t="s">
        <v>85</v>
      </c>
      <c r="AY907" s="18" t="s">
        <v>151</v>
      </c>
      <c r="BE907" s="213">
        <f>IF(N907="základní",J907,0)</f>
        <v>0</v>
      </c>
      <c r="BF907" s="213">
        <f>IF(N907="snížená",J907,0)</f>
        <v>0</v>
      </c>
      <c r="BG907" s="213">
        <f>IF(N907="zákl. přenesená",J907,0)</f>
        <v>0</v>
      </c>
      <c r="BH907" s="213">
        <f>IF(N907="sníž. přenesená",J907,0)</f>
        <v>0</v>
      </c>
      <c r="BI907" s="213">
        <f>IF(N907="nulová",J907,0)</f>
        <v>0</v>
      </c>
      <c r="BJ907" s="18" t="s">
        <v>81</v>
      </c>
      <c r="BK907" s="213">
        <f>ROUND(I907*H907,2)</f>
        <v>0</v>
      </c>
      <c r="BL907" s="18" t="s">
        <v>249</v>
      </c>
      <c r="BM907" s="212" t="s">
        <v>1990</v>
      </c>
    </row>
    <row r="908" s="2" customFormat="1">
      <c r="A908" s="39"/>
      <c r="B908" s="40"/>
      <c r="C908" s="41"/>
      <c r="D908" s="214" t="s">
        <v>160</v>
      </c>
      <c r="E908" s="41"/>
      <c r="F908" s="215" t="s">
        <v>1991</v>
      </c>
      <c r="G908" s="41"/>
      <c r="H908" s="41"/>
      <c r="I908" s="216"/>
      <c r="J908" s="41"/>
      <c r="K908" s="41"/>
      <c r="L908" s="45"/>
      <c r="M908" s="217"/>
      <c r="N908" s="218"/>
      <c r="O908" s="85"/>
      <c r="P908" s="85"/>
      <c r="Q908" s="85"/>
      <c r="R908" s="85"/>
      <c r="S908" s="85"/>
      <c r="T908" s="86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T908" s="18" t="s">
        <v>160</v>
      </c>
      <c r="AU908" s="18" t="s">
        <v>85</v>
      </c>
    </row>
    <row r="909" s="2" customFormat="1" ht="24.15" customHeight="1">
      <c r="A909" s="39"/>
      <c r="B909" s="40"/>
      <c r="C909" s="201" t="s">
        <v>1992</v>
      </c>
      <c r="D909" s="201" t="s">
        <v>153</v>
      </c>
      <c r="E909" s="202" t="s">
        <v>1993</v>
      </c>
      <c r="F909" s="203" t="s">
        <v>1994</v>
      </c>
      <c r="G909" s="204" t="s">
        <v>177</v>
      </c>
      <c r="H909" s="205">
        <v>0.68400000000000005</v>
      </c>
      <c r="I909" s="206"/>
      <c r="J909" s="207">
        <f>ROUND(I909*H909,2)</f>
        <v>0</v>
      </c>
      <c r="K909" s="203" t="s">
        <v>157</v>
      </c>
      <c r="L909" s="45"/>
      <c r="M909" s="208" t="s">
        <v>19</v>
      </c>
      <c r="N909" s="209" t="s">
        <v>47</v>
      </c>
      <c r="O909" s="85"/>
      <c r="P909" s="210">
        <f>O909*H909</f>
        <v>0</v>
      </c>
      <c r="Q909" s="210">
        <v>0</v>
      </c>
      <c r="R909" s="210">
        <f>Q909*H909</f>
        <v>0</v>
      </c>
      <c r="S909" s="210">
        <v>0</v>
      </c>
      <c r="T909" s="211">
        <f>S909*H909</f>
        <v>0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212" t="s">
        <v>249</v>
      </c>
      <c r="AT909" s="212" t="s">
        <v>153</v>
      </c>
      <c r="AU909" s="212" t="s">
        <v>85</v>
      </c>
      <c r="AY909" s="18" t="s">
        <v>151</v>
      </c>
      <c r="BE909" s="213">
        <f>IF(N909="základní",J909,0)</f>
        <v>0</v>
      </c>
      <c r="BF909" s="213">
        <f>IF(N909="snížená",J909,0)</f>
        <v>0</v>
      </c>
      <c r="BG909" s="213">
        <f>IF(N909="zákl. přenesená",J909,0)</f>
        <v>0</v>
      </c>
      <c r="BH909" s="213">
        <f>IF(N909="sníž. přenesená",J909,0)</f>
        <v>0</v>
      </c>
      <c r="BI909" s="213">
        <f>IF(N909="nulová",J909,0)</f>
        <v>0</v>
      </c>
      <c r="BJ909" s="18" t="s">
        <v>81</v>
      </c>
      <c r="BK909" s="213">
        <f>ROUND(I909*H909,2)</f>
        <v>0</v>
      </c>
      <c r="BL909" s="18" t="s">
        <v>249</v>
      </c>
      <c r="BM909" s="212" t="s">
        <v>1995</v>
      </c>
    </row>
    <row r="910" s="2" customFormat="1">
      <c r="A910" s="39"/>
      <c r="B910" s="40"/>
      <c r="C910" s="41"/>
      <c r="D910" s="214" t="s">
        <v>160</v>
      </c>
      <c r="E910" s="41"/>
      <c r="F910" s="215" t="s">
        <v>1996</v>
      </c>
      <c r="G910" s="41"/>
      <c r="H910" s="41"/>
      <c r="I910" s="216"/>
      <c r="J910" s="41"/>
      <c r="K910" s="41"/>
      <c r="L910" s="45"/>
      <c r="M910" s="217"/>
      <c r="N910" s="218"/>
      <c r="O910" s="85"/>
      <c r="P910" s="85"/>
      <c r="Q910" s="85"/>
      <c r="R910" s="85"/>
      <c r="S910" s="85"/>
      <c r="T910" s="86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T910" s="18" t="s">
        <v>160</v>
      </c>
      <c r="AU910" s="18" t="s">
        <v>85</v>
      </c>
    </row>
    <row r="911" s="12" customFormat="1" ht="22.8" customHeight="1">
      <c r="A911" s="12"/>
      <c r="B911" s="185"/>
      <c r="C911" s="186"/>
      <c r="D911" s="187" t="s">
        <v>75</v>
      </c>
      <c r="E911" s="199" t="s">
        <v>1997</v>
      </c>
      <c r="F911" s="199" t="s">
        <v>1998</v>
      </c>
      <c r="G911" s="186"/>
      <c r="H911" s="186"/>
      <c r="I911" s="189"/>
      <c r="J911" s="200">
        <f>BK911</f>
        <v>0</v>
      </c>
      <c r="K911" s="186"/>
      <c r="L911" s="191"/>
      <c r="M911" s="192"/>
      <c r="N911" s="193"/>
      <c r="O911" s="193"/>
      <c r="P911" s="194">
        <f>SUM(P912:P925)</f>
        <v>0</v>
      </c>
      <c r="Q911" s="193"/>
      <c r="R911" s="194">
        <f>SUM(R912:R925)</f>
        <v>3.0051455000000002</v>
      </c>
      <c r="S911" s="193"/>
      <c r="T911" s="195">
        <f>SUM(T912:T925)</f>
        <v>0</v>
      </c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R911" s="196" t="s">
        <v>85</v>
      </c>
      <c r="AT911" s="197" t="s">
        <v>75</v>
      </c>
      <c r="AU911" s="197" t="s">
        <v>81</v>
      </c>
      <c r="AY911" s="196" t="s">
        <v>151</v>
      </c>
      <c r="BK911" s="198">
        <f>SUM(BK912:BK925)</f>
        <v>0</v>
      </c>
    </row>
    <row r="912" s="2" customFormat="1" ht="33" customHeight="1">
      <c r="A912" s="39"/>
      <c r="B912" s="40"/>
      <c r="C912" s="201" t="s">
        <v>1999</v>
      </c>
      <c r="D912" s="201" t="s">
        <v>153</v>
      </c>
      <c r="E912" s="202" t="s">
        <v>2000</v>
      </c>
      <c r="F912" s="203" t="s">
        <v>2001</v>
      </c>
      <c r="G912" s="204" t="s">
        <v>221</v>
      </c>
      <c r="H912" s="205">
        <v>54.369999999999997</v>
      </c>
      <c r="I912" s="206"/>
      <c r="J912" s="207">
        <f>ROUND(I912*H912,2)</f>
        <v>0</v>
      </c>
      <c r="K912" s="203" t="s">
        <v>157</v>
      </c>
      <c r="L912" s="45"/>
      <c r="M912" s="208" t="s">
        <v>19</v>
      </c>
      <c r="N912" s="209" t="s">
        <v>47</v>
      </c>
      <c r="O912" s="85"/>
      <c r="P912" s="210">
        <f>O912*H912</f>
        <v>0</v>
      </c>
      <c r="Q912" s="210">
        <v>0.045710000000000001</v>
      </c>
      <c r="R912" s="210">
        <f>Q912*H912</f>
        <v>2.4852526999999998</v>
      </c>
      <c r="S912" s="210">
        <v>0</v>
      </c>
      <c r="T912" s="211">
        <f>S912*H912</f>
        <v>0</v>
      </c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R912" s="212" t="s">
        <v>249</v>
      </c>
      <c r="AT912" s="212" t="s">
        <v>153</v>
      </c>
      <c r="AU912" s="212" t="s">
        <v>85</v>
      </c>
      <c r="AY912" s="18" t="s">
        <v>151</v>
      </c>
      <c r="BE912" s="213">
        <f>IF(N912="základní",J912,0)</f>
        <v>0</v>
      </c>
      <c r="BF912" s="213">
        <f>IF(N912="snížená",J912,0)</f>
        <v>0</v>
      </c>
      <c r="BG912" s="213">
        <f>IF(N912="zákl. přenesená",J912,0)</f>
        <v>0</v>
      </c>
      <c r="BH912" s="213">
        <f>IF(N912="sníž. přenesená",J912,0)</f>
        <v>0</v>
      </c>
      <c r="BI912" s="213">
        <f>IF(N912="nulová",J912,0)</f>
        <v>0</v>
      </c>
      <c r="BJ912" s="18" t="s">
        <v>81</v>
      </c>
      <c r="BK912" s="213">
        <f>ROUND(I912*H912,2)</f>
        <v>0</v>
      </c>
      <c r="BL912" s="18" t="s">
        <v>249</v>
      </c>
      <c r="BM912" s="212" t="s">
        <v>2002</v>
      </c>
    </row>
    <row r="913" s="2" customFormat="1">
      <c r="A913" s="39"/>
      <c r="B913" s="40"/>
      <c r="C913" s="41"/>
      <c r="D913" s="214" t="s">
        <v>160</v>
      </c>
      <c r="E913" s="41"/>
      <c r="F913" s="215" t="s">
        <v>2003</v>
      </c>
      <c r="G913" s="41"/>
      <c r="H913" s="41"/>
      <c r="I913" s="216"/>
      <c r="J913" s="41"/>
      <c r="K913" s="41"/>
      <c r="L913" s="45"/>
      <c r="M913" s="217"/>
      <c r="N913" s="218"/>
      <c r="O913" s="85"/>
      <c r="P913" s="85"/>
      <c r="Q913" s="85"/>
      <c r="R913" s="85"/>
      <c r="S913" s="85"/>
      <c r="T913" s="86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T913" s="18" t="s">
        <v>160</v>
      </c>
      <c r="AU913" s="18" t="s">
        <v>85</v>
      </c>
    </row>
    <row r="914" s="13" customFormat="1">
      <c r="A914" s="13"/>
      <c r="B914" s="219"/>
      <c r="C914" s="220"/>
      <c r="D914" s="221" t="s">
        <v>162</v>
      </c>
      <c r="E914" s="222" t="s">
        <v>19</v>
      </c>
      <c r="F914" s="223" t="s">
        <v>2004</v>
      </c>
      <c r="G914" s="220"/>
      <c r="H914" s="224">
        <v>54.369999999999997</v>
      </c>
      <c r="I914" s="225"/>
      <c r="J914" s="220"/>
      <c r="K914" s="220"/>
      <c r="L914" s="226"/>
      <c r="M914" s="227"/>
      <c r="N914" s="228"/>
      <c r="O914" s="228"/>
      <c r="P914" s="228"/>
      <c r="Q914" s="228"/>
      <c r="R914" s="228"/>
      <c r="S914" s="228"/>
      <c r="T914" s="229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0" t="s">
        <v>162</v>
      </c>
      <c r="AU914" s="230" t="s">
        <v>85</v>
      </c>
      <c r="AV914" s="13" t="s">
        <v>85</v>
      </c>
      <c r="AW914" s="13" t="s">
        <v>35</v>
      </c>
      <c r="AX914" s="13" t="s">
        <v>81</v>
      </c>
      <c r="AY914" s="230" t="s">
        <v>151</v>
      </c>
    </row>
    <row r="915" s="2" customFormat="1" ht="24.15" customHeight="1">
      <c r="A915" s="39"/>
      <c r="B915" s="40"/>
      <c r="C915" s="201" t="s">
        <v>2005</v>
      </c>
      <c r="D915" s="201" t="s">
        <v>153</v>
      </c>
      <c r="E915" s="202" t="s">
        <v>2006</v>
      </c>
      <c r="F915" s="203" t="s">
        <v>2007</v>
      </c>
      <c r="G915" s="204" t="s">
        <v>221</v>
      </c>
      <c r="H915" s="205">
        <v>18.542999999999999</v>
      </c>
      <c r="I915" s="206"/>
      <c r="J915" s="207">
        <f>ROUND(I915*H915,2)</f>
        <v>0</v>
      </c>
      <c r="K915" s="203" t="s">
        <v>157</v>
      </c>
      <c r="L915" s="45"/>
      <c r="M915" s="208" t="s">
        <v>19</v>
      </c>
      <c r="N915" s="209" t="s">
        <v>47</v>
      </c>
      <c r="O915" s="85"/>
      <c r="P915" s="210">
        <f>O915*H915</f>
        <v>0</v>
      </c>
      <c r="Q915" s="210">
        <v>0.012200000000000001</v>
      </c>
      <c r="R915" s="210">
        <f>Q915*H915</f>
        <v>0.2262246</v>
      </c>
      <c r="S915" s="210">
        <v>0</v>
      </c>
      <c r="T915" s="211">
        <f>S915*H915</f>
        <v>0</v>
      </c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R915" s="212" t="s">
        <v>249</v>
      </c>
      <c r="AT915" s="212" t="s">
        <v>153</v>
      </c>
      <c r="AU915" s="212" t="s">
        <v>85</v>
      </c>
      <c r="AY915" s="18" t="s">
        <v>151</v>
      </c>
      <c r="BE915" s="213">
        <f>IF(N915="základní",J915,0)</f>
        <v>0</v>
      </c>
      <c r="BF915" s="213">
        <f>IF(N915="snížená",J915,0)</f>
        <v>0</v>
      </c>
      <c r="BG915" s="213">
        <f>IF(N915="zákl. přenesená",J915,0)</f>
        <v>0</v>
      </c>
      <c r="BH915" s="213">
        <f>IF(N915="sníž. přenesená",J915,0)</f>
        <v>0</v>
      </c>
      <c r="BI915" s="213">
        <f>IF(N915="nulová",J915,0)</f>
        <v>0</v>
      </c>
      <c r="BJ915" s="18" t="s">
        <v>81</v>
      </c>
      <c r="BK915" s="213">
        <f>ROUND(I915*H915,2)</f>
        <v>0</v>
      </c>
      <c r="BL915" s="18" t="s">
        <v>249</v>
      </c>
      <c r="BM915" s="212" t="s">
        <v>2008</v>
      </c>
    </row>
    <row r="916" s="2" customFormat="1">
      <c r="A916" s="39"/>
      <c r="B916" s="40"/>
      <c r="C916" s="41"/>
      <c r="D916" s="214" t="s">
        <v>160</v>
      </c>
      <c r="E916" s="41"/>
      <c r="F916" s="215" t="s">
        <v>2009</v>
      </c>
      <c r="G916" s="41"/>
      <c r="H916" s="41"/>
      <c r="I916" s="216"/>
      <c r="J916" s="41"/>
      <c r="K916" s="41"/>
      <c r="L916" s="45"/>
      <c r="M916" s="217"/>
      <c r="N916" s="218"/>
      <c r="O916" s="85"/>
      <c r="P916" s="85"/>
      <c r="Q916" s="85"/>
      <c r="R916" s="85"/>
      <c r="S916" s="85"/>
      <c r="T916" s="86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T916" s="18" t="s">
        <v>160</v>
      </c>
      <c r="AU916" s="18" t="s">
        <v>85</v>
      </c>
    </row>
    <row r="917" s="13" customFormat="1">
      <c r="A917" s="13"/>
      <c r="B917" s="219"/>
      <c r="C917" s="220"/>
      <c r="D917" s="221" t="s">
        <v>162</v>
      </c>
      <c r="E917" s="222" t="s">
        <v>19</v>
      </c>
      <c r="F917" s="223" t="s">
        <v>2010</v>
      </c>
      <c r="G917" s="220"/>
      <c r="H917" s="224">
        <v>18.542999999999999</v>
      </c>
      <c r="I917" s="225"/>
      <c r="J917" s="220"/>
      <c r="K917" s="220"/>
      <c r="L917" s="226"/>
      <c r="M917" s="227"/>
      <c r="N917" s="228"/>
      <c r="O917" s="228"/>
      <c r="P917" s="228"/>
      <c r="Q917" s="228"/>
      <c r="R917" s="228"/>
      <c r="S917" s="228"/>
      <c r="T917" s="229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0" t="s">
        <v>162</v>
      </c>
      <c r="AU917" s="230" t="s">
        <v>85</v>
      </c>
      <c r="AV917" s="13" t="s">
        <v>85</v>
      </c>
      <c r="AW917" s="13" t="s">
        <v>35</v>
      </c>
      <c r="AX917" s="13" t="s">
        <v>81</v>
      </c>
      <c r="AY917" s="230" t="s">
        <v>151</v>
      </c>
    </row>
    <row r="918" s="2" customFormat="1" ht="24.15" customHeight="1">
      <c r="A918" s="39"/>
      <c r="B918" s="40"/>
      <c r="C918" s="201" t="s">
        <v>2011</v>
      </c>
      <c r="D918" s="201" t="s">
        <v>153</v>
      </c>
      <c r="E918" s="202" t="s">
        <v>2012</v>
      </c>
      <c r="F918" s="203" t="s">
        <v>2013</v>
      </c>
      <c r="G918" s="204" t="s">
        <v>221</v>
      </c>
      <c r="H918" s="205">
        <v>20.806999999999999</v>
      </c>
      <c r="I918" s="206"/>
      <c r="J918" s="207">
        <f>ROUND(I918*H918,2)</f>
        <v>0</v>
      </c>
      <c r="K918" s="203" t="s">
        <v>157</v>
      </c>
      <c r="L918" s="45"/>
      <c r="M918" s="208" t="s">
        <v>19</v>
      </c>
      <c r="N918" s="209" t="s">
        <v>47</v>
      </c>
      <c r="O918" s="85"/>
      <c r="P918" s="210">
        <f>O918*H918</f>
        <v>0</v>
      </c>
      <c r="Q918" s="210">
        <v>0.0126</v>
      </c>
      <c r="R918" s="210">
        <f>Q918*H918</f>
        <v>0.26216819999999996</v>
      </c>
      <c r="S918" s="210">
        <v>0</v>
      </c>
      <c r="T918" s="211">
        <f>S918*H918</f>
        <v>0</v>
      </c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R918" s="212" t="s">
        <v>249</v>
      </c>
      <c r="AT918" s="212" t="s">
        <v>153</v>
      </c>
      <c r="AU918" s="212" t="s">
        <v>85</v>
      </c>
      <c r="AY918" s="18" t="s">
        <v>151</v>
      </c>
      <c r="BE918" s="213">
        <f>IF(N918="základní",J918,0)</f>
        <v>0</v>
      </c>
      <c r="BF918" s="213">
        <f>IF(N918="snížená",J918,0)</f>
        <v>0</v>
      </c>
      <c r="BG918" s="213">
        <f>IF(N918="zákl. přenesená",J918,0)</f>
        <v>0</v>
      </c>
      <c r="BH918" s="213">
        <f>IF(N918="sníž. přenesená",J918,0)</f>
        <v>0</v>
      </c>
      <c r="BI918" s="213">
        <f>IF(N918="nulová",J918,0)</f>
        <v>0</v>
      </c>
      <c r="BJ918" s="18" t="s">
        <v>81</v>
      </c>
      <c r="BK918" s="213">
        <f>ROUND(I918*H918,2)</f>
        <v>0</v>
      </c>
      <c r="BL918" s="18" t="s">
        <v>249</v>
      </c>
      <c r="BM918" s="212" t="s">
        <v>2014</v>
      </c>
    </row>
    <row r="919" s="2" customFormat="1">
      <c r="A919" s="39"/>
      <c r="B919" s="40"/>
      <c r="C919" s="41"/>
      <c r="D919" s="214" t="s">
        <v>160</v>
      </c>
      <c r="E919" s="41"/>
      <c r="F919" s="215" t="s">
        <v>2015</v>
      </c>
      <c r="G919" s="41"/>
      <c r="H919" s="41"/>
      <c r="I919" s="216"/>
      <c r="J919" s="41"/>
      <c r="K919" s="41"/>
      <c r="L919" s="45"/>
      <c r="M919" s="217"/>
      <c r="N919" s="218"/>
      <c r="O919" s="85"/>
      <c r="P919" s="85"/>
      <c r="Q919" s="85"/>
      <c r="R919" s="85"/>
      <c r="S919" s="85"/>
      <c r="T919" s="86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T919" s="18" t="s">
        <v>160</v>
      </c>
      <c r="AU919" s="18" t="s">
        <v>85</v>
      </c>
    </row>
    <row r="920" s="13" customFormat="1">
      <c r="A920" s="13"/>
      <c r="B920" s="219"/>
      <c r="C920" s="220"/>
      <c r="D920" s="221" t="s">
        <v>162</v>
      </c>
      <c r="E920" s="222" t="s">
        <v>19</v>
      </c>
      <c r="F920" s="223" t="s">
        <v>2016</v>
      </c>
      <c r="G920" s="220"/>
      <c r="H920" s="224">
        <v>20.806999999999999</v>
      </c>
      <c r="I920" s="225"/>
      <c r="J920" s="220"/>
      <c r="K920" s="220"/>
      <c r="L920" s="226"/>
      <c r="M920" s="227"/>
      <c r="N920" s="228"/>
      <c r="O920" s="228"/>
      <c r="P920" s="228"/>
      <c r="Q920" s="228"/>
      <c r="R920" s="228"/>
      <c r="S920" s="228"/>
      <c r="T920" s="229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0" t="s">
        <v>162</v>
      </c>
      <c r="AU920" s="230" t="s">
        <v>85</v>
      </c>
      <c r="AV920" s="13" t="s">
        <v>85</v>
      </c>
      <c r="AW920" s="13" t="s">
        <v>35</v>
      </c>
      <c r="AX920" s="13" t="s">
        <v>81</v>
      </c>
      <c r="AY920" s="230" t="s">
        <v>151</v>
      </c>
    </row>
    <row r="921" s="2" customFormat="1" ht="21.75" customHeight="1">
      <c r="A921" s="39"/>
      <c r="B921" s="40"/>
      <c r="C921" s="201" t="s">
        <v>2017</v>
      </c>
      <c r="D921" s="201" t="s">
        <v>153</v>
      </c>
      <c r="E921" s="202" t="s">
        <v>2018</v>
      </c>
      <c r="F921" s="203" t="s">
        <v>2019</v>
      </c>
      <c r="G921" s="204" t="s">
        <v>311</v>
      </c>
      <c r="H921" s="205">
        <v>2</v>
      </c>
      <c r="I921" s="206"/>
      <c r="J921" s="207">
        <f>ROUND(I921*H921,2)</f>
        <v>0</v>
      </c>
      <c r="K921" s="203" t="s">
        <v>157</v>
      </c>
      <c r="L921" s="45"/>
      <c r="M921" s="208" t="s">
        <v>19</v>
      </c>
      <c r="N921" s="209" t="s">
        <v>47</v>
      </c>
      <c r="O921" s="85"/>
      <c r="P921" s="210">
        <f>O921*H921</f>
        <v>0</v>
      </c>
      <c r="Q921" s="210">
        <v>0.00022000000000000001</v>
      </c>
      <c r="R921" s="210">
        <f>Q921*H921</f>
        <v>0.00044000000000000002</v>
      </c>
      <c r="S921" s="210">
        <v>0</v>
      </c>
      <c r="T921" s="211">
        <f>S921*H921</f>
        <v>0</v>
      </c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R921" s="212" t="s">
        <v>249</v>
      </c>
      <c r="AT921" s="212" t="s">
        <v>153</v>
      </c>
      <c r="AU921" s="212" t="s">
        <v>85</v>
      </c>
      <c r="AY921" s="18" t="s">
        <v>151</v>
      </c>
      <c r="BE921" s="213">
        <f>IF(N921="základní",J921,0)</f>
        <v>0</v>
      </c>
      <c r="BF921" s="213">
        <f>IF(N921="snížená",J921,0)</f>
        <v>0</v>
      </c>
      <c r="BG921" s="213">
        <f>IF(N921="zákl. přenesená",J921,0)</f>
        <v>0</v>
      </c>
      <c r="BH921" s="213">
        <f>IF(N921="sníž. přenesená",J921,0)</f>
        <v>0</v>
      </c>
      <c r="BI921" s="213">
        <f>IF(N921="nulová",J921,0)</f>
        <v>0</v>
      </c>
      <c r="BJ921" s="18" t="s">
        <v>81</v>
      </c>
      <c r="BK921" s="213">
        <f>ROUND(I921*H921,2)</f>
        <v>0</v>
      </c>
      <c r="BL921" s="18" t="s">
        <v>249</v>
      </c>
      <c r="BM921" s="212" t="s">
        <v>2020</v>
      </c>
    </row>
    <row r="922" s="2" customFormat="1">
      <c r="A922" s="39"/>
      <c r="B922" s="40"/>
      <c r="C922" s="41"/>
      <c r="D922" s="214" t="s">
        <v>160</v>
      </c>
      <c r="E922" s="41"/>
      <c r="F922" s="215" t="s">
        <v>2021</v>
      </c>
      <c r="G922" s="41"/>
      <c r="H922" s="41"/>
      <c r="I922" s="216"/>
      <c r="J922" s="41"/>
      <c r="K922" s="41"/>
      <c r="L922" s="45"/>
      <c r="M922" s="217"/>
      <c r="N922" s="218"/>
      <c r="O922" s="85"/>
      <c r="P922" s="85"/>
      <c r="Q922" s="85"/>
      <c r="R922" s="85"/>
      <c r="S922" s="85"/>
      <c r="T922" s="86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T922" s="18" t="s">
        <v>160</v>
      </c>
      <c r="AU922" s="18" t="s">
        <v>85</v>
      </c>
    </row>
    <row r="923" s="2" customFormat="1" ht="24.15" customHeight="1">
      <c r="A923" s="39"/>
      <c r="B923" s="40"/>
      <c r="C923" s="231" t="s">
        <v>2022</v>
      </c>
      <c r="D923" s="231" t="s">
        <v>194</v>
      </c>
      <c r="E923" s="232" t="s">
        <v>2023</v>
      </c>
      <c r="F923" s="233" t="s">
        <v>2024</v>
      </c>
      <c r="G923" s="234" t="s">
        <v>311</v>
      </c>
      <c r="H923" s="235">
        <v>2</v>
      </c>
      <c r="I923" s="236"/>
      <c r="J923" s="237">
        <f>ROUND(I923*H923,2)</f>
        <v>0</v>
      </c>
      <c r="K923" s="233" t="s">
        <v>157</v>
      </c>
      <c r="L923" s="238"/>
      <c r="M923" s="239" t="s">
        <v>19</v>
      </c>
      <c r="N923" s="240" t="s">
        <v>47</v>
      </c>
      <c r="O923" s="85"/>
      <c r="P923" s="210">
        <f>O923*H923</f>
        <v>0</v>
      </c>
      <c r="Q923" s="210">
        <v>0.01553</v>
      </c>
      <c r="R923" s="210">
        <f>Q923*H923</f>
        <v>0.031060000000000001</v>
      </c>
      <c r="S923" s="210">
        <v>0</v>
      </c>
      <c r="T923" s="211">
        <f>S923*H923</f>
        <v>0</v>
      </c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R923" s="212" t="s">
        <v>344</v>
      </c>
      <c r="AT923" s="212" t="s">
        <v>194</v>
      </c>
      <c r="AU923" s="212" t="s">
        <v>85</v>
      </c>
      <c r="AY923" s="18" t="s">
        <v>151</v>
      </c>
      <c r="BE923" s="213">
        <f>IF(N923="základní",J923,0)</f>
        <v>0</v>
      </c>
      <c r="BF923" s="213">
        <f>IF(N923="snížená",J923,0)</f>
        <v>0</v>
      </c>
      <c r="BG923" s="213">
        <f>IF(N923="zákl. přenesená",J923,0)</f>
        <v>0</v>
      </c>
      <c r="BH923" s="213">
        <f>IF(N923="sníž. přenesená",J923,0)</f>
        <v>0</v>
      </c>
      <c r="BI923" s="213">
        <f>IF(N923="nulová",J923,0)</f>
        <v>0</v>
      </c>
      <c r="BJ923" s="18" t="s">
        <v>81</v>
      </c>
      <c r="BK923" s="213">
        <f>ROUND(I923*H923,2)</f>
        <v>0</v>
      </c>
      <c r="BL923" s="18" t="s">
        <v>249</v>
      </c>
      <c r="BM923" s="212" t="s">
        <v>2025</v>
      </c>
    </row>
    <row r="924" s="2" customFormat="1" ht="37.8" customHeight="1">
      <c r="A924" s="39"/>
      <c r="B924" s="40"/>
      <c r="C924" s="201" t="s">
        <v>2026</v>
      </c>
      <c r="D924" s="201" t="s">
        <v>153</v>
      </c>
      <c r="E924" s="202" t="s">
        <v>2027</v>
      </c>
      <c r="F924" s="203" t="s">
        <v>2028</v>
      </c>
      <c r="G924" s="204" t="s">
        <v>177</v>
      </c>
      <c r="H924" s="205">
        <v>3.0049999999999999</v>
      </c>
      <c r="I924" s="206"/>
      <c r="J924" s="207">
        <f>ROUND(I924*H924,2)</f>
        <v>0</v>
      </c>
      <c r="K924" s="203" t="s">
        <v>157</v>
      </c>
      <c r="L924" s="45"/>
      <c r="M924" s="208" t="s">
        <v>19</v>
      </c>
      <c r="N924" s="209" t="s">
        <v>47</v>
      </c>
      <c r="O924" s="85"/>
      <c r="P924" s="210">
        <f>O924*H924</f>
        <v>0</v>
      </c>
      <c r="Q924" s="210">
        <v>0</v>
      </c>
      <c r="R924" s="210">
        <f>Q924*H924</f>
        <v>0</v>
      </c>
      <c r="S924" s="210">
        <v>0</v>
      </c>
      <c r="T924" s="211">
        <f>S924*H924</f>
        <v>0</v>
      </c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R924" s="212" t="s">
        <v>249</v>
      </c>
      <c r="AT924" s="212" t="s">
        <v>153</v>
      </c>
      <c r="AU924" s="212" t="s">
        <v>85</v>
      </c>
      <c r="AY924" s="18" t="s">
        <v>151</v>
      </c>
      <c r="BE924" s="213">
        <f>IF(N924="základní",J924,0)</f>
        <v>0</v>
      </c>
      <c r="BF924" s="213">
        <f>IF(N924="snížená",J924,0)</f>
        <v>0</v>
      </c>
      <c r="BG924" s="213">
        <f>IF(N924="zákl. přenesená",J924,0)</f>
        <v>0</v>
      </c>
      <c r="BH924" s="213">
        <f>IF(N924="sníž. přenesená",J924,0)</f>
        <v>0</v>
      </c>
      <c r="BI924" s="213">
        <f>IF(N924="nulová",J924,0)</f>
        <v>0</v>
      </c>
      <c r="BJ924" s="18" t="s">
        <v>81</v>
      </c>
      <c r="BK924" s="213">
        <f>ROUND(I924*H924,2)</f>
        <v>0</v>
      </c>
      <c r="BL924" s="18" t="s">
        <v>249</v>
      </c>
      <c r="BM924" s="212" t="s">
        <v>2029</v>
      </c>
    </row>
    <row r="925" s="2" customFormat="1">
      <c r="A925" s="39"/>
      <c r="B925" s="40"/>
      <c r="C925" s="41"/>
      <c r="D925" s="214" t="s">
        <v>160</v>
      </c>
      <c r="E925" s="41"/>
      <c r="F925" s="215" t="s">
        <v>2030</v>
      </c>
      <c r="G925" s="41"/>
      <c r="H925" s="41"/>
      <c r="I925" s="216"/>
      <c r="J925" s="41"/>
      <c r="K925" s="41"/>
      <c r="L925" s="45"/>
      <c r="M925" s="217"/>
      <c r="N925" s="218"/>
      <c r="O925" s="85"/>
      <c r="P925" s="85"/>
      <c r="Q925" s="85"/>
      <c r="R925" s="85"/>
      <c r="S925" s="85"/>
      <c r="T925" s="86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T925" s="18" t="s">
        <v>160</v>
      </c>
      <c r="AU925" s="18" t="s">
        <v>85</v>
      </c>
    </row>
    <row r="926" s="12" customFormat="1" ht="22.8" customHeight="1">
      <c r="A926" s="12"/>
      <c r="B926" s="185"/>
      <c r="C926" s="186"/>
      <c r="D926" s="187" t="s">
        <v>75</v>
      </c>
      <c r="E926" s="199" t="s">
        <v>2031</v>
      </c>
      <c r="F926" s="199" t="s">
        <v>2032</v>
      </c>
      <c r="G926" s="186"/>
      <c r="H926" s="186"/>
      <c r="I926" s="189"/>
      <c r="J926" s="200">
        <f>BK926</f>
        <v>0</v>
      </c>
      <c r="K926" s="186"/>
      <c r="L926" s="191"/>
      <c r="M926" s="192"/>
      <c r="N926" s="193"/>
      <c r="O926" s="193"/>
      <c r="P926" s="194">
        <f>SUM(P927:P939)</f>
        <v>0</v>
      </c>
      <c r="Q926" s="193"/>
      <c r="R926" s="194">
        <f>SUM(R927:R939)</f>
        <v>0.095306000000000002</v>
      </c>
      <c r="S926" s="193"/>
      <c r="T926" s="195">
        <f>SUM(T927:T939)</f>
        <v>0</v>
      </c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R926" s="196" t="s">
        <v>85</v>
      </c>
      <c r="AT926" s="197" t="s">
        <v>75</v>
      </c>
      <c r="AU926" s="197" t="s">
        <v>81</v>
      </c>
      <c r="AY926" s="196" t="s">
        <v>151</v>
      </c>
      <c r="BK926" s="198">
        <f>SUM(BK927:BK939)</f>
        <v>0</v>
      </c>
    </row>
    <row r="927" s="2" customFormat="1" ht="24.15" customHeight="1">
      <c r="A927" s="39"/>
      <c r="B927" s="40"/>
      <c r="C927" s="201" t="s">
        <v>2033</v>
      </c>
      <c r="D927" s="201" t="s">
        <v>153</v>
      </c>
      <c r="E927" s="202" t="s">
        <v>2034</v>
      </c>
      <c r="F927" s="203" t="s">
        <v>2035</v>
      </c>
      <c r="G927" s="204" t="s">
        <v>821</v>
      </c>
      <c r="H927" s="205">
        <v>7.7999999999999998</v>
      </c>
      <c r="I927" s="206"/>
      <c r="J927" s="207">
        <f>ROUND(I927*H927,2)</f>
        <v>0</v>
      </c>
      <c r="K927" s="203" t="s">
        <v>157</v>
      </c>
      <c r="L927" s="45"/>
      <c r="M927" s="208" t="s">
        <v>19</v>
      </c>
      <c r="N927" s="209" t="s">
        <v>47</v>
      </c>
      <c r="O927" s="85"/>
      <c r="P927" s="210">
        <f>O927*H927</f>
        <v>0</v>
      </c>
      <c r="Q927" s="210">
        <v>0.0035100000000000001</v>
      </c>
      <c r="R927" s="210">
        <f>Q927*H927</f>
        <v>0.027378</v>
      </c>
      <c r="S927" s="210">
        <v>0</v>
      </c>
      <c r="T927" s="211">
        <f>S927*H927</f>
        <v>0</v>
      </c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R927" s="212" t="s">
        <v>249</v>
      </c>
      <c r="AT927" s="212" t="s">
        <v>153</v>
      </c>
      <c r="AU927" s="212" t="s">
        <v>85</v>
      </c>
      <c r="AY927" s="18" t="s">
        <v>151</v>
      </c>
      <c r="BE927" s="213">
        <f>IF(N927="základní",J927,0)</f>
        <v>0</v>
      </c>
      <c r="BF927" s="213">
        <f>IF(N927="snížená",J927,0)</f>
        <v>0</v>
      </c>
      <c r="BG927" s="213">
        <f>IF(N927="zákl. přenesená",J927,0)</f>
        <v>0</v>
      </c>
      <c r="BH927" s="213">
        <f>IF(N927="sníž. přenesená",J927,0)</f>
        <v>0</v>
      </c>
      <c r="BI927" s="213">
        <f>IF(N927="nulová",J927,0)</f>
        <v>0</v>
      </c>
      <c r="BJ927" s="18" t="s">
        <v>81</v>
      </c>
      <c r="BK927" s="213">
        <f>ROUND(I927*H927,2)</f>
        <v>0</v>
      </c>
      <c r="BL927" s="18" t="s">
        <v>249</v>
      </c>
      <c r="BM927" s="212" t="s">
        <v>2036</v>
      </c>
    </row>
    <row r="928" s="2" customFormat="1">
      <c r="A928" s="39"/>
      <c r="B928" s="40"/>
      <c r="C928" s="41"/>
      <c r="D928" s="214" t="s">
        <v>160</v>
      </c>
      <c r="E928" s="41"/>
      <c r="F928" s="215" t="s">
        <v>2037</v>
      </c>
      <c r="G928" s="41"/>
      <c r="H928" s="41"/>
      <c r="I928" s="216"/>
      <c r="J928" s="41"/>
      <c r="K928" s="41"/>
      <c r="L928" s="45"/>
      <c r="M928" s="217"/>
      <c r="N928" s="218"/>
      <c r="O928" s="85"/>
      <c r="P928" s="85"/>
      <c r="Q928" s="85"/>
      <c r="R928" s="85"/>
      <c r="S928" s="85"/>
      <c r="T928" s="86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T928" s="18" t="s">
        <v>160</v>
      </c>
      <c r="AU928" s="18" t="s">
        <v>85</v>
      </c>
    </row>
    <row r="929" s="2" customFormat="1" ht="24.15" customHeight="1">
      <c r="A929" s="39"/>
      <c r="B929" s="40"/>
      <c r="C929" s="201" t="s">
        <v>2038</v>
      </c>
      <c r="D929" s="201" t="s">
        <v>153</v>
      </c>
      <c r="E929" s="202" t="s">
        <v>2039</v>
      </c>
      <c r="F929" s="203" t="s">
        <v>2040</v>
      </c>
      <c r="G929" s="204" t="s">
        <v>821</v>
      </c>
      <c r="H929" s="205">
        <v>4.7999999999999998</v>
      </c>
      <c r="I929" s="206"/>
      <c r="J929" s="207">
        <f>ROUND(I929*H929,2)</f>
        <v>0</v>
      </c>
      <c r="K929" s="203" t="s">
        <v>157</v>
      </c>
      <c r="L929" s="45"/>
      <c r="M929" s="208" t="s">
        <v>19</v>
      </c>
      <c r="N929" s="209" t="s">
        <v>47</v>
      </c>
      <c r="O929" s="85"/>
      <c r="P929" s="210">
        <f>O929*H929</f>
        <v>0</v>
      </c>
      <c r="Q929" s="210">
        <v>0.0023700000000000001</v>
      </c>
      <c r="R929" s="210">
        <f>Q929*H929</f>
        <v>0.011376000000000001</v>
      </c>
      <c r="S929" s="210">
        <v>0</v>
      </c>
      <c r="T929" s="211">
        <f>S929*H929</f>
        <v>0</v>
      </c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R929" s="212" t="s">
        <v>249</v>
      </c>
      <c r="AT929" s="212" t="s">
        <v>153</v>
      </c>
      <c r="AU929" s="212" t="s">
        <v>85</v>
      </c>
      <c r="AY929" s="18" t="s">
        <v>151</v>
      </c>
      <c r="BE929" s="213">
        <f>IF(N929="základní",J929,0)</f>
        <v>0</v>
      </c>
      <c r="BF929" s="213">
        <f>IF(N929="snížená",J929,0)</f>
        <v>0</v>
      </c>
      <c r="BG929" s="213">
        <f>IF(N929="zákl. přenesená",J929,0)</f>
        <v>0</v>
      </c>
      <c r="BH929" s="213">
        <f>IF(N929="sníž. přenesená",J929,0)</f>
        <v>0</v>
      </c>
      <c r="BI929" s="213">
        <f>IF(N929="nulová",J929,0)</f>
        <v>0</v>
      </c>
      <c r="BJ929" s="18" t="s">
        <v>81</v>
      </c>
      <c r="BK929" s="213">
        <f>ROUND(I929*H929,2)</f>
        <v>0</v>
      </c>
      <c r="BL929" s="18" t="s">
        <v>249</v>
      </c>
      <c r="BM929" s="212" t="s">
        <v>2041</v>
      </c>
    </row>
    <row r="930" s="2" customFormat="1">
      <c r="A930" s="39"/>
      <c r="B930" s="40"/>
      <c r="C930" s="41"/>
      <c r="D930" s="214" t="s">
        <v>160</v>
      </c>
      <c r="E930" s="41"/>
      <c r="F930" s="215" t="s">
        <v>2042</v>
      </c>
      <c r="G930" s="41"/>
      <c r="H930" s="41"/>
      <c r="I930" s="216"/>
      <c r="J930" s="41"/>
      <c r="K930" s="41"/>
      <c r="L930" s="45"/>
      <c r="M930" s="217"/>
      <c r="N930" s="218"/>
      <c r="O930" s="85"/>
      <c r="P930" s="85"/>
      <c r="Q930" s="85"/>
      <c r="R930" s="85"/>
      <c r="S930" s="85"/>
      <c r="T930" s="86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T930" s="18" t="s">
        <v>160</v>
      </c>
      <c r="AU930" s="18" t="s">
        <v>85</v>
      </c>
    </row>
    <row r="931" s="2" customFormat="1" ht="24.15" customHeight="1">
      <c r="A931" s="39"/>
      <c r="B931" s="40"/>
      <c r="C931" s="201" t="s">
        <v>2043</v>
      </c>
      <c r="D931" s="201" t="s">
        <v>153</v>
      </c>
      <c r="E931" s="202" t="s">
        <v>2044</v>
      </c>
      <c r="F931" s="203" t="s">
        <v>2045</v>
      </c>
      <c r="G931" s="204" t="s">
        <v>821</v>
      </c>
      <c r="H931" s="205">
        <v>1.3999999999999999</v>
      </c>
      <c r="I931" s="206"/>
      <c r="J931" s="207">
        <f>ROUND(I931*H931,2)</f>
        <v>0</v>
      </c>
      <c r="K931" s="203" t="s">
        <v>157</v>
      </c>
      <c r="L931" s="45"/>
      <c r="M931" s="208" t="s">
        <v>19</v>
      </c>
      <c r="N931" s="209" t="s">
        <v>47</v>
      </c>
      <c r="O931" s="85"/>
      <c r="P931" s="210">
        <f>O931*H931</f>
        <v>0</v>
      </c>
      <c r="Q931" s="210">
        <v>0.00183</v>
      </c>
      <c r="R931" s="210">
        <f>Q931*H931</f>
        <v>0.002562</v>
      </c>
      <c r="S931" s="210">
        <v>0</v>
      </c>
      <c r="T931" s="211">
        <f>S931*H931</f>
        <v>0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212" t="s">
        <v>249</v>
      </c>
      <c r="AT931" s="212" t="s">
        <v>153</v>
      </c>
      <c r="AU931" s="212" t="s">
        <v>85</v>
      </c>
      <c r="AY931" s="18" t="s">
        <v>151</v>
      </c>
      <c r="BE931" s="213">
        <f>IF(N931="základní",J931,0)</f>
        <v>0</v>
      </c>
      <c r="BF931" s="213">
        <f>IF(N931="snížená",J931,0)</f>
        <v>0</v>
      </c>
      <c r="BG931" s="213">
        <f>IF(N931="zákl. přenesená",J931,0)</f>
        <v>0</v>
      </c>
      <c r="BH931" s="213">
        <f>IF(N931="sníž. přenesená",J931,0)</f>
        <v>0</v>
      </c>
      <c r="BI931" s="213">
        <f>IF(N931="nulová",J931,0)</f>
        <v>0</v>
      </c>
      <c r="BJ931" s="18" t="s">
        <v>81</v>
      </c>
      <c r="BK931" s="213">
        <f>ROUND(I931*H931,2)</f>
        <v>0</v>
      </c>
      <c r="BL931" s="18" t="s">
        <v>249</v>
      </c>
      <c r="BM931" s="212" t="s">
        <v>2046</v>
      </c>
    </row>
    <row r="932" s="2" customFormat="1">
      <c r="A932" s="39"/>
      <c r="B932" s="40"/>
      <c r="C932" s="41"/>
      <c r="D932" s="214" t="s">
        <v>160</v>
      </c>
      <c r="E932" s="41"/>
      <c r="F932" s="215" t="s">
        <v>2047</v>
      </c>
      <c r="G932" s="41"/>
      <c r="H932" s="41"/>
      <c r="I932" s="216"/>
      <c r="J932" s="41"/>
      <c r="K932" s="41"/>
      <c r="L932" s="45"/>
      <c r="M932" s="217"/>
      <c r="N932" s="218"/>
      <c r="O932" s="85"/>
      <c r="P932" s="85"/>
      <c r="Q932" s="85"/>
      <c r="R932" s="85"/>
      <c r="S932" s="85"/>
      <c r="T932" s="86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T932" s="18" t="s">
        <v>160</v>
      </c>
      <c r="AU932" s="18" t="s">
        <v>85</v>
      </c>
    </row>
    <row r="933" s="2" customFormat="1" ht="24.15" customHeight="1">
      <c r="A933" s="39"/>
      <c r="B933" s="40"/>
      <c r="C933" s="201" t="s">
        <v>2048</v>
      </c>
      <c r="D933" s="201" t="s">
        <v>153</v>
      </c>
      <c r="E933" s="202" t="s">
        <v>2049</v>
      </c>
      <c r="F933" s="203" t="s">
        <v>2050</v>
      </c>
      <c r="G933" s="204" t="s">
        <v>821</v>
      </c>
      <c r="H933" s="205">
        <v>1.8</v>
      </c>
      <c r="I933" s="206"/>
      <c r="J933" s="207">
        <f>ROUND(I933*H933,2)</f>
        <v>0</v>
      </c>
      <c r="K933" s="203" t="s">
        <v>157</v>
      </c>
      <c r="L933" s="45"/>
      <c r="M933" s="208" t="s">
        <v>19</v>
      </c>
      <c r="N933" s="209" t="s">
        <v>47</v>
      </c>
      <c r="O933" s="85"/>
      <c r="P933" s="210">
        <f>O933*H933</f>
        <v>0</v>
      </c>
      <c r="Q933" s="210">
        <v>0.0035500000000000002</v>
      </c>
      <c r="R933" s="210">
        <f>Q933*H933</f>
        <v>0.0063900000000000007</v>
      </c>
      <c r="S933" s="210">
        <v>0</v>
      </c>
      <c r="T933" s="211">
        <f>S933*H933</f>
        <v>0</v>
      </c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R933" s="212" t="s">
        <v>249</v>
      </c>
      <c r="AT933" s="212" t="s">
        <v>153</v>
      </c>
      <c r="AU933" s="212" t="s">
        <v>85</v>
      </c>
      <c r="AY933" s="18" t="s">
        <v>151</v>
      </c>
      <c r="BE933" s="213">
        <f>IF(N933="základní",J933,0)</f>
        <v>0</v>
      </c>
      <c r="BF933" s="213">
        <f>IF(N933="snížená",J933,0)</f>
        <v>0</v>
      </c>
      <c r="BG933" s="213">
        <f>IF(N933="zákl. přenesená",J933,0)</f>
        <v>0</v>
      </c>
      <c r="BH933" s="213">
        <f>IF(N933="sníž. přenesená",J933,0)</f>
        <v>0</v>
      </c>
      <c r="BI933" s="213">
        <f>IF(N933="nulová",J933,0)</f>
        <v>0</v>
      </c>
      <c r="BJ933" s="18" t="s">
        <v>81</v>
      </c>
      <c r="BK933" s="213">
        <f>ROUND(I933*H933,2)</f>
        <v>0</v>
      </c>
      <c r="BL933" s="18" t="s">
        <v>249</v>
      </c>
      <c r="BM933" s="212" t="s">
        <v>2051</v>
      </c>
    </row>
    <row r="934" s="2" customFormat="1">
      <c r="A934" s="39"/>
      <c r="B934" s="40"/>
      <c r="C934" s="41"/>
      <c r="D934" s="214" t="s">
        <v>160</v>
      </c>
      <c r="E934" s="41"/>
      <c r="F934" s="215" t="s">
        <v>2052</v>
      </c>
      <c r="G934" s="41"/>
      <c r="H934" s="41"/>
      <c r="I934" s="216"/>
      <c r="J934" s="41"/>
      <c r="K934" s="41"/>
      <c r="L934" s="45"/>
      <c r="M934" s="217"/>
      <c r="N934" s="218"/>
      <c r="O934" s="85"/>
      <c r="P934" s="85"/>
      <c r="Q934" s="85"/>
      <c r="R934" s="85"/>
      <c r="S934" s="85"/>
      <c r="T934" s="86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T934" s="18" t="s">
        <v>160</v>
      </c>
      <c r="AU934" s="18" t="s">
        <v>85</v>
      </c>
    </row>
    <row r="935" s="2" customFormat="1" ht="24.15" customHeight="1">
      <c r="A935" s="39"/>
      <c r="B935" s="40"/>
      <c r="C935" s="201" t="s">
        <v>2053</v>
      </c>
      <c r="D935" s="201" t="s">
        <v>153</v>
      </c>
      <c r="E935" s="202" t="s">
        <v>2054</v>
      </c>
      <c r="F935" s="203" t="s">
        <v>2055</v>
      </c>
      <c r="G935" s="204" t="s">
        <v>821</v>
      </c>
      <c r="H935" s="205">
        <v>13.6</v>
      </c>
      <c r="I935" s="206"/>
      <c r="J935" s="207">
        <f>ROUND(I935*H935,2)</f>
        <v>0</v>
      </c>
      <c r="K935" s="203" t="s">
        <v>157</v>
      </c>
      <c r="L935" s="45"/>
      <c r="M935" s="208" t="s">
        <v>19</v>
      </c>
      <c r="N935" s="209" t="s">
        <v>47</v>
      </c>
      <c r="O935" s="85"/>
      <c r="P935" s="210">
        <f>O935*H935</f>
        <v>0</v>
      </c>
      <c r="Q935" s="210">
        <v>0.0035000000000000001</v>
      </c>
      <c r="R935" s="210">
        <f>Q935*H935</f>
        <v>0.047599999999999996</v>
      </c>
      <c r="S935" s="210">
        <v>0</v>
      </c>
      <c r="T935" s="211">
        <f>S935*H935</f>
        <v>0</v>
      </c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R935" s="212" t="s">
        <v>249</v>
      </c>
      <c r="AT935" s="212" t="s">
        <v>153</v>
      </c>
      <c r="AU935" s="212" t="s">
        <v>85</v>
      </c>
      <c r="AY935" s="18" t="s">
        <v>151</v>
      </c>
      <c r="BE935" s="213">
        <f>IF(N935="základní",J935,0)</f>
        <v>0</v>
      </c>
      <c r="BF935" s="213">
        <f>IF(N935="snížená",J935,0)</f>
        <v>0</v>
      </c>
      <c r="BG935" s="213">
        <f>IF(N935="zákl. přenesená",J935,0)</f>
        <v>0</v>
      </c>
      <c r="BH935" s="213">
        <f>IF(N935="sníž. přenesená",J935,0)</f>
        <v>0</v>
      </c>
      <c r="BI935" s="213">
        <f>IF(N935="nulová",J935,0)</f>
        <v>0</v>
      </c>
      <c r="BJ935" s="18" t="s">
        <v>81</v>
      </c>
      <c r="BK935" s="213">
        <f>ROUND(I935*H935,2)</f>
        <v>0</v>
      </c>
      <c r="BL935" s="18" t="s">
        <v>249</v>
      </c>
      <c r="BM935" s="212" t="s">
        <v>2056</v>
      </c>
    </row>
    <row r="936" s="2" customFormat="1">
      <c r="A936" s="39"/>
      <c r="B936" s="40"/>
      <c r="C936" s="41"/>
      <c r="D936" s="214" t="s">
        <v>160</v>
      </c>
      <c r="E936" s="41"/>
      <c r="F936" s="215" t="s">
        <v>2057</v>
      </c>
      <c r="G936" s="41"/>
      <c r="H936" s="41"/>
      <c r="I936" s="216"/>
      <c r="J936" s="41"/>
      <c r="K936" s="41"/>
      <c r="L936" s="45"/>
      <c r="M936" s="217"/>
      <c r="N936" s="218"/>
      <c r="O936" s="85"/>
      <c r="P936" s="85"/>
      <c r="Q936" s="85"/>
      <c r="R936" s="85"/>
      <c r="S936" s="85"/>
      <c r="T936" s="86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T936" s="18" t="s">
        <v>160</v>
      </c>
      <c r="AU936" s="18" t="s">
        <v>85</v>
      </c>
    </row>
    <row r="937" s="13" customFormat="1">
      <c r="A937" s="13"/>
      <c r="B937" s="219"/>
      <c r="C937" s="220"/>
      <c r="D937" s="221" t="s">
        <v>162</v>
      </c>
      <c r="E937" s="222" t="s">
        <v>19</v>
      </c>
      <c r="F937" s="223" t="s">
        <v>2058</v>
      </c>
      <c r="G937" s="220"/>
      <c r="H937" s="224">
        <v>13.6</v>
      </c>
      <c r="I937" s="225"/>
      <c r="J937" s="220"/>
      <c r="K937" s="220"/>
      <c r="L937" s="226"/>
      <c r="M937" s="227"/>
      <c r="N937" s="228"/>
      <c r="O937" s="228"/>
      <c r="P937" s="228"/>
      <c r="Q937" s="228"/>
      <c r="R937" s="228"/>
      <c r="S937" s="228"/>
      <c r="T937" s="229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30" t="s">
        <v>162</v>
      </c>
      <c r="AU937" s="230" t="s">
        <v>85</v>
      </c>
      <c r="AV937" s="13" t="s">
        <v>85</v>
      </c>
      <c r="AW937" s="13" t="s">
        <v>35</v>
      </c>
      <c r="AX937" s="13" t="s">
        <v>81</v>
      </c>
      <c r="AY937" s="230" t="s">
        <v>151</v>
      </c>
    </row>
    <row r="938" s="2" customFormat="1" ht="33" customHeight="1">
      <c r="A938" s="39"/>
      <c r="B938" s="40"/>
      <c r="C938" s="201" t="s">
        <v>2059</v>
      </c>
      <c r="D938" s="201" t="s">
        <v>153</v>
      </c>
      <c r="E938" s="202" t="s">
        <v>2060</v>
      </c>
      <c r="F938" s="203" t="s">
        <v>2061</v>
      </c>
      <c r="G938" s="204" t="s">
        <v>177</v>
      </c>
      <c r="H938" s="205">
        <v>0.095000000000000001</v>
      </c>
      <c r="I938" s="206"/>
      <c r="J938" s="207">
        <f>ROUND(I938*H938,2)</f>
        <v>0</v>
      </c>
      <c r="K938" s="203" t="s">
        <v>157</v>
      </c>
      <c r="L938" s="45"/>
      <c r="M938" s="208" t="s">
        <v>19</v>
      </c>
      <c r="N938" s="209" t="s">
        <v>47</v>
      </c>
      <c r="O938" s="85"/>
      <c r="P938" s="210">
        <f>O938*H938</f>
        <v>0</v>
      </c>
      <c r="Q938" s="210">
        <v>0</v>
      </c>
      <c r="R938" s="210">
        <f>Q938*H938</f>
        <v>0</v>
      </c>
      <c r="S938" s="210">
        <v>0</v>
      </c>
      <c r="T938" s="211">
        <f>S938*H938</f>
        <v>0</v>
      </c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R938" s="212" t="s">
        <v>249</v>
      </c>
      <c r="AT938" s="212" t="s">
        <v>153</v>
      </c>
      <c r="AU938" s="212" t="s">
        <v>85</v>
      </c>
      <c r="AY938" s="18" t="s">
        <v>151</v>
      </c>
      <c r="BE938" s="213">
        <f>IF(N938="základní",J938,0)</f>
        <v>0</v>
      </c>
      <c r="BF938" s="213">
        <f>IF(N938="snížená",J938,0)</f>
        <v>0</v>
      </c>
      <c r="BG938" s="213">
        <f>IF(N938="zákl. přenesená",J938,0)</f>
        <v>0</v>
      </c>
      <c r="BH938" s="213">
        <f>IF(N938="sníž. přenesená",J938,0)</f>
        <v>0</v>
      </c>
      <c r="BI938" s="213">
        <f>IF(N938="nulová",J938,0)</f>
        <v>0</v>
      </c>
      <c r="BJ938" s="18" t="s">
        <v>81</v>
      </c>
      <c r="BK938" s="213">
        <f>ROUND(I938*H938,2)</f>
        <v>0</v>
      </c>
      <c r="BL938" s="18" t="s">
        <v>249</v>
      </c>
      <c r="BM938" s="212" t="s">
        <v>2062</v>
      </c>
    </row>
    <row r="939" s="2" customFormat="1">
      <c r="A939" s="39"/>
      <c r="B939" s="40"/>
      <c r="C939" s="41"/>
      <c r="D939" s="214" t="s">
        <v>160</v>
      </c>
      <c r="E939" s="41"/>
      <c r="F939" s="215" t="s">
        <v>2063</v>
      </c>
      <c r="G939" s="41"/>
      <c r="H939" s="41"/>
      <c r="I939" s="216"/>
      <c r="J939" s="41"/>
      <c r="K939" s="41"/>
      <c r="L939" s="45"/>
      <c r="M939" s="217"/>
      <c r="N939" s="218"/>
      <c r="O939" s="85"/>
      <c r="P939" s="85"/>
      <c r="Q939" s="85"/>
      <c r="R939" s="85"/>
      <c r="S939" s="85"/>
      <c r="T939" s="86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T939" s="18" t="s">
        <v>160</v>
      </c>
      <c r="AU939" s="18" t="s">
        <v>85</v>
      </c>
    </row>
    <row r="940" s="12" customFormat="1" ht="22.8" customHeight="1">
      <c r="A940" s="12"/>
      <c r="B940" s="185"/>
      <c r="C940" s="186"/>
      <c r="D940" s="187" t="s">
        <v>75</v>
      </c>
      <c r="E940" s="199" t="s">
        <v>2064</v>
      </c>
      <c r="F940" s="199" t="s">
        <v>2065</v>
      </c>
      <c r="G940" s="186"/>
      <c r="H940" s="186"/>
      <c r="I940" s="189"/>
      <c r="J940" s="200">
        <f>BK940</f>
        <v>0</v>
      </c>
      <c r="K940" s="186"/>
      <c r="L940" s="191"/>
      <c r="M940" s="192"/>
      <c r="N940" s="193"/>
      <c r="O940" s="193"/>
      <c r="P940" s="194">
        <f>SUM(P941:P960)</f>
        <v>0</v>
      </c>
      <c r="Q940" s="193"/>
      <c r="R940" s="194">
        <f>SUM(R941:R960)</f>
        <v>0.431392</v>
      </c>
      <c r="S940" s="193"/>
      <c r="T940" s="195">
        <f>SUM(T941:T960)</f>
        <v>0.31777500000000003</v>
      </c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R940" s="196" t="s">
        <v>85</v>
      </c>
      <c r="AT940" s="197" t="s">
        <v>75</v>
      </c>
      <c r="AU940" s="197" t="s">
        <v>81</v>
      </c>
      <c r="AY940" s="196" t="s">
        <v>151</v>
      </c>
      <c r="BK940" s="198">
        <f>SUM(BK941:BK960)</f>
        <v>0</v>
      </c>
    </row>
    <row r="941" s="2" customFormat="1" ht="16.5" customHeight="1">
      <c r="A941" s="39"/>
      <c r="B941" s="40"/>
      <c r="C941" s="201" t="s">
        <v>2066</v>
      </c>
      <c r="D941" s="201" t="s">
        <v>153</v>
      </c>
      <c r="E941" s="202" t="s">
        <v>2067</v>
      </c>
      <c r="F941" s="203" t="s">
        <v>2068</v>
      </c>
      <c r="G941" s="204" t="s">
        <v>221</v>
      </c>
      <c r="H941" s="205">
        <v>44.552999999999997</v>
      </c>
      <c r="I941" s="206"/>
      <c r="J941" s="207">
        <f>ROUND(I941*H941,2)</f>
        <v>0</v>
      </c>
      <c r="K941" s="203" t="s">
        <v>157</v>
      </c>
      <c r="L941" s="45"/>
      <c r="M941" s="208" t="s">
        <v>19</v>
      </c>
      <c r="N941" s="209" t="s">
        <v>47</v>
      </c>
      <c r="O941" s="85"/>
      <c r="P941" s="210">
        <f>O941*H941</f>
        <v>0</v>
      </c>
      <c r="Q941" s="210">
        <v>0</v>
      </c>
      <c r="R941" s="210">
        <f>Q941*H941</f>
        <v>0</v>
      </c>
      <c r="S941" s="210">
        <v>0</v>
      </c>
      <c r="T941" s="211">
        <f>S941*H941</f>
        <v>0</v>
      </c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R941" s="212" t="s">
        <v>249</v>
      </c>
      <c r="AT941" s="212" t="s">
        <v>153</v>
      </c>
      <c r="AU941" s="212" t="s">
        <v>85</v>
      </c>
      <c r="AY941" s="18" t="s">
        <v>151</v>
      </c>
      <c r="BE941" s="213">
        <f>IF(N941="základní",J941,0)</f>
        <v>0</v>
      </c>
      <c r="BF941" s="213">
        <f>IF(N941="snížená",J941,0)</f>
        <v>0</v>
      </c>
      <c r="BG941" s="213">
        <f>IF(N941="zákl. přenesená",J941,0)</f>
        <v>0</v>
      </c>
      <c r="BH941" s="213">
        <f>IF(N941="sníž. přenesená",J941,0)</f>
        <v>0</v>
      </c>
      <c r="BI941" s="213">
        <f>IF(N941="nulová",J941,0)</f>
        <v>0</v>
      </c>
      <c r="BJ941" s="18" t="s">
        <v>81</v>
      </c>
      <c r="BK941" s="213">
        <f>ROUND(I941*H941,2)</f>
        <v>0</v>
      </c>
      <c r="BL941" s="18" t="s">
        <v>249</v>
      </c>
      <c r="BM941" s="212" t="s">
        <v>2069</v>
      </c>
    </row>
    <row r="942" s="2" customFormat="1">
      <c r="A942" s="39"/>
      <c r="B942" s="40"/>
      <c r="C942" s="41"/>
      <c r="D942" s="214" t="s">
        <v>160</v>
      </c>
      <c r="E942" s="41"/>
      <c r="F942" s="215" t="s">
        <v>2070</v>
      </c>
      <c r="G942" s="41"/>
      <c r="H942" s="41"/>
      <c r="I942" s="216"/>
      <c r="J942" s="41"/>
      <c r="K942" s="41"/>
      <c r="L942" s="45"/>
      <c r="M942" s="217"/>
      <c r="N942" s="218"/>
      <c r="O942" s="85"/>
      <c r="P942" s="85"/>
      <c r="Q942" s="85"/>
      <c r="R942" s="85"/>
      <c r="S942" s="85"/>
      <c r="T942" s="86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T942" s="18" t="s">
        <v>160</v>
      </c>
      <c r="AU942" s="18" t="s">
        <v>85</v>
      </c>
    </row>
    <row r="943" s="13" customFormat="1">
      <c r="A943" s="13"/>
      <c r="B943" s="219"/>
      <c r="C943" s="220"/>
      <c r="D943" s="221" t="s">
        <v>162</v>
      </c>
      <c r="E943" s="222" t="s">
        <v>19</v>
      </c>
      <c r="F943" s="223" t="s">
        <v>696</v>
      </c>
      <c r="G943" s="220"/>
      <c r="H943" s="224">
        <v>44.552999999999997</v>
      </c>
      <c r="I943" s="225"/>
      <c r="J943" s="220"/>
      <c r="K943" s="220"/>
      <c r="L943" s="226"/>
      <c r="M943" s="227"/>
      <c r="N943" s="228"/>
      <c r="O943" s="228"/>
      <c r="P943" s="228"/>
      <c r="Q943" s="228"/>
      <c r="R943" s="228"/>
      <c r="S943" s="228"/>
      <c r="T943" s="229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30" t="s">
        <v>162</v>
      </c>
      <c r="AU943" s="230" t="s">
        <v>85</v>
      </c>
      <c r="AV943" s="13" t="s">
        <v>85</v>
      </c>
      <c r="AW943" s="13" t="s">
        <v>35</v>
      </c>
      <c r="AX943" s="13" t="s">
        <v>81</v>
      </c>
      <c r="AY943" s="230" t="s">
        <v>151</v>
      </c>
    </row>
    <row r="944" s="2" customFormat="1" ht="16.5" customHeight="1">
      <c r="A944" s="39"/>
      <c r="B944" s="40"/>
      <c r="C944" s="231" t="s">
        <v>2071</v>
      </c>
      <c r="D944" s="231" t="s">
        <v>194</v>
      </c>
      <c r="E944" s="232" t="s">
        <v>2072</v>
      </c>
      <c r="F944" s="233" t="s">
        <v>2073</v>
      </c>
      <c r="G944" s="234" t="s">
        <v>221</v>
      </c>
      <c r="H944" s="235">
        <v>45.890000000000001</v>
      </c>
      <c r="I944" s="236"/>
      <c r="J944" s="237">
        <f>ROUND(I944*H944,2)</f>
        <v>0</v>
      </c>
      <c r="K944" s="233" t="s">
        <v>157</v>
      </c>
      <c r="L944" s="238"/>
      <c r="M944" s="239" t="s">
        <v>19</v>
      </c>
      <c r="N944" s="240" t="s">
        <v>47</v>
      </c>
      <c r="O944" s="85"/>
      <c r="P944" s="210">
        <f>O944*H944</f>
        <v>0</v>
      </c>
      <c r="Q944" s="210">
        <v>0.0080000000000000002</v>
      </c>
      <c r="R944" s="210">
        <f>Q944*H944</f>
        <v>0.36712</v>
      </c>
      <c r="S944" s="210">
        <v>0</v>
      </c>
      <c r="T944" s="211">
        <f>S944*H944</f>
        <v>0</v>
      </c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R944" s="212" t="s">
        <v>344</v>
      </c>
      <c r="AT944" s="212" t="s">
        <v>194</v>
      </c>
      <c r="AU944" s="212" t="s">
        <v>85</v>
      </c>
      <c r="AY944" s="18" t="s">
        <v>151</v>
      </c>
      <c r="BE944" s="213">
        <f>IF(N944="základní",J944,0)</f>
        <v>0</v>
      </c>
      <c r="BF944" s="213">
        <f>IF(N944="snížená",J944,0)</f>
        <v>0</v>
      </c>
      <c r="BG944" s="213">
        <f>IF(N944="zákl. přenesená",J944,0)</f>
        <v>0</v>
      </c>
      <c r="BH944" s="213">
        <f>IF(N944="sníž. přenesená",J944,0)</f>
        <v>0</v>
      </c>
      <c r="BI944" s="213">
        <f>IF(N944="nulová",J944,0)</f>
        <v>0</v>
      </c>
      <c r="BJ944" s="18" t="s">
        <v>81</v>
      </c>
      <c r="BK944" s="213">
        <f>ROUND(I944*H944,2)</f>
        <v>0</v>
      </c>
      <c r="BL944" s="18" t="s">
        <v>249</v>
      </c>
      <c r="BM944" s="212" t="s">
        <v>2074</v>
      </c>
    </row>
    <row r="945" s="13" customFormat="1">
      <c r="A945" s="13"/>
      <c r="B945" s="219"/>
      <c r="C945" s="220"/>
      <c r="D945" s="221" t="s">
        <v>162</v>
      </c>
      <c r="E945" s="220"/>
      <c r="F945" s="223" t="s">
        <v>2075</v>
      </c>
      <c r="G945" s="220"/>
      <c r="H945" s="224">
        <v>45.890000000000001</v>
      </c>
      <c r="I945" s="225"/>
      <c r="J945" s="220"/>
      <c r="K945" s="220"/>
      <c r="L945" s="226"/>
      <c r="M945" s="227"/>
      <c r="N945" s="228"/>
      <c r="O945" s="228"/>
      <c r="P945" s="228"/>
      <c r="Q945" s="228"/>
      <c r="R945" s="228"/>
      <c r="S945" s="228"/>
      <c r="T945" s="229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0" t="s">
        <v>162</v>
      </c>
      <c r="AU945" s="230" t="s">
        <v>85</v>
      </c>
      <c r="AV945" s="13" t="s">
        <v>85</v>
      </c>
      <c r="AW945" s="13" t="s">
        <v>4</v>
      </c>
      <c r="AX945" s="13" t="s">
        <v>81</v>
      </c>
      <c r="AY945" s="230" t="s">
        <v>151</v>
      </c>
    </row>
    <row r="946" s="2" customFormat="1" ht="16.5" customHeight="1">
      <c r="A946" s="39"/>
      <c r="B946" s="40"/>
      <c r="C946" s="201" t="s">
        <v>2076</v>
      </c>
      <c r="D946" s="201" t="s">
        <v>153</v>
      </c>
      <c r="E946" s="202" t="s">
        <v>2077</v>
      </c>
      <c r="F946" s="203" t="s">
        <v>2078</v>
      </c>
      <c r="G946" s="204" t="s">
        <v>821</v>
      </c>
      <c r="H946" s="205">
        <v>11.5</v>
      </c>
      <c r="I946" s="206"/>
      <c r="J946" s="207">
        <f>ROUND(I946*H946,2)</f>
        <v>0</v>
      </c>
      <c r="K946" s="203" t="s">
        <v>157</v>
      </c>
      <c r="L946" s="45"/>
      <c r="M946" s="208" t="s">
        <v>19</v>
      </c>
      <c r="N946" s="209" t="s">
        <v>47</v>
      </c>
      <c r="O946" s="85"/>
      <c r="P946" s="210">
        <f>O946*H946</f>
        <v>0</v>
      </c>
      <c r="Q946" s="210">
        <v>0</v>
      </c>
      <c r="R946" s="210">
        <f>Q946*H946</f>
        <v>0</v>
      </c>
      <c r="S946" s="210">
        <v>0</v>
      </c>
      <c r="T946" s="211">
        <f>S946*H946</f>
        <v>0</v>
      </c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R946" s="212" t="s">
        <v>249</v>
      </c>
      <c r="AT946" s="212" t="s">
        <v>153</v>
      </c>
      <c r="AU946" s="212" t="s">
        <v>85</v>
      </c>
      <c r="AY946" s="18" t="s">
        <v>151</v>
      </c>
      <c r="BE946" s="213">
        <f>IF(N946="základní",J946,0)</f>
        <v>0</v>
      </c>
      <c r="BF946" s="213">
        <f>IF(N946="snížená",J946,0)</f>
        <v>0</v>
      </c>
      <c r="BG946" s="213">
        <f>IF(N946="zákl. přenesená",J946,0)</f>
        <v>0</v>
      </c>
      <c r="BH946" s="213">
        <f>IF(N946="sníž. přenesená",J946,0)</f>
        <v>0</v>
      </c>
      <c r="BI946" s="213">
        <f>IF(N946="nulová",J946,0)</f>
        <v>0</v>
      </c>
      <c r="BJ946" s="18" t="s">
        <v>81</v>
      </c>
      <c r="BK946" s="213">
        <f>ROUND(I946*H946,2)</f>
        <v>0</v>
      </c>
      <c r="BL946" s="18" t="s">
        <v>249</v>
      </c>
      <c r="BM946" s="212" t="s">
        <v>2079</v>
      </c>
    </row>
    <row r="947" s="2" customFormat="1">
      <c r="A947" s="39"/>
      <c r="B947" s="40"/>
      <c r="C947" s="41"/>
      <c r="D947" s="214" t="s">
        <v>160</v>
      </c>
      <c r="E947" s="41"/>
      <c r="F947" s="215" t="s">
        <v>2080</v>
      </c>
      <c r="G947" s="41"/>
      <c r="H947" s="41"/>
      <c r="I947" s="216"/>
      <c r="J947" s="41"/>
      <c r="K947" s="41"/>
      <c r="L947" s="45"/>
      <c r="M947" s="217"/>
      <c r="N947" s="218"/>
      <c r="O947" s="85"/>
      <c r="P947" s="85"/>
      <c r="Q947" s="85"/>
      <c r="R947" s="85"/>
      <c r="S947" s="85"/>
      <c r="T947" s="86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T947" s="18" t="s">
        <v>160</v>
      </c>
      <c r="AU947" s="18" t="s">
        <v>85</v>
      </c>
    </row>
    <row r="948" s="13" customFormat="1">
      <c r="A948" s="13"/>
      <c r="B948" s="219"/>
      <c r="C948" s="220"/>
      <c r="D948" s="221" t="s">
        <v>162</v>
      </c>
      <c r="E948" s="222" t="s">
        <v>19</v>
      </c>
      <c r="F948" s="223" t="s">
        <v>2081</v>
      </c>
      <c r="G948" s="220"/>
      <c r="H948" s="224">
        <v>11.5</v>
      </c>
      <c r="I948" s="225"/>
      <c r="J948" s="220"/>
      <c r="K948" s="220"/>
      <c r="L948" s="226"/>
      <c r="M948" s="227"/>
      <c r="N948" s="228"/>
      <c r="O948" s="228"/>
      <c r="P948" s="228"/>
      <c r="Q948" s="228"/>
      <c r="R948" s="228"/>
      <c r="S948" s="228"/>
      <c r="T948" s="229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0" t="s">
        <v>162</v>
      </c>
      <c r="AU948" s="230" t="s">
        <v>85</v>
      </c>
      <c r="AV948" s="13" t="s">
        <v>85</v>
      </c>
      <c r="AW948" s="13" t="s">
        <v>35</v>
      </c>
      <c r="AX948" s="13" t="s">
        <v>81</v>
      </c>
      <c r="AY948" s="230" t="s">
        <v>151</v>
      </c>
    </row>
    <row r="949" s="2" customFormat="1" ht="16.5" customHeight="1">
      <c r="A949" s="39"/>
      <c r="B949" s="40"/>
      <c r="C949" s="201" t="s">
        <v>2082</v>
      </c>
      <c r="D949" s="201" t="s">
        <v>153</v>
      </c>
      <c r="E949" s="202" t="s">
        <v>2083</v>
      </c>
      <c r="F949" s="203" t="s">
        <v>2084</v>
      </c>
      <c r="G949" s="204" t="s">
        <v>821</v>
      </c>
      <c r="H949" s="205">
        <v>7.7999999999999998</v>
      </c>
      <c r="I949" s="206"/>
      <c r="J949" s="207">
        <f>ROUND(I949*H949,2)</f>
        <v>0</v>
      </c>
      <c r="K949" s="203" t="s">
        <v>157</v>
      </c>
      <c r="L949" s="45"/>
      <c r="M949" s="208" t="s">
        <v>19</v>
      </c>
      <c r="N949" s="209" t="s">
        <v>47</v>
      </c>
      <c r="O949" s="85"/>
      <c r="P949" s="210">
        <f>O949*H949</f>
        <v>0</v>
      </c>
      <c r="Q949" s="210">
        <v>0</v>
      </c>
      <c r="R949" s="210">
        <f>Q949*H949</f>
        <v>0</v>
      </c>
      <c r="S949" s="210">
        <v>0</v>
      </c>
      <c r="T949" s="211">
        <f>S949*H949</f>
        <v>0</v>
      </c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R949" s="212" t="s">
        <v>249</v>
      </c>
      <c r="AT949" s="212" t="s">
        <v>153</v>
      </c>
      <c r="AU949" s="212" t="s">
        <v>85</v>
      </c>
      <c r="AY949" s="18" t="s">
        <v>151</v>
      </c>
      <c r="BE949" s="213">
        <f>IF(N949="základní",J949,0)</f>
        <v>0</v>
      </c>
      <c r="BF949" s="213">
        <f>IF(N949="snížená",J949,0)</f>
        <v>0</v>
      </c>
      <c r="BG949" s="213">
        <f>IF(N949="zákl. přenesená",J949,0)</f>
        <v>0</v>
      </c>
      <c r="BH949" s="213">
        <f>IF(N949="sníž. přenesená",J949,0)</f>
        <v>0</v>
      </c>
      <c r="BI949" s="213">
        <f>IF(N949="nulová",J949,0)</f>
        <v>0</v>
      </c>
      <c r="BJ949" s="18" t="s">
        <v>81</v>
      </c>
      <c r="BK949" s="213">
        <f>ROUND(I949*H949,2)</f>
        <v>0</v>
      </c>
      <c r="BL949" s="18" t="s">
        <v>249</v>
      </c>
      <c r="BM949" s="212" t="s">
        <v>2085</v>
      </c>
    </row>
    <row r="950" s="2" customFormat="1">
      <c r="A950" s="39"/>
      <c r="B950" s="40"/>
      <c r="C950" s="41"/>
      <c r="D950" s="214" t="s">
        <v>160</v>
      </c>
      <c r="E950" s="41"/>
      <c r="F950" s="215" t="s">
        <v>2086</v>
      </c>
      <c r="G950" s="41"/>
      <c r="H950" s="41"/>
      <c r="I950" s="216"/>
      <c r="J950" s="41"/>
      <c r="K950" s="41"/>
      <c r="L950" s="45"/>
      <c r="M950" s="217"/>
      <c r="N950" s="218"/>
      <c r="O950" s="85"/>
      <c r="P950" s="85"/>
      <c r="Q950" s="85"/>
      <c r="R950" s="85"/>
      <c r="S950" s="85"/>
      <c r="T950" s="86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T950" s="18" t="s">
        <v>160</v>
      </c>
      <c r="AU950" s="18" t="s">
        <v>85</v>
      </c>
    </row>
    <row r="951" s="2" customFormat="1" ht="16.5" customHeight="1">
      <c r="A951" s="39"/>
      <c r="B951" s="40"/>
      <c r="C951" s="231" t="s">
        <v>2087</v>
      </c>
      <c r="D951" s="231" t="s">
        <v>194</v>
      </c>
      <c r="E951" s="232" t="s">
        <v>2072</v>
      </c>
      <c r="F951" s="233" t="s">
        <v>2073</v>
      </c>
      <c r="G951" s="234" t="s">
        <v>221</v>
      </c>
      <c r="H951" s="235">
        <v>8.0340000000000007</v>
      </c>
      <c r="I951" s="236"/>
      <c r="J951" s="237">
        <f>ROUND(I951*H951,2)</f>
        <v>0</v>
      </c>
      <c r="K951" s="233" t="s">
        <v>157</v>
      </c>
      <c r="L951" s="238"/>
      <c r="M951" s="239" t="s">
        <v>19</v>
      </c>
      <c r="N951" s="240" t="s">
        <v>47</v>
      </c>
      <c r="O951" s="85"/>
      <c r="P951" s="210">
        <f>O951*H951</f>
        <v>0</v>
      </c>
      <c r="Q951" s="210">
        <v>0.0080000000000000002</v>
      </c>
      <c r="R951" s="210">
        <f>Q951*H951</f>
        <v>0.06427200000000001</v>
      </c>
      <c r="S951" s="210">
        <v>0</v>
      </c>
      <c r="T951" s="211">
        <f>S951*H951</f>
        <v>0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12" t="s">
        <v>344</v>
      </c>
      <c r="AT951" s="212" t="s">
        <v>194</v>
      </c>
      <c r="AU951" s="212" t="s">
        <v>85</v>
      </c>
      <c r="AY951" s="18" t="s">
        <v>151</v>
      </c>
      <c r="BE951" s="213">
        <f>IF(N951="základní",J951,0)</f>
        <v>0</v>
      </c>
      <c r="BF951" s="213">
        <f>IF(N951="snížená",J951,0)</f>
        <v>0</v>
      </c>
      <c r="BG951" s="213">
        <f>IF(N951="zákl. přenesená",J951,0)</f>
        <v>0</v>
      </c>
      <c r="BH951" s="213">
        <f>IF(N951="sníž. přenesená",J951,0)</f>
        <v>0</v>
      </c>
      <c r="BI951" s="213">
        <f>IF(N951="nulová",J951,0)</f>
        <v>0</v>
      </c>
      <c r="BJ951" s="18" t="s">
        <v>81</v>
      </c>
      <c r="BK951" s="213">
        <f>ROUND(I951*H951,2)</f>
        <v>0</v>
      </c>
      <c r="BL951" s="18" t="s">
        <v>249</v>
      </c>
      <c r="BM951" s="212" t="s">
        <v>2088</v>
      </c>
    </row>
    <row r="952" s="13" customFormat="1">
      <c r="A952" s="13"/>
      <c r="B952" s="219"/>
      <c r="C952" s="220"/>
      <c r="D952" s="221" t="s">
        <v>162</v>
      </c>
      <c r="E952" s="220"/>
      <c r="F952" s="223" t="s">
        <v>2089</v>
      </c>
      <c r="G952" s="220"/>
      <c r="H952" s="224">
        <v>8.0340000000000007</v>
      </c>
      <c r="I952" s="225"/>
      <c r="J952" s="220"/>
      <c r="K952" s="220"/>
      <c r="L952" s="226"/>
      <c r="M952" s="227"/>
      <c r="N952" s="228"/>
      <c r="O952" s="228"/>
      <c r="P952" s="228"/>
      <c r="Q952" s="228"/>
      <c r="R952" s="228"/>
      <c r="S952" s="228"/>
      <c r="T952" s="229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0" t="s">
        <v>162</v>
      </c>
      <c r="AU952" s="230" t="s">
        <v>85</v>
      </c>
      <c r="AV952" s="13" t="s">
        <v>85</v>
      </c>
      <c r="AW952" s="13" t="s">
        <v>4</v>
      </c>
      <c r="AX952" s="13" t="s">
        <v>81</v>
      </c>
      <c r="AY952" s="230" t="s">
        <v>151</v>
      </c>
    </row>
    <row r="953" s="2" customFormat="1" ht="16.5" customHeight="1">
      <c r="A953" s="39"/>
      <c r="B953" s="40"/>
      <c r="C953" s="201" t="s">
        <v>2090</v>
      </c>
      <c r="D953" s="201" t="s">
        <v>153</v>
      </c>
      <c r="E953" s="202" t="s">
        <v>2091</v>
      </c>
      <c r="F953" s="203" t="s">
        <v>2092</v>
      </c>
      <c r="G953" s="204" t="s">
        <v>221</v>
      </c>
      <c r="H953" s="205">
        <v>33.450000000000003</v>
      </c>
      <c r="I953" s="206"/>
      <c r="J953" s="207">
        <f>ROUND(I953*H953,2)</f>
        <v>0</v>
      </c>
      <c r="K953" s="203" t="s">
        <v>157</v>
      </c>
      <c r="L953" s="45"/>
      <c r="M953" s="208" t="s">
        <v>19</v>
      </c>
      <c r="N953" s="209" t="s">
        <v>47</v>
      </c>
      <c r="O953" s="85"/>
      <c r="P953" s="210">
        <f>O953*H953</f>
        <v>0</v>
      </c>
      <c r="Q953" s="210">
        <v>0</v>
      </c>
      <c r="R953" s="210">
        <f>Q953*H953</f>
        <v>0</v>
      </c>
      <c r="S953" s="210">
        <v>0.0094999999999999998</v>
      </c>
      <c r="T953" s="211">
        <f>S953*H953</f>
        <v>0.31777500000000003</v>
      </c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R953" s="212" t="s">
        <v>249</v>
      </c>
      <c r="AT953" s="212" t="s">
        <v>153</v>
      </c>
      <c r="AU953" s="212" t="s">
        <v>85</v>
      </c>
      <c r="AY953" s="18" t="s">
        <v>151</v>
      </c>
      <c r="BE953" s="213">
        <f>IF(N953="základní",J953,0)</f>
        <v>0</v>
      </c>
      <c r="BF953" s="213">
        <f>IF(N953="snížená",J953,0)</f>
        <v>0</v>
      </c>
      <c r="BG953" s="213">
        <f>IF(N953="zákl. přenesená",J953,0)</f>
        <v>0</v>
      </c>
      <c r="BH953" s="213">
        <f>IF(N953="sníž. přenesená",J953,0)</f>
        <v>0</v>
      </c>
      <c r="BI953" s="213">
        <f>IF(N953="nulová",J953,0)</f>
        <v>0</v>
      </c>
      <c r="BJ953" s="18" t="s">
        <v>81</v>
      </c>
      <c r="BK953" s="213">
        <f>ROUND(I953*H953,2)</f>
        <v>0</v>
      </c>
      <c r="BL953" s="18" t="s">
        <v>249</v>
      </c>
      <c r="BM953" s="212" t="s">
        <v>2093</v>
      </c>
    </row>
    <row r="954" s="2" customFormat="1">
      <c r="A954" s="39"/>
      <c r="B954" s="40"/>
      <c r="C954" s="41"/>
      <c r="D954" s="214" t="s">
        <v>160</v>
      </c>
      <c r="E954" s="41"/>
      <c r="F954" s="215" t="s">
        <v>2094</v>
      </c>
      <c r="G954" s="41"/>
      <c r="H954" s="41"/>
      <c r="I954" s="216"/>
      <c r="J954" s="41"/>
      <c r="K954" s="41"/>
      <c r="L954" s="45"/>
      <c r="M954" s="217"/>
      <c r="N954" s="218"/>
      <c r="O954" s="85"/>
      <c r="P954" s="85"/>
      <c r="Q954" s="85"/>
      <c r="R954" s="85"/>
      <c r="S954" s="85"/>
      <c r="T954" s="86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T954" s="18" t="s">
        <v>160</v>
      </c>
      <c r="AU954" s="18" t="s">
        <v>85</v>
      </c>
    </row>
    <row r="955" s="2" customFormat="1" ht="16.5" customHeight="1">
      <c r="A955" s="39"/>
      <c r="B955" s="40"/>
      <c r="C955" s="201" t="s">
        <v>2095</v>
      </c>
      <c r="D955" s="201" t="s">
        <v>153</v>
      </c>
      <c r="E955" s="202" t="s">
        <v>2096</v>
      </c>
      <c r="F955" s="203" t="s">
        <v>2097</v>
      </c>
      <c r="G955" s="204" t="s">
        <v>821</v>
      </c>
      <c r="H955" s="205">
        <v>7.7999999999999998</v>
      </c>
      <c r="I955" s="206"/>
      <c r="J955" s="207">
        <f>ROUND(I955*H955,2)</f>
        <v>0</v>
      </c>
      <c r="K955" s="203" t="s">
        <v>157</v>
      </c>
      <c r="L955" s="45"/>
      <c r="M955" s="208" t="s">
        <v>19</v>
      </c>
      <c r="N955" s="209" t="s">
        <v>47</v>
      </c>
      <c r="O955" s="85"/>
      <c r="P955" s="210">
        <f>O955*H955</f>
        <v>0</v>
      </c>
      <c r="Q955" s="210">
        <v>0</v>
      </c>
      <c r="R955" s="210">
        <f>Q955*H955</f>
        <v>0</v>
      </c>
      <c r="S955" s="210">
        <v>0</v>
      </c>
      <c r="T955" s="211">
        <f>S955*H955</f>
        <v>0</v>
      </c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R955" s="212" t="s">
        <v>249</v>
      </c>
      <c r="AT955" s="212" t="s">
        <v>153</v>
      </c>
      <c r="AU955" s="212" t="s">
        <v>85</v>
      </c>
      <c r="AY955" s="18" t="s">
        <v>151</v>
      </c>
      <c r="BE955" s="213">
        <f>IF(N955="základní",J955,0)</f>
        <v>0</v>
      </c>
      <c r="BF955" s="213">
        <f>IF(N955="snížená",J955,0)</f>
        <v>0</v>
      </c>
      <c r="BG955" s="213">
        <f>IF(N955="zákl. přenesená",J955,0)</f>
        <v>0</v>
      </c>
      <c r="BH955" s="213">
        <f>IF(N955="sníž. přenesená",J955,0)</f>
        <v>0</v>
      </c>
      <c r="BI955" s="213">
        <f>IF(N955="nulová",J955,0)</f>
        <v>0</v>
      </c>
      <c r="BJ955" s="18" t="s">
        <v>81</v>
      </c>
      <c r="BK955" s="213">
        <f>ROUND(I955*H955,2)</f>
        <v>0</v>
      </c>
      <c r="BL955" s="18" t="s">
        <v>249</v>
      </c>
      <c r="BM955" s="212" t="s">
        <v>2098</v>
      </c>
    </row>
    <row r="956" s="2" customFormat="1">
      <c r="A956" s="39"/>
      <c r="B956" s="40"/>
      <c r="C956" s="41"/>
      <c r="D956" s="214" t="s">
        <v>160</v>
      </c>
      <c r="E956" s="41"/>
      <c r="F956" s="215" t="s">
        <v>2099</v>
      </c>
      <c r="G956" s="41"/>
      <c r="H956" s="41"/>
      <c r="I956" s="216"/>
      <c r="J956" s="41"/>
      <c r="K956" s="41"/>
      <c r="L956" s="45"/>
      <c r="M956" s="217"/>
      <c r="N956" s="218"/>
      <c r="O956" s="85"/>
      <c r="P956" s="85"/>
      <c r="Q956" s="85"/>
      <c r="R956" s="85"/>
      <c r="S956" s="85"/>
      <c r="T956" s="86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T956" s="18" t="s">
        <v>160</v>
      </c>
      <c r="AU956" s="18" t="s">
        <v>85</v>
      </c>
    </row>
    <row r="957" s="2" customFormat="1" ht="16.5" customHeight="1">
      <c r="A957" s="39"/>
      <c r="B957" s="40"/>
      <c r="C957" s="201" t="s">
        <v>2100</v>
      </c>
      <c r="D957" s="201" t="s">
        <v>153</v>
      </c>
      <c r="E957" s="202" t="s">
        <v>2101</v>
      </c>
      <c r="F957" s="203" t="s">
        <v>2102</v>
      </c>
      <c r="G957" s="204" t="s">
        <v>221</v>
      </c>
      <c r="H957" s="205">
        <v>33.450000000000003</v>
      </c>
      <c r="I957" s="206"/>
      <c r="J957" s="207">
        <f>ROUND(I957*H957,2)</f>
        <v>0</v>
      </c>
      <c r="K957" s="203" t="s">
        <v>157</v>
      </c>
      <c r="L957" s="45"/>
      <c r="M957" s="208" t="s">
        <v>19</v>
      </c>
      <c r="N957" s="209" t="s">
        <v>47</v>
      </c>
      <c r="O957" s="85"/>
      <c r="P957" s="210">
        <f>O957*H957</f>
        <v>0</v>
      </c>
      <c r="Q957" s="210">
        <v>0</v>
      </c>
      <c r="R957" s="210">
        <f>Q957*H957</f>
        <v>0</v>
      </c>
      <c r="S957" s="210">
        <v>0</v>
      </c>
      <c r="T957" s="211">
        <f>S957*H957</f>
        <v>0</v>
      </c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R957" s="212" t="s">
        <v>249</v>
      </c>
      <c r="AT957" s="212" t="s">
        <v>153</v>
      </c>
      <c r="AU957" s="212" t="s">
        <v>85</v>
      </c>
      <c r="AY957" s="18" t="s">
        <v>151</v>
      </c>
      <c r="BE957" s="213">
        <f>IF(N957="základní",J957,0)</f>
        <v>0</v>
      </c>
      <c r="BF957" s="213">
        <f>IF(N957="snížená",J957,0)</f>
        <v>0</v>
      </c>
      <c r="BG957" s="213">
        <f>IF(N957="zákl. přenesená",J957,0)</f>
        <v>0</v>
      </c>
      <c r="BH957" s="213">
        <f>IF(N957="sníž. přenesená",J957,0)</f>
        <v>0</v>
      </c>
      <c r="BI957" s="213">
        <f>IF(N957="nulová",J957,0)</f>
        <v>0</v>
      </c>
      <c r="BJ957" s="18" t="s">
        <v>81</v>
      </c>
      <c r="BK957" s="213">
        <f>ROUND(I957*H957,2)</f>
        <v>0</v>
      </c>
      <c r="BL957" s="18" t="s">
        <v>249</v>
      </c>
      <c r="BM957" s="212" t="s">
        <v>2103</v>
      </c>
    </row>
    <row r="958" s="2" customFormat="1">
      <c r="A958" s="39"/>
      <c r="B958" s="40"/>
      <c r="C958" s="41"/>
      <c r="D958" s="214" t="s">
        <v>160</v>
      </c>
      <c r="E958" s="41"/>
      <c r="F958" s="215" t="s">
        <v>2104</v>
      </c>
      <c r="G958" s="41"/>
      <c r="H958" s="41"/>
      <c r="I958" s="216"/>
      <c r="J958" s="41"/>
      <c r="K958" s="41"/>
      <c r="L958" s="45"/>
      <c r="M958" s="217"/>
      <c r="N958" s="218"/>
      <c r="O958" s="85"/>
      <c r="P958" s="85"/>
      <c r="Q958" s="85"/>
      <c r="R958" s="85"/>
      <c r="S958" s="85"/>
      <c r="T958" s="86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T958" s="18" t="s">
        <v>160</v>
      </c>
      <c r="AU958" s="18" t="s">
        <v>85</v>
      </c>
    </row>
    <row r="959" s="2" customFormat="1" ht="24.15" customHeight="1">
      <c r="A959" s="39"/>
      <c r="B959" s="40"/>
      <c r="C959" s="201" t="s">
        <v>2105</v>
      </c>
      <c r="D959" s="201" t="s">
        <v>153</v>
      </c>
      <c r="E959" s="202" t="s">
        <v>2106</v>
      </c>
      <c r="F959" s="203" t="s">
        <v>2107</v>
      </c>
      <c r="G959" s="204" t="s">
        <v>177</v>
      </c>
      <c r="H959" s="205">
        <v>0.43099999999999999</v>
      </c>
      <c r="I959" s="206"/>
      <c r="J959" s="207">
        <f>ROUND(I959*H959,2)</f>
        <v>0</v>
      </c>
      <c r="K959" s="203" t="s">
        <v>157</v>
      </c>
      <c r="L959" s="45"/>
      <c r="M959" s="208" t="s">
        <v>19</v>
      </c>
      <c r="N959" s="209" t="s">
        <v>47</v>
      </c>
      <c r="O959" s="85"/>
      <c r="P959" s="210">
        <f>O959*H959</f>
        <v>0</v>
      </c>
      <c r="Q959" s="210">
        <v>0</v>
      </c>
      <c r="R959" s="210">
        <f>Q959*H959</f>
        <v>0</v>
      </c>
      <c r="S959" s="210">
        <v>0</v>
      </c>
      <c r="T959" s="211">
        <f>S959*H959</f>
        <v>0</v>
      </c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R959" s="212" t="s">
        <v>249</v>
      </c>
      <c r="AT959" s="212" t="s">
        <v>153</v>
      </c>
      <c r="AU959" s="212" t="s">
        <v>85</v>
      </c>
      <c r="AY959" s="18" t="s">
        <v>151</v>
      </c>
      <c r="BE959" s="213">
        <f>IF(N959="základní",J959,0)</f>
        <v>0</v>
      </c>
      <c r="BF959" s="213">
        <f>IF(N959="snížená",J959,0)</f>
        <v>0</v>
      </c>
      <c r="BG959" s="213">
        <f>IF(N959="zákl. přenesená",J959,0)</f>
        <v>0</v>
      </c>
      <c r="BH959" s="213">
        <f>IF(N959="sníž. přenesená",J959,0)</f>
        <v>0</v>
      </c>
      <c r="BI959" s="213">
        <f>IF(N959="nulová",J959,0)</f>
        <v>0</v>
      </c>
      <c r="BJ959" s="18" t="s">
        <v>81</v>
      </c>
      <c r="BK959" s="213">
        <f>ROUND(I959*H959,2)</f>
        <v>0</v>
      </c>
      <c r="BL959" s="18" t="s">
        <v>249</v>
      </c>
      <c r="BM959" s="212" t="s">
        <v>2108</v>
      </c>
    </row>
    <row r="960" s="2" customFormat="1">
      <c r="A960" s="39"/>
      <c r="B960" s="40"/>
      <c r="C960" s="41"/>
      <c r="D960" s="214" t="s">
        <v>160</v>
      </c>
      <c r="E960" s="41"/>
      <c r="F960" s="215" t="s">
        <v>2109</v>
      </c>
      <c r="G960" s="41"/>
      <c r="H960" s="41"/>
      <c r="I960" s="216"/>
      <c r="J960" s="41"/>
      <c r="K960" s="41"/>
      <c r="L960" s="45"/>
      <c r="M960" s="217"/>
      <c r="N960" s="218"/>
      <c r="O960" s="85"/>
      <c r="P960" s="85"/>
      <c r="Q960" s="85"/>
      <c r="R960" s="85"/>
      <c r="S960" s="85"/>
      <c r="T960" s="86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T960" s="18" t="s">
        <v>160</v>
      </c>
      <c r="AU960" s="18" t="s">
        <v>85</v>
      </c>
    </row>
    <row r="961" s="12" customFormat="1" ht="22.8" customHeight="1">
      <c r="A961" s="12"/>
      <c r="B961" s="185"/>
      <c r="C961" s="186"/>
      <c r="D961" s="187" t="s">
        <v>75</v>
      </c>
      <c r="E961" s="199" t="s">
        <v>2110</v>
      </c>
      <c r="F961" s="199" t="s">
        <v>2111</v>
      </c>
      <c r="G961" s="186"/>
      <c r="H961" s="186"/>
      <c r="I961" s="189"/>
      <c r="J961" s="200">
        <f>BK961</f>
        <v>0</v>
      </c>
      <c r="K961" s="186"/>
      <c r="L961" s="191"/>
      <c r="M961" s="192"/>
      <c r="N961" s="193"/>
      <c r="O961" s="193"/>
      <c r="P961" s="194">
        <f>SUM(P962:P1053)</f>
        <v>0</v>
      </c>
      <c r="Q961" s="193"/>
      <c r="R961" s="194">
        <f>SUM(R962:R1053)</f>
        <v>2.82264195</v>
      </c>
      <c r="S961" s="193"/>
      <c r="T961" s="195">
        <f>SUM(T962:T1053)</f>
        <v>1.6194</v>
      </c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R961" s="196" t="s">
        <v>85</v>
      </c>
      <c r="AT961" s="197" t="s">
        <v>75</v>
      </c>
      <c r="AU961" s="197" t="s">
        <v>81</v>
      </c>
      <c r="AY961" s="196" t="s">
        <v>151</v>
      </c>
      <c r="BK961" s="198">
        <f>SUM(BK962:BK1053)</f>
        <v>0</v>
      </c>
    </row>
    <row r="962" s="2" customFormat="1" ht="16.5" customHeight="1">
      <c r="A962" s="39"/>
      <c r="B962" s="40"/>
      <c r="C962" s="201" t="s">
        <v>2112</v>
      </c>
      <c r="D962" s="201" t="s">
        <v>153</v>
      </c>
      <c r="E962" s="202" t="s">
        <v>2113</v>
      </c>
      <c r="F962" s="203" t="s">
        <v>2114</v>
      </c>
      <c r="G962" s="204" t="s">
        <v>311</v>
      </c>
      <c r="H962" s="205">
        <v>1</v>
      </c>
      <c r="I962" s="206"/>
      <c r="J962" s="207">
        <f>ROUND(I962*H962,2)</f>
        <v>0</v>
      </c>
      <c r="K962" s="203" t="s">
        <v>19</v>
      </c>
      <c r="L962" s="45"/>
      <c r="M962" s="208" t="s">
        <v>19</v>
      </c>
      <c r="N962" s="209" t="s">
        <v>47</v>
      </c>
      <c r="O962" s="85"/>
      <c r="P962" s="210">
        <f>O962*H962</f>
        <v>0</v>
      </c>
      <c r="Q962" s="210">
        <v>0</v>
      </c>
      <c r="R962" s="210">
        <f>Q962*H962</f>
        <v>0</v>
      </c>
      <c r="S962" s="210">
        <v>0</v>
      </c>
      <c r="T962" s="211">
        <f>S962*H962</f>
        <v>0</v>
      </c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R962" s="212" t="s">
        <v>249</v>
      </c>
      <c r="AT962" s="212" t="s">
        <v>153</v>
      </c>
      <c r="AU962" s="212" t="s">
        <v>85</v>
      </c>
      <c r="AY962" s="18" t="s">
        <v>151</v>
      </c>
      <c r="BE962" s="213">
        <f>IF(N962="základní",J962,0)</f>
        <v>0</v>
      </c>
      <c r="BF962" s="213">
        <f>IF(N962="snížená",J962,0)</f>
        <v>0</v>
      </c>
      <c r="BG962" s="213">
        <f>IF(N962="zákl. přenesená",J962,0)</f>
        <v>0</v>
      </c>
      <c r="BH962" s="213">
        <f>IF(N962="sníž. přenesená",J962,0)</f>
        <v>0</v>
      </c>
      <c r="BI962" s="213">
        <f>IF(N962="nulová",J962,0)</f>
        <v>0</v>
      </c>
      <c r="BJ962" s="18" t="s">
        <v>81</v>
      </c>
      <c r="BK962" s="213">
        <f>ROUND(I962*H962,2)</f>
        <v>0</v>
      </c>
      <c r="BL962" s="18" t="s">
        <v>249</v>
      </c>
      <c r="BM962" s="212" t="s">
        <v>2115</v>
      </c>
    </row>
    <row r="963" s="2" customFormat="1" ht="16.5" customHeight="1">
      <c r="A963" s="39"/>
      <c r="B963" s="40"/>
      <c r="C963" s="231" t="s">
        <v>2116</v>
      </c>
      <c r="D963" s="231" t="s">
        <v>194</v>
      </c>
      <c r="E963" s="232" t="s">
        <v>2117</v>
      </c>
      <c r="F963" s="233" t="s">
        <v>2118</v>
      </c>
      <c r="G963" s="234" t="s">
        <v>311</v>
      </c>
      <c r="H963" s="235">
        <v>1</v>
      </c>
      <c r="I963" s="236"/>
      <c r="J963" s="237">
        <f>ROUND(I963*H963,2)</f>
        <v>0</v>
      </c>
      <c r="K963" s="233" t="s">
        <v>19</v>
      </c>
      <c r="L963" s="238"/>
      <c r="M963" s="239" t="s">
        <v>19</v>
      </c>
      <c r="N963" s="240" t="s">
        <v>47</v>
      </c>
      <c r="O963" s="85"/>
      <c r="P963" s="210">
        <f>O963*H963</f>
        <v>0</v>
      </c>
      <c r="Q963" s="210">
        <v>3.0000000000000001E-05</v>
      </c>
      <c r="R963" s="210">
        <f>Q963*H963</f>
        <v>3.0000000000000001E-05</v>
      </c>
      <c r="S963" s="210">
        <v>0</v>
      </c>
      <c r="T963" s="211">
        <f>S963*H963</f>
        <v>0</v>
      </c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R963" s="212" t="s">
        <v>344</v>
      </c>
      <c r="AT963" s="212" t="s">
        <v>194</v>
      </c>
      <c r="AU963" s="212" t="s">
        <v>85</v>
      </c>
      <c r="AY963" s="18" t="s">
        <v>151</v>
      </c>
      <c r="BE963" s="213">
        <f>IF(N963="základní",J963,0)</f>
        <v>0</v>
      </c>
      <c r="BF963" s="213">
        <f>IF(N963="snížená",J963,0)</f>
        <v>0</v>
      </c>
      <c r="BG963" s="213">
        <f>IF(N963="zákl. přenesená",J963,0)</f>
        <v>0</v>
      </c>
      <c r="BH963" s="213">
        <f>IF(N963="sníž. přenesená",J963,0)</f>
        <v>0</v>
      </c>
      <c r="BI963" s="213">
        <f>IF(N963="nulová",J963,0)</f>
        <v>0</v>
      </c>
      <c r="BJ963" s="18" t="s">
        <v>81</v>
      </c>
      <c r="BK963" s="213">
        <f>ROUND(I963*H963,2)</f>
        <v>0</v>
      </c>
      <c r="BL963" s="18" t="s">
        <v>249</v>
      </c>
      <c r="BM963" s="212" t="s">
        <v>2119</v>
      </c>
    </row>
    <row r="964" s="2" customFormat="1" ht="21.75" customHeight="1">
      <c r="A964" s="39"/>
      <c r="B964" s="40"/>
      <c r="C964" s="201" t="s">
        <v>2120</v>
      </c>
      <c r="D964" s="201" t="s">
        <v>153</v>
      </c>
      <c r="E964" s="202" t="s">
        <v>2121</v>
      </c>
      <c r="F964" s="203" t="s">
        <v>2122</v>
      </c>
      <c r="G964" s="204" t="s">
        <v>221</v>
      </c>
      <c r="H964" s="205">
        <v>3.0150000000000001</v>
      </c>
      <c r="I964" s="206"/>
      <c r="J964" s="207">
        <f>ROUND(I964*H964,2)</f>
        <v>0</v>
      </c>
      <c r="K964" s="203" t="s">
        <v>157</v>
      </c>
      <c r="L964" s="45"/>
      <c r="M964" s="208" t="s">
        <v>19</v>
      </c>
      <c r="N964" s="209" t="s">
        <v>47</v>
      </c>
      <c r="O964" s="85"/>
      <c r="P964" s="210">
        <f>O964*H964</f>
        <v>0</v>
      </c>
      <c r="Q964" s="210">
        <v>0.00025000000000000001</v>
      </c>
      <c r="R964" s="210">
        <f>Q964*H964</f>
        <v>0.00075375000000000008</v>
      </c>
      <c r="S964" s="210">
        <v>0</v>
      </c>
      <c r="T964" s="211">
        <f>S964*H964</f>
        <v>0</v>
      </c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R964" s="212" t="s">
        <v>249</v>
      </c>
      <c r="AT964" s="212" t="s">
        <v>153</v>
      </c>
      <c r="AU964" s="212" t="s">
        <v>85</v>
      </c>
      <c r="AY964" s="18" t="s">
        <v>151</v>
      </c>
      <c r="BE964" s="213">
        <f>IF(N964="základní",J964,0)</f>
        <v>0</v>
      </c>
      <c r="BF964" s="213">
        <f>IF(N964="snížená",J964,0)</f>
        <v>0</v>
      </c>
      <c r="BG964" s="213">
        <f>IF(N964="zákl. přenesená",J964,0)</f>
        <v>0</v>
      </c>
      <c r="BH964" s="213">
        <f>IF(N964="sníž. přenesená",J964,0)</f>
        <v>0</v>
      </c>
      <c r="BI964" s="213">
        <f>IF(N964="nulová",J964,0)</f>
        <v>0</v>
      </c>
      <c r="BJ964" s="18" t="s">
        <v>81</v>
      </c>
      <c r="BK964" s="213">
        <f>ROUND(I964*H964,2)</f>
        <v>0</v>
      </c>
      <c r="BL964" s="18" t="s">
        <v>249</v>
      </c>
      <c r="BM964" s="212" t="s">
        <v>2123</v>
      </c>
    </row>
    <row r="965" s="2" customFormat="1">
      <c r="A965" s="39"/>
      <c r="B965" s="40"/>
      <c r="C965" s="41"/>
      <c r="D965" s="214" t="s">
        <v>160</v>
      </c>
      <c r="E965" s="41"/>
      <c r="F965" s="215" t="s">
        <v>2124</v>
      </c>
      <c r="G965" s="41"/>
      <c r="H965" s="41"/>
      <c r="I965" s="216"/>
      <c r="J965" s="41"/>
      <c r="K965" s="41"/>
      <c r="L965" s="45"/>
      <c r="M965" s="217"/>
      <c r="N965" s="218"/>
      <c r="O965" s="85"/>
      <c r="P965" s="85"/>
      <c r="Q965" s="85"/>
      <c r="R965" s="85"/>
      <c r="S965" s="85"/>
      <c r="T965" s="86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T965" s="18" t="s">
        <v>160</v>
      </c>
      <c r="AU965" s="18" t="s">
        <v>85</v>
      </c>
    </row>
    <row r="966" s="13" customFormat="1">
      <c r="A966" s="13"/>
      <c r="B966" s="219"/>
      <c r="C966" s="220"/>
      <c r="D966" s="221" t="s">
        <v>162</v>
      </c>
      <c r="E966" s="222" t="s">
        <v>19</v>
      </c>
      <c r="F966" s="223" t="s">
        <v>2125</v>
      </c>
      <c r="G966" s="220"/>
      <c r="H966" s="224">
        <v>3.0150000000000001</v>
      </c>
      <c r="I966" s="225"/>
      <c r="J966" s="220"/>
      <c r="K966" s="220"/>
      <c r="L966" s="226"/>
      <c r="M966" s="227"/>
      <c r="N966" s="228"/>
      <c r="O966" s="228"/>
      <c r="P966" s="228"/>
      <c r="Q966" s="228"/>
      <c r="R966" s="228"/>
      <c r="S966" s="228"/>
      <c r="T966" s="229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30" t="s">
        <v>162</v>
      </c>
      <c r="AU966" s="230" t="s">
        <v>85</v>
      </c>
      <c r="AV966" s="13" t="s">
        <v>85</v>
      </c>
      <c r="AW966" s="13" t="s">
        <v>35</v>
      </c>
      <c r="AX966" s="13" t="s">
        <v>81</v>
      </c>
      <c r="AY966" s="230" t="s">
        <v>151</v>
      </c>
    </row>
    <row r="967" s="2" customFormat="1" ht="16.5" customHeight="1">
      <c r="A967" s="39"/>
      <c r="B967" s="40"/>
      <c r="C967" s="231" t="s">
        <v>2126</v>
      </c>
      <c r="D967" s="231" t="s">
        <v>194</v>
      </c>
      <c r="E967" s="232" t="s">
        <v>2127</v>
      </c>
      <c r="F967" s="233" t="s">
        <v>2128</v>
      </c>
      <c r="G967" s="234" t="s">
        <v>221</v>
      </c>
      <c r="H967" s="235">
        <v>3.0150000000000001</v>
      </c>
      <c r="I967" s="236"/>
      <c r="J967" s="237">
        <f>ROUND(I967*H967,2)</f>
        <v>0</v>
      </c>
      <c r="K967" s="233" t="s">
        <v>157</v>
      </c>
      <c r="L967" s="238"/>
      <c r="M967" s="239" t="s">
        <v>19</v>
      </c>
      <c r="N967" s="240" t="s">
        <v>47</v>
      </c>
      <c r="O967" s="85"/>
      <c r="P967" s="210">
        <f>O967*H967</f>
        <v>0</v>
      </c>
      <c r="Q967" s="210">
        <v>0.036420000000000001</v>
      </c>
      <c r="R967" s="210">
        <f>Q967*H967</f>
        <v>0.10980630000000001</v>
      </c>
      <c r="S967" s="210">
        <v>0</v>
      </c>
      <c r="T967" s="211">
        <f>S967*H967</f>
        <v>0</v>
      </c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R967" s="212" t="s">
        <v>344</v>
      </c>
      <c r="AT967" s="212" t="s">
        <v>194</v>
      </c>
      <c r="AU967" s="212" t="s">
        <v>85</v>
      </c>
      <c r="AY967" s="18" t="s">
        <v>151</v>
      </c>
      <c r="BE967" s="213">
        <f>IF(N967="základní",J967,0)</f>
        <v>0</v>
      </c>
      <c r="BF967" s="213">
        <f>IF(N967="snížená",J967,0)</f>
        <v>0</v>
      </c>
      <c r="BG967" s="213">
        <f>IF(N967="zákl. přenesená",J967,0)</f>
        <v>0</v>
      </c>
      <c r="BH967" s="213">
        <f>IF(N967="sníž. přenesená",J967,0)</f>
        <v>0</v>
      </c>
      <c r="BI967" s="213">
        <f>IF(N967="nulová",J967,0)</f>
        <v>0</v>
      </c>
      <c r="BJ967" s="18" t="s">
        <v>81</v>
      </c>
      <c r="BK967" s="213">
        <f>ROUND(I967*H967,2)</f>
        <v>0</v>
      </c>
      <c r="BL967" s="18" t="s">
        <v>249</v>
      </c>
      <c r="BM967" s="212" t="s">
        <v>2129</v>
      </c>
    </row>
    <row r="968" s="2" customFormat="1" ht="24.15" customHeight="1">
      <c r="A968" s="39"/>
      <c r="B968" s="40"/>
      <c r="C968" s="201" t="s">
        <v>2130</v>
      </c>
      <c r="D968" s="201" t="s">
        <v>153</v>
      </c>
      <c r="E968" s="202" t="s">
        <v>2131</v>
      </c>
      <c r="F968" s="203" t="s">
        <v>2132</v>
      </c>
      <c r="G968" s="204" t="s">
        <v>311</v>
      </c>
      <c r="H968" s="205">
        <v>10</v>
      </c>
      <c r="I968" s="206"/>
      <c r="J968" s="207">
        <f>ROUND(I968*H968,2)</f>
        <v>0</v>
      </c>
      <c r="K968" s="203" t="s">
        <v>157</v>
      </c>
      <c r="L968" s="45"/>
      <c r="M968" s="208" t="s">
        <v>19</v>
      </c>
      <c r="N968" s="209" t="s">
        <v>47</v>
      </c>
      <c r="O968" s="85"/>
      <c r="P968" s="210">
        <f>O968*H968</f>
        <v>0</v>
      </c>
      <c r="Q968" s="210">
        <v>0</v>
      </c>
      <c r="R968" s="210">
        <f>Q968*H968</f>
        <v>0</v>
      </c>
      <c r="S968" s="210">
        <v>0</v>
      </c>
      <c r="T968" s="211">
        <f>S968*H968</f>
        <v>0</v>
      </c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R968" s="212" t="s">
        <v>249</v>
      </c>
      <c r="AT968" s="212" t="s">
        <v>153</v>
      </c>
      <c r="AU968" s="212" t="s">
        <v>85</v>
      </c>
      <c r="AY968" s="18" t="s">
        <v>151</v>
      </c>
      <c r="BE968" s="213">
        <f>IF(N968="základní",J968,0)</f>
        <v>0</v>
      </c>
      <c r="BF968" s="213">
        <f>IF(N968="snížená",J968,0)</f>
        <v>0</v>
      </c>
      <c r="BG968" s="213">
        <f>IF(N968="zákl. přenesená",J968,0)</f>
        <v>0</v>
      </c>
      <c r="BH968" s="213">
        <f>IF(N968="sníž. přenesená",J968,0)</f>
        <v>0</v>
      </c>
      <c r="BI968" s="213">
        <f>IF(N968="nulová",J968,0)</f>
        <v>0</v>
      </c>
      <c r="BJ968" s="18" t="s">
        <v>81</v>
      </c>
      <c r="BK968" s="213">
        <f>ROUND(I968*H968,2)</f>
        <v>0</v>
      </c>
      <c r="BL968" s="18" t="s">
        <v>249</v>
      </c>
      <c r="BM968" s="212" t="s">
        <v>2133</v>
      </c>
    </row>
    <row r="969" s="2" customFormat="1">
      <c r="A969" s="39"/>
      <c r="B969" s="40"/>
      <c r="C969" s="41"/>
      <c r="D969" s="214" t="s">
        <v>160</v>
      </c>
      <c r="E969" s="41"/>
      <c r="F969" s="215" t="s">
        <v>2134</v>
      </c>
      <c r="G969" s="41"/>
      <c r="H969" s="41"/>
      <c r="I969" s="216"/>
      <c r="J969" s="41"/>
      <c r="K969" s="41"/>
      <c r="L969" s="45"/>
      <c r="M969" s="217"/>
      <c r="N969" s="218"/>
      <c r="O969" s="85"/>
      <c r="P969" s="85"/>
      <c r="Q969" s="85"/>
      <c r="R969" s="85"/>
      <c r="S969" s="85"/>
      <c r="T969" s="86"/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T969" s="18" t="s">
        <v>160</v>
      </c>
      <c r="AU969" s="18" t="s">
        <v>85</v>
      </c>
    </row>
    <row r="970" s="13" customFormat="1">
      <c r="A970" s="13"/>
      <c r="B970" s="219"/>
      <c r="C970" s="220"/>
      <c r="D970" s="221" t="s">
        <v>162</v>
      </c>
      <c r="E970" s="222" t="s">
        <v>19</v>
      </c>
      <c r="F970" s="223" t="s">
        <v>2135</v>
      </c>
      <c r="G970" s="220"/>
      <c r="H970" s="224">
        <v>10</v>
      </c>
      <c r="I970" s="225"/>
      <c r="J970" s="220"/>
      <c r="K970" s="220"/>
      <c r="L970" s="226"/>
      <c r="M970" s="227"/>
      <c r="N970" s="228"/>
      <c r="O970" s="228"/>
      <c r="P970" s="228"/>
      <c r="Q970" s="228"/>
      <c r="R970" s="228"/>
      <c r="S970" s="228"/>
      <c r="T970" s="229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0" t="s">
        <v>162</v>
      </c>
      <c r="AU970" s="230" t="s">
        <v>85</v>
      </c>
      <c r="AV970" s="13" t="s">
        <v>85</v>
      </c>
      <c r="AW970" s="13" t="s">
        <v>35</v>
      </c>
      <c r="AX970" s="13" t="s">
        <v>81</v>
      </c>
      <c r="AY970" s="230" t="s">
        <v>151</v>
      </c>
    </row>
    <row r="971" s="2" customFormat="1" ht="16.5" customHeight="1">
      <c r="A971" s="39"/>
      <c r="B971" s="40"/>
      <c r="C971" s="231" t="s">
        <v>2136</v>
      </c>
      <c r="D971" s="231" t="s">
        <v>194</v>
      </c>
      <c r="E971" s="232" t="s">
        <v>2137</v>
      </c>
      <c r="F971" s="233" t="s">
        <v>2138</v>
      </c>
      <c r="G971" s="234" t="s">
        <v>311</v>
      </c>
      <c r="H971" s="235">
        <v>5</v>
      </c>
      <c r="I971" s="236"/>
      <c r="J971" s="237">
        <f>ROUND(I971*H971,2)</f>
        <v>0</v>
      </c>
      <c r="K971" s="233" t="s">
        <v>157</v>
      </c>
      <c r="L971" s="238"/>
      <c r="M971" s="239" t="s">
        <v>19</v>
      </c>
      <c r="N971" s="240" t="s">
        <v>47</v>
      </c>
      <c r="O971" s="85"/>
      <c r="P971" s="210">
        <f>O971*H971</f>
        <v>0</v>
      </c>
      <c r="Q971" s="210">
        <v>0.012999999999999999</v>
      </c>
      <c r="R971" s="210">
        <f>Q971*H971</f>
        <v>0.065000000000000002</v>
      </c>
      <c r="S971" s="210">
        <v>0</v>
      </c>
      <c r="T971" s="211">
        <f>S971*H971</f>
        <v>0</v>
      </c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R971" s="212" t="s">
        <v>344</v>
      </c>
      <c r="AT971" s="212" t="s">
        <v>194</v>
      </c>
      <c r="AU971" s="212" t="s">
        <v>85</v>
      </c>
      <c r="AY971" s="18" t="s">
        <v>151</v>
      </c>
      <c r="BE971" s="213">
        <f>IF(N971="základní",J971,0)</f>
        <v>0</v>
      </c>
      <c r="BF971" s="213">
        <f>IF(N971="snížená",J971,0)</f>
        <v>0</v>
      </c>
      <c r="BG971" s="213">
        <f>IF(N971="zákl. přenesená",J971,0)</f>
        <v>0</v>
      </c>
      <c r="BH971" s="213">
        <f>IF(N971="sníž. přenesená",J971,0)</f>
        <v>0</v>
      </c>
      <c r="BI971" s="213">
        <f>IF(N971="nulová",J971,0)</f>
        <v>0</v>
      </c>
      <c r="BJ971" s="18" t="s">
        <v>81</v>
      </c>
      <c r="BK971" s="213">
        <f>ROUND(I971*H971,2)</f>
        <v>0</v>
      </c>
      <c r="BL971" s="18" t="s">
        <v>249</v>
      </c>
      <c r="BM971" s="212" t="s">
        <v>2139</v>
      </c>
    </row>
    <row r="972" s="2" customFormat="1" ht="16.5" customHeight="1">
      <c r="A972" s="39"/>
      <c r="B972" s="40"/>
      <c r="C972" s="231" t="s">
        <v>2140</v>
      </c>
      <c r="D972" s="231" t="s">
        <v>194</v>
      </c>
      <c r="E972" s="232" t="s">
        <v>2141</v>
      </c>
      <c r="F972" s="233" t="s">
        <v>2142</v>
      </c>
      <c r="G972" s="234" t="s">
        <v>311</v>
      </c>
      <c r="H972" s="235">
        <v>1</v>
      </c>
      <c r="I972" s="236"/>
      <c r="J972" s="237">
        <f>ROUND(I972*H972,2)</f>
        <v>0</v>
      </c>
      <c r="K972" s="233" t="s">
        <v>157</v>
      </c>
      <c r="L972" s="238"/>
      <c r="M972" s="239" t="s">
        <v>19</v>
      </c>
      <c r="N972" s="240" t="s">
        <v>47</v>
      </c>
      <c r="O972" s="85"/>
      <c r="P972" s="210">
        <f>O972*H972</f>
        <v>0</v>
      </c>
      <c r="Q972" s="210">
        <v>0.014500000000000001</v>
      </c>
      <c r="R972" s="210">
        <f>Q972*H972</f>
        <v>0.014500000000000001</v>
      </c>
      <c r="S972" s="210">
        <v>0</v>
      </c>
      <c r="T972" s="211">
        <f>S972*H972</f>
        <v>0</v>
      </c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R972" s="212" t="s">
        <v>344</v>
      </c>
      <c r="AT972" s="212" t="s">
        <v>194</v>
      </c>
      <c r="AU972" s="212" t="s">
        <v>85</v>
      </c>
      <c r="AY972" s="18" t="s">
        <v>151</v>
      </c>
      <c r="BE972" s="213">
        <f>IF(N972="základní",J972,0)</f>
        <v>0</v>
      </c>
      <c r="BF972" s="213">
        <f>IF(N972="snížená",J972,0)</f>
        <v>0</v>
      </c>
      <c r="BG972" s="213">
        <f>IF(N972="zákl. přenesená",J972,0)</f>
        <v>0</v>
      </c>
      <c r="BH972" s="213">
        <f>IF(N972="sníž. přenesená",J972,0)</f>
        <v>0</v>
      </c>
      <c r="BI972" s="213">
        <f>IF(N972="nulová",J972,0)</f>
        <v>0</v>
      </c>
      <c r="BJ972" s="18" t="s">
        <v>81</v>
      </c>
      <c r="BK972" s="213">
        <f>ROUND(I972*H972,2)</f>
        <v>0</v>
      </c>
      <c r="BL972" s="18" t="s">
        <v>249</v>
      </c>
      <c r="BM972" s="212" t="s">
        <v>2143</v>
      </c>
    </row>
    <row r="973" s="2" customFormat="1" ht="16.5" customHeight="1">
      <c r="A973" s="39"/>
      <c r="B973" s="40"/>
      <c r="C973" s="231" t="s">
        <v>2144</v>
      </c>
      <c r="D973" s="231" t="s">
        <v>194</v>
      </c>
      <c r="E973" s="232" t="s">
        <v>2145</v>
      </c>
      <c r="F973" s="233" t="s">
        <v>2146</v>
      </c>
      <c r="G973" s="234" t="s">
        <v>311</v>
      </c>
      <c r="H973" s="235">
        <v>4</v>
      </c>
      <c r="I973" s="236"/>
      <c r="J973" s="237">
        <f>ROUND(I973*H973,2)</f>
        <v>0</v>
      </c>
      <c r="K973" s="233" t="s">
        <v>157</v>
      </c>
      <c r="L973" s="238"/>
      <c r="M973" s="239" t="s">
        <v>19</v>
      </c>
      <c r="N973" s="240" t="s">
        <v>47</v>
      </c>
      <c r="O973" s="85"/>
      <c r="P973" s="210">
        <f>O973*H973</f>
        <v>0</v>
      </c>
      <c r="Q973" s="210">
        <v>0.016</v>
      </c>
      <c r="R973" s="210">
        <f>Q973*H973</f>
        <v>0.064000000000000001</v>
      </c>
      <c r="S973" s="210">
        <v>0</v>
      </c>
      <c r="T973" s="211">
        <f>S973*H973</f>
        <v>0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12" t="s">
        <v>344</v>
      </c>
      <c r="AT973" s="212" t="s">
        <v>194</v>
      </c>
      <c r="AU973" s="212" t="s">
        <v>85</v>
      </c>
      <c r="AY973" s="18" t="s">
        <v>151</v>
      </c>
      <c r="BE973" s="213">
        <f>IF(N973="základní",J973,0)</f>
        <v>0</v>
      </c>
      <c r="BF973" s="213">
        <f>IF(N973="snížená",J973,0)</f>
        <v>0</v>
      </c>
      <c r="BG973" s="213">
        <f>IF(N973="zákl. přenesená",J973,0)</f>
        <v>0</v>
      </c>
      <c r="BH973" s="213">
        <f>IF(N973="sníž. přenesená",J973,0)</f>
        <v>0</v>
      </c>
      <c r="BI973" s="213">
        <f>IF(N973="nulová",J973,0)</f>
        <v>0</v>
      </c>
      <c r="BJ973" s="18" t="s">
        <v>81</v>
      </c>
      <c r="BK973" s="213">
        <f>ROUND(I973*H973,2)</f>
        <v>0</v>
      </c>
      <c r="BL973" s="18" t="s">
        <v>249</v>
      </c>
      <c r="BM973" s="212" t="s">
        <v>2147</v>
      </c>
    </row>
    <row r="974" s="2" customFormat="1" ht="24.15" customHeight="1">
      <c r="A974" s="39"/>
      <c r="B974" s="40"/>
      <c r="C974" s="201" t="s">
        <v>2148</v>
      </c>
      <c r="D974" s="201" t="s">
        <v>153</v>
      </c>
      <c r="E974" s="202" t="s">
        <v>2149</v>
      </c>
      <c r="F974" s="203" t="s">
        <v>2150</v>
      </c>
      <c r="G974" s="204" t="s">
        <v>311</v>
      </c>
      <c r="H974" s="205">
        <v>8</v>
      </c>
      <c r="I974" s="206"/>
      <c r="J974" s="207">
        <f>ROUND(I974*H974,2)</f>
        <v>0</v>
      </c>
      <c r="K974" s="203" t="s">
        <v>157</v>
      </c>
      <c r="L974" s="45"/>
      <c r="M974" s="208" t="s">
        <v>19</v>
      </c>
      <c r="N974" s="209" t="s">
        <v>47</v>
      </c>
      <c r="O974" s="85"/>
      <c r="P974" s="210">
        <f>O974*H974</f>
        <v>0</v>
      </c>
      <c r="Q974" s="210">
        <v>0</v>
      </c>
      <c r="R974" s="210">
        <f>Q974*H974</f>
        <v>0</v>
      </c>
      <c r="S974" s="210">
        <v>0</v>
      </c>
      <c r="T974" s="211">
        <f>S974*H974</f>
        <v>0</v>
      </c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R974" s="212" t="s">
        <v>249</v>
      </c>
      <c r="AT974" s="212" t="s">
        <v>153</v>
      </c>
      <c r="AU974" s="212" t="s">
        <v>85</v>
      </c>
      <c r="AY974" s="18" t="s">
        <v>151</v>
      </c>
      <c r="BE974" s="213">
        <f>IF(N974="základní",J974,0)</f>
        <v>0</v>
      </c>
      <c r="BF974" s="213">
        <f>IF(N974="snížená",J974,0)</f>
        <v>0</v>
      </c>
      <c r="BG974" s="213">
        <f>IF(N974="zákl. přenesená",J974,0)</f>
        <v>0</v>
      </c>
      <c r="BH974" s="213">
        <f>IF(N974="sníž. přenesená",J974,0)</f>
        <v>0</v>
      </c>
      <c r="BI974" s="213">
        <f>IF(N974="nulová",J974,0)</f>
        <v>0</v>
      </c>
      <c r="BJ974" s="18" t="s">
        <v>81</v>
      </c>
      <c r="BK974" s="213">
        <f>ROUND(I974*H974,2)</f>
        <v>0</v>
      </c>
      <c r="BL974" s="18" t="s">
        <v>249</v>
      </c>
      <c r="BM974" s="212" t="s">
        <v>2151</v>
      </c>
    </row>
    <row r="975" s="2" customFormat="1">
      <c r="A975" s="39"/>
      <c r="B975" s="40"/>
      <c r="C975" s="41"/>
      <c r="D975" s="214" t="s">
        <v>160</v>
      </c>
      <c r="E975" s="41"/>
      <c r="F975" s="215" t="s">
        <v>2152</v>
      </c>
      <c r="G975" s="41"/>
      <c r="H975" s="41"/>
      <c r="I975" s="216"/>
      <c r="J975" s="41"/>
      <c r="K975" s="41"/>
      <c r="L975" s="45"/>
      <c r="M975" s="217"/>
      <c r="N975" s="218"/>
      <c r="O975" s="85"/>
      <c r="P975" s="85"/>
      <c r="Q975" s="85"/>
      <c r="R975" s="85"/>
      <c r="S975" s="85"/>
      <c r="T975" s="86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T975" s="18" t="s">
        <v>160</v>
      </c>
      <c r="AU975" s="18" t="s">
        <v>85</v>
      </c>
    </row>
    <row r="976" s="13" customFormat="1">
      <c r="A976" s="13"/>
      <c r="B976" s="219"/>
      <c r="C976" s="220"/>
      <c r="D976" s="221" t="s">
        <v>162</v>
      </c>
      <c r="E976" s="222" t="s">
        <v>19</v>
      </c>
      <c r="F976" s="223" t="s">
        <v>2153</v>
      </c>
      <c r="G976" s="220"/>
      <c r="H976" s="224">
        <v>8</v>
      </c>
      <c r="I976" s="225"/>
      <c r="J976" s="220"/>
      <c r="K976" s="220"/>
      <c r="L976" s="226"/>
      <c r="M976" s="227"/>
      <c r="N976" s="228"/>
      <c r="O976" s="228"/>
      <c r="P976" s="228"/>
      <c r="Q976" s="228"/>
      <c r="R976" s="228"/>
      <c r="S976" s="228"/>
      <c r="T976" s="229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30" t="s">
        <v>162</v>
      </c>
      <c r="AU976" s="230" t="s">
        <v>85</v>
      </c>
      <c r="AV976" s="13" t="s">
        <v>85</v>
      </c>
      <c r="AW976" s="13" t="s">
        <v>35</v>
      </c>
      <c r="AX976" s="13" t="s">
        <v>81</v>
      </c>
      <c r="AY976" s="230" t="s">
        <v>151</v>
      </c>
    </row>
    <row r="977" s="2" customFormat="1" ht="16.5" customHeight="1">
      <c r="A977" s="39"/>
      <c r="B977" s="40"/>
      <c r="C977" s="231" t="s">
        <v>2154</v>
      </c>
      <c r="D977" s="231" t="s">
        <v>194</v>
      </c>
      <c r="E977" s="232" t="s">
        <v>2155</v>
      </c>
      <c r="F977" s="233" t="s">
        <v>2156</v>
      </c>
      <c r="G977" s="234" t="s">
        <v>311</v>
      </c>
      <c r="H977" s="235">
        <v>7</v>
      </c>
      <c r="I977" s="236"/>
      <c r="J977" s="237">
        <f>ROUND(I977*H977,2)</f>
        <v>0</v>
      </c>
      <c r="K977" s="233" t="s">
        <v>157</v>
      </c>
      <c r="L977" s="238"/>
      <c r="M977" s="239" t="s">
        <v>19</v>
      </c>
      <c r="N977" s="240" t="s">
        <v>47</v>
      </c>
      <c r="O977" s="85"/>
      <c r="P977" s="210">
        <f>O977*H977</f>
        <v>0</v>
      </c>
      <c r="Q977" s="210">
        <v>0.017000000000000001</v>
      </c>
      <c r="R977" s="210">
        <f>Q977*H977</f>
        <v>0.11900000000000001</v>
      </c>
      <c r="S977" s="210">
        <v>0</v>
      </c>
      <c r="T977" s="211">
        <f>S977*H977</f>
        <v>0</v>
      </c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R977" s="212" t="s">
        <v>344</v>
      </c>
      <c r="AT977" s="212" t="s">
        <v>194</v>
      </c>
      <c r="AU977" s="212" t="s">
        <v>85</v>
      </c>
      <c r="AY977" s="18" t="s">
        <v>151</v>
      </c>
      <c r="BE977" s="213">
        <f>IF(N977="základní",J977,0)</f>
        <v>0</v>
      </c>
      <c r="BF977" s="213">
        <f>IF(N977="snížená",J977,0)</f>
        <v>0</v>
      </c>
      <c r="BG977" s="213">
        <f>IF(N977="zákl. přenesená",J977,0)</f>
        <v>0</v>
      </c>
      <c r="BH977" s="213">
        <f>IF(N977="sníž. přenesená",J977,0)</f>
        <v>0</v>
      </c>
      <c r="BI977" s="213">
        <f>IF(N977="nulová",J977,0)</f>
        <v>0</v>
      </c>
      <c r="BJ977" s="18" t="s">
        <v>81</v>
      </c>
      <c r="BK977" s="213">
        <f>ROUND(I977*H977,2)</f>
        <v>0</v>
      </c>
      <c r="BL977" s="18" t="s">
        <v>249</v>
      </c>
      <c r="BM977" s="212" t="s">
        <v>2157</v>
      </c>
    </row>
    <row r="978" s="2" customFormat="1" ht="16.5" customHeight="1">
      <c r="A978" s="39"/>
      <c r="B978" s="40"/>
      <c r="C978" s="231" t="s">
        <v>2158</v>
      </c>
      <c r="D978" s="231" t="s">
        <v>194</v>
      </c>
      <c r="E978" s="232" t="s">
        <v>2159</v>
      </c>
      <c r="F978" s="233" t="s">
        <v>2160</v>
      </c>
      <c r="G978" s="234" t="s">
        <v>311</v>
      </c>
      <c r="H978" s="235">
        <v>1</v>
      </c>
      <c r="I978" s="236"/>
      <c r="J978" s="237">
        <f>ROUND(I978*H978,2)</f>
        <v>0</v>
      </c>
      <c r="K978" s="233" t="s">
        <v>157</v>
      </c>
      <c r="L978" s="238"/>
      <c r="M978" s="239" t="s">
        <v>19</v>
      </c>
      <c r="N978" s="240" t="s">
        <v>47</v>
      </c>
      <c r="O978" s="85"/>
      <c r="P978" s="210">
        <f>O978*H978</f>
        <v>0</v>
      </c>
      <c r="Q978" s="210">
        <v>0.021999999999999999</v>
      </c>
      <c r="R978" s="210">
        <f>Q978*H978</f>
        <v>0.021999999999999999</v>
      </c>
      <c r="S978" s="210">
        <v>0</v>
      </c>
      <c r="T978" s="211">
        <f>S978*H978</f>
        <v>0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12" t="s">
        <v>344</v>
      </c>
      <c r="AT978" s="212" t="s">
        <v>194</v>
      </c>
      <c r="AU978" s="212" t="s">
        <v>85</v>
      </c>
      <c r="AY978" s="18" t="s">
        <v>151</v>
      </c>
      <c r="BE978" s="213">
        <f>IF(N978="základní",J978,0)</f>
        <v>0</v>
      </c>
      <c r="BF978" s="213">
        <f>IF(N978="snížená",J978,0)</f>
        <v>0</v>
      </c>
      <c r="BG978" s="213">
        <f>IF(N978="zákl. přenesená",J978,0)</f>
        <v>0</v>
      </c>
      <c r="BH978" s="213">
        <f>IF(N978="sníž. přenesená",J978,0)</f>
        <v>0</v>
      </c>
      <c r="BI978" s="213">
        <f>IF(N978="nulová",J978,0)</f>
        <v>0</v>
      </c>
      <c r="BJ978" s="18" t="s">
        <v>81</v>
      </c>
      <c r="BK978" s="213">
        <f>ROUND(I978*H978,2)</f>
        <v>0</v>
      </c>
      <c r="BL978" s="18" t="s">
        <v>249</v>
      </c>
      <c r="BM978" s="212" t="s">
        <v>2161</v>
      </c>
    </row>
    <row r="979" s="2" customFormat="1" ht="24.15" customHeight="1">
      <c r="A979" s="39"/>
      <c r="B979" s="40"/>
      <c r="C979" s="201" t="s">
        <v>2162</v>
      </c>
      <c r="D979" s="201" t="s">
        <v>153</v>
      </c>
      <c r="E979" s="202" t="s">
        <v>2163</v>
      </c>
      <c r="F979" s="203" t="s">
        <v>2164</v>
      </c>
      <c r="G979" s="204" t="s">
        <v>311</v>
      </c>
      <c r="H979" s="205">
        <v>4</v>
      </c>
      <c r="I979" s="206"/>
      <c r="J979" s="207">
        <f>ROUND(I979*H979,2)</f>
        <v>0</v>
      </c>
      <c r="K979" s="203" t="s">
        <v>157</v>
      </c>
      <c r="L979" s="45"/>
      <c r="M979" s="208" t="s">
        <v>19</v>
      </c>
      <c r="N979" s="209" t="s">
        <v>47</v>
      </c>
      <c r="O979" s="85"/>
      <c r="P979" s="210">
        <f>O979*H979</f>
        <v>0</v>
      </c>
      <c r="Q979" s="210">
        <v>0</v>
      </c>
      <c r="R979" s="210">
        <f>Q979*H979</f>
        <v>0</v>
      </c>
      <c r="S979" s="210">
        <v>0</v>
      </c>
      <c r="T979" s="211">
        <f>S979*H979</f>
        <v>0</v>
      </c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R979" s="212" t="s">
        <v>249</v>
      </c>
      <c r="AT979" s="212" t="s">
        <v>153</v>
      </c>
      <c r="AU979" s="212" t="s">
        <v>85</v>
      </c>
      <c r="AY979" s="18" t="s">
        <v>151</v>
      </c>
      <c r="BE979" s="213">
        <f>IF(N979="základní",J979,0)</f>
        <v>0</v>
      </c>
      <c r="BF979" s="213">
        <f>IF(N979="snížená",J979,0)</f>
        <v>0</v>
      </c>
      <c r="BG979" s="213">
        <f>IF(N979="zákl. přenesená",J979,0)</f>
        <v>0</v>
      </c>
      <c r="BH979" s="213">
        <f>IF(N979="sníž. přenesená",J979,0)</f>
        <v>0</v>
      </c>
      <c r="BI979" s="213">
        <f>IF(N979="nulová",J979,0)</f>
        <v>0</v>
      </c>
      <c r="BJ979" s="18" t="s">
        <v>81</v>
      </c>
      <c r="BK979" s="213">
        <f>ROUND(I979*H979,2)</f>
        <v>0</v>
      </c>
      <c r="BL979" s="18" t="s">
        <v>249</v>
      </c>
      <c r="BM979" s="212" t="s">
        <v>2165</v>
      </c>
    </row>
    <row r="980" s="2" customFormat="1">
      <c r="A980" s="39"/>
      <c r="B980" s="40"/>
      <c r="C980" s="41"/>
      <c r="D980" s="214" t="s">
        <v>160</v>
      </c>
      <c r="E980" s="41"/>
      <c r="F980" s="215" t="s">
        <v>2166</v>
      </c>
      <c r="G980" s="41"/>
      <c r="H980" s="41"/>
      <c r="I980" s="216"/>
      <c r="J980" s="41"/>
      <c r="K980" s="41"/>
      <c r="L980" s="45"/>
      <c r="M980" s="217"/>
      <c r="N980" s="218"/>
      <c r="O980" s="85"/>
      <c r="P980" s="85"/>
      <c r="Q980" s="85"/>
      <c r="R980" s="85"/>
      <c r="S980" s="85"/>
      <c r="T980" s="86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T980" s="18" t="s">
        <v>160</v>
      </c>
      <c r="AU980" s="18" t="s">
        <v>85</v>
      </c>
    </row>
    <row r="981" s="13" customFormat="1">
      <c r="A981" s="13"/>
      <c r="B981" s="219"/>
      <c r="C981" s="220"/>
      <c r="D981" s="221" t="s">
        <v>162</v>
      </c>
      <c r="E981" s="222" t="s">
        <v>19</v>
      </c>
      <c r="F981" s="223" t="s">
        <v>2167</v>
      </c>
      <c r="G981" s="220"/>
      <c r="H981" s="224">
        <v>4</v>
      </c>
      <c r="I981" s="225"/>
      <c r="J981" s="220"/>
      <c r="K981" s="220"/>
      <c r="L981" s="226"/>
      <c r="M981" s="227"/>
      <c r="N981" s="228"/>
      <c r="O981" s="228"/>
      <c r="P981" s="228"/>
      <c r="Q981" s="228"/>
      <c r="R981" s="228"/>
      <c r="S981" s="228"/>
      <c r="T981" s="229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30" t="s">
        <v>162</v>
      </c>
      <c r="AU981" s="230" t="s">
        <v>85</v>
      </c>
      <c r="AV981" s="13" t="s">
        <v>85</v>
      </c>
      <c r="AW981" s="13" t="s">
        <v>35</v>
      </c>
      <c r="AX981" s="13" t="s">
        <v>81</v>
      </c>
      <c r="AY981" s="230" t="s">
        <v>151</v>
      </c>
    </row>
    <row r="982" s="2" customFormat="1" ht="21.75" customHeight="1">
      <c r="A982" s="39"/>
      <c r="B982" s="40"/>
      <c r="C982" s="231" t="s">
        <v>2168</v>
      </c>
      <c r="D982" s="231" t="s">
        <v>194</v>
      </c>
      <c r="E982" s="232" t="s">
        <v>2169</v>
      </c>
      <c r="F982" s="233" t="s">
        <v>2170</v>
      </c>
      <c r="G982" s="234" t="s">
        <v>311</v>
      </c>
      <c r="H982" s="235">
        <v>1</v>
      </c>
      <c r="I982" s="236"/>
      <c r="J982" s="237">
        <f>ROUND(I982*H982,2)</f>
        <v>0</v>
      </c>
      <c r="K982" s="233" t="s">
        <v>157</v>
      </c>
      <c r="L982" s="238"/>
      <c r="M982" s="239" t="s">
        <v>19</v>
      </c>
      <c r="N982" s="240" t="s">
        <v>47</v>
      </c>
      <c r="O982" s="85"/>
      <c r="P982" s="210">
        <f>O982*H982</f>
        <v>0</v>
      </c>
      <c r="Q982" s="210">
        <v>0.016199999999999999</v>
      </c>
      <c r="R982" s="210">
        <f>Q982*H982</f>
        <v>0.016199999999999999</v>
      </c>
      <c r="S982" s="210">
        <v>0</v>
      </c>
      <c r="T982" s="211">
        <f>S982*H982</f>
        <v>0</v>
      </c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R982" s="212" t="s">
        <v>344</v>
      </c>
      <c r="AT982" s="212" t="s">
        <v>194</v>
      </c>
      <c r="AU982" s="212" t="s">
        <v>85</v>
      </c>
      <c r="AY982" s="18" t="s">
        <v>151</v>
      </c>
      <c r="BE982" s="213">
        <f>IF(N982="základní",J982,0)</f>
        <v>0</v>
      </c>
      <c r="BF982" s="213">
        <f>IF(N982="snížená",J982,0)</f>
        <v>0</v>
      </c>
      <c r="BG982" s="213">
        <f>IF(N982="zákl. přenesená",J982,0)</f>
        <v>0</v>
      </c>
      <c r="BH982" s="213">
        <f>IF(N982="sníž. přenesená",J982,0)</f>
        <v>0</v>
      </c>
      <c r="BI982" s="213">
        <f>IF(N982="nulová",J982,0)</f>
        <v>0</v>
      </c>
      <c r="BJ982" s="18" t="s">
        <v>81</v>
      </c>
      <c r="BK982" s="213">
        <f>ROUND(I982*H982,2)</f>
        <v>0</v>
      </c>
      <c r="BL982" s="18" t="s">
        <v>249</v>
      </c>
      <c r="BM982" s="212" t="s">
        <v>2171</v>
      </c>
    </row>
    <row r="983" s="2" customFormat="1" ht="21.75" customHeight="1">
      <c r="A983" s="39"/>
      <c r="B983" s="40"/>
      <c r="C983" s="231" t="s">
        <v>2172</v>
      </c>
      <c r="D983" s="231" t="s">
        <v>194</v>
      </c>
      <c r="E983" s="232" t="s">
        <v>2173</v>
      </c>
      <c r="F983" s="233" t="s">
        <v>2174</v>
      </c>
      <c r="G983" s="234" t="s">
        <v>311</v>
      </c>
      <c r="H983" s="235">
        <v>3</v>
      </c>
      <c r="I983" s="236"/>
      <c r="J983" s="237">
        <f>ROUND(I983*H983,2)</f>
        <v>0</v>
      </c>
      <c r="K983" s="233" t="s">
        <v>157</v>
      </c>
      <c r="L983" s="238"/>
      <c r="M983" s="239" t="s">
        <v>19</v>
      </c>
      <c r="N983" s="240" t="s">
        <v>47</v>
      </c>
      <c r="O983" s="85"/>
      <c r="P983" s="210">
        <f>O983*H983</f>
        <v>0</v>
      </c>
      <c r="Q983" s="210">
        <v>0.021600000000000001</v>
      </c>
      <c r="R983" s="210">
        <f>Q983*H983</f>
        <v>0.064799999999999996</v>
      </c>
      <c r="S983" s="210">
        <v>0</v>
      </c>
      <c r="T983" s="211">
        <f>S983*H983</f>
        <v>0</v>
      </c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R983" s="212" t="s">
        <v>344</v>
      </c>
      <c r="AT983" s="212" t="s">
        <v>194</v>
      </c>
      <c r="AU983" s="212" t="s">
        <v>85</v>
      </c>
      <c r="AY983" s="18" t="s">
        <v>151</v>
      </c>
      <c r="BE983" s="213">
        <f>IF(N983="základní",J983,0)</f>
        <v>0</v>
      </c>
      <c r="BF983" s="213">
        <f>IF(N983="snížená",J983,0)</f>
        <v>0</v>
      </c>
      <c r="BG983" s="213">
        <f>IF(N983="zákl. přenesená",J983,0)</f>
        <v>0</v>
      </c>
      <c r="BH983" s="213">
        <f>IF(N983="sníž. přenesená",J983,0)</f>
        <v>0</v>
      </c>
      <c r="BI983" s="213">
        <f>IF(N983="nulová",J983,0)</f>
        <v>0</v>
      </c>
      <c r="BJ983" s="18" t="s">
        <v>81</v>
      </c>
      <c r="BK983" s="213">
        <f>ROUND(I983*H983,2)</f>
        <v>0</v>
      </c>
      <c r="BL983" s="18" t="s">
        <v>249</v>
      </c>
      <c r="BM983" s="212" t="s">
        <v>2175</v>
      </c>
    </row>
    <row r="984" s="2" customFormat="1" ht="24.15" customHeight="1">
      <c r="A984" s="39"/>
      <c r="B984" s="40"/>
      <c r="C984" s="201" t="s">
        <v>2176</v>
      </c>
      <c r="D984" s="201" t="s">
        <v>153</v>
      </c>
      <c r="E984" s="202" t="s">
        <v>2177</v>
      </c>
      <c r="F984" s="203" t="s">
        <v>2178</v>
      </c>
      <c r="G984" s="204" t="s">
        <v>311</v>
      </c>
      <c r="H984" s="205">
        <v>10</v>
      </c>
      <c r="I984" s="206"/>
      <c r="J984" s="207">
        <f>ROUND(I984*H984,2)</f>
        <v>0</v>
      </c>
      <c r="K984" s="203" t="s">
        <v>157</v>
      </c>
      <c r="L984" s="45"/>
      <c r="M984" s="208" t="s">
        <v>19</v>
      </c>
      <c r="N984" s="209" t="s">
        <v>47</v>
      </c>
      <c r="O984" s="85"/>
      <c r="P984" s="210">
        <f>O984*H984</f>
        <v>0</v>
      </c>
      <c r="Q984" s="210">
        <v>0</v>
      </c>
      <c r="R984" s="210">
        <f>Q984*H984</f>
        <v>0</v>
      </c>
      <c r="S984" s="210">
        <v>0</v>
      </c>
      <c r="T984" s="211">
        <f>S984*H984</f>
        <v>0</v>
      </c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R984" s="212" t="s">
        <v>249</v>
      </c>
      <c r="AT984" s="212" t="s">
        <v>153</v>
      </c>
      <c r="AU984" s="212" t="s">
        <v>85</v>
      </c>
      <c r="AY984" s="18" t="s">
        <v>151</v>
      </c>
      <c r="BE984" s="213">
        <f>IF(N984="základní",J984,0)</f>
        <v>0</v>
      </c>
      <c r="BF984" s="213">
        <f>IF(N984="snížená",J984,0)</f>
        <v>0</v>
      </c>
      <c r="BG984" s="213">
        <f>IF(N984="zákl. přenesená",J984,0)</f>
        <v>0</v>
      </c>
      <c r="BH984" s="213">
        <f>IF(N984="sníž. přenesená",J984,0)</f>
        <v>0</v>
      </c>
      <c r="BI984" s="213">
        <f>IF(N984="nulová",J984,0)</f>
        <v>0</v>
      </c>
      <c r="BJ984" s="18" t="s">
        <v>81</v>
      </c>
      <c r="BK984" s="213">
        <f>ROUND(I984*H984,2)</f>
        <v>0</v>
      </c>
      <c r="BL984" s="18" t="s">
        <v>249</v>
      </c>
      <c r="BM984" s="212" t="s">
        <v>2179</v>
      </c>
    </row>
    <row r="985" s="2" customFormat="1">
      <c r="A985" s="39"/>
      <c r="B985" s="40"/>
      <c r="C985" s="41"/>
      <c r="D985" s="214" t="s">
        <v>160</v>
      </c>
      <c r="E985" s="41"/>
      <c r="F985" s="215" t="s">
        <v>2180</v>
      </c>
      <c r="G985" s="41"/>
      <c r="H985" s="41"/>
      <c r="I985" s="216"/>
      <c r="J985" s="41"/>
      <c r="K985" s="41"/>
      <c r="L985" s="45"/>
      <c r="M985" s="217"/>
      <c r="N985" s="218"/>
      <c r="O985" s="85"/>
      <c r="P985" s="85"/>
      <c r="Q985" s="85"/>
      <c r="R985" s="85"/>
      <c r="S985" s="85"/>
      <c r="T985" s="86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T985" s="18" t="s">
        <v>160</v>
      </c>
      <c r="AU985" s="18" t="s">
        <v>85</v>
      </c>
    </row>
    <row r="986" s="13" customFormat="1">
      <c r="A986" s="13"/>
      <c r="B986" s="219"/>
      <c r="C986" s="220"/>
      <c r="D986" s="221" t="s">
        <v>162</v>
      </c>
      <c r="E986" s="222" t="s">
        <v>19</v>
      </c>
      <c r="F986" s="223" t="s">
        <v>2181</v>
      </c>
      <c r="G986" s="220"/>
      <c r="H986" s="224">
        <v>10</v>
      </c>
      <c r="I986" s="225"/>
      <c r="J986" s="220"/>
      <c r="K986" s="220"/>
      <c r="L986" s="226"/>
      <c r="M986" s="227"/>
      <c r="N986" s="228"/>
      <c r="O986" s="228"/>
      <c r="P986" s="228"/>
      <c r="Q986" s="228"/>
      <c r="R986" s="228"/>
      <c r="S986" s="228"/>
      <c r="T986" s="229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30" t="s">
        <v>162</v>
      </c>
      <c r="AU986" s="230" t="s">
        <v>85</v>
      </c>
      <c r="AV986" s="13" t="s">
        <v>85</v>
      </c>
      <c r="AW986" s="13" t="s">
        <v>35</v>
      </c>
      <c r="AX986" s="13" t="s">
        <v>81</v>
      </c>
      <c r="AY986" s="230" t="s">
        <v>151</v>
      </c>
    </row>
    <row r="987" s="2" customFormat="1" ht="21.75" customHeight="1">
      <c r="A987" s="39"/>
      <c r="B987" s="40"/>
      <c r="C987" s="231" t="s">
        <v>2182</v>
      </c>
      <c r="D987" s="231" t="s">
        <v>194</v>
      </c>
      <c r="E987" s="232" t="s">
        <v>2183</v>
      </c>
      <c r="F987" s="233" t="s">
        <v>2184</v>
      </c>
      <c r="G987" s="234" t="s">
        <v>311</v>
      </c>
      <c r="H987" s="235">
        <v>8</v>
      </c>
      <c r="I987" s="236"/>
      <c r="J987" s="237">
        <f>ROUND(I987*H987,2)</f>
        <v>0</v>
      </c>
      <c r="K987" s="233" t="s">
        <v>157</v>
      </c>
      <c r="L987" s="238"/>
      <c r="M987" s="239" t="s">
        <v>19</v>
      </c>
      <c r="N987" s="240" t="s">
        <v>47</v>
      </c>
      <c r="O987" s="85"/>
      <c r="P987" s="210">
        <f>O987*H987</f>
        <v>0</v>
      </c>
      <c r="Q987" s="210">
        <v>0.024299999999999999</v>
      </c>
      <c r="R987" s="210">
        <f>Q987*H987</f>
        <v>0.19439999999999999</v>
      </c>
      <c r="S987" s="210">
        <v>0</v>
      </c>
      <c r="T987" s="211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12" t="s">
        <v>344</v>
      </c>
      <c r="AT987" s="212" t="s">
        <v>194</v>
      </c>
      <c r="AU987" s="212" t="s">
        <v>85</v>
      </c>
      <c r="AY987" s="18" t="s">
        <v>151</v>
      </c>
      <c r="BE987" s="213">
        <f>IF(N987="základní",J987,0)</f>
        <v>0</v>
      </c>
      <c r="BF987" s="213">
        <f>IF(N987="snížená",J987,0)</f>
        <v>0</v>
      </c>
      <c r="BG987" s="213">
        <f>IF(N987="zákl. přenesená",J987,0)</f>
        <v>0</v>
      </c>
      <c r="BH987" s="213">
        <f>IF(N987="sníž. přenesená",J987,0)</f>
        <v>0</v>
      </c>
      <c r="BI987" s="213">
        <f>IF(N987="nulová",J987,0)</f>
        <v>0</v>
      </c>
      <c r="BJ987" s="18" t="s">
        <v>81</v>
      </c>
      <c r="BK987" s="213">
        <f>ROUND(I987*H987,2)</f>
        <v>0</v>
      </c>
      <c r="BL987" s="18" t="s">
        <v>249</v>
      </c>
      <c r="BM987" s="212" t="s">
        <v>2185</v>
      </c>
    </row>
    <row r="988" s="2" customFormat="1" ht="21.75" customHeight="1">
      <c r="A988" s="39"/>
      <c r="B988" s="40"/>
      <c r="C988" s="231" t="s">
        <v>2186</v>
      </c>
      <c r="D988" s="231" t="s">
        <v>194</v>
      </c>
      <c r="E988" s="232" t="s">
        <v>2187</v>
      </c>
      <c r="F988" s="233" t="s">
        <v>2188</v>
      </c>
      <c r="G988" s="234" t="s">
        <v>311</v>
      </c>
      <c r="H988" s="235">
        <v>1</v>
      </c>
      <c r="I988" s="236"/>
      <c r="J988" s="237">
        <f>ROUND(I988*H988,2)</f>
        <v>0</v>
      </c>
      <c r="K988" s="233" t="s">
        <v>157</v>
      </c>
      <c r="L988" s="238"/>
      <c r="M988" s="239" t="s">
        <v>19</v>
      </c>
      <c r="N988" s="240" t="s">
        <v>47</v>
      </c>
      <c r="O988" s="85"/>
      <c r="P988" s="210">
        <f>O988*H988</f>
        <v>0</v>
      </c>
      <c r="Q988" s="210">
        <v>0.027</v>
      </c>
      <c r="R988" s="210">
        <f>Q988*H988</f>
        <v>0.027</v>
      </c>
      <c r="S988" s="210">
        <v>0</v>
      </c>
      <c r="T988" s="211">
        <f>S988*H988</f>
        <v>0</v>
      </c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R988" s="212" t="s">
        <v>344</v>
      </c>
      <c r="AT988" s="212" t="s">
        <v>194</v>
      </c>
      <c r="AU988" s="212" t="s">
        <v>85</v>
      </c>
      <c r="AY988" s="18" t="s">
        <v>151</v>
      </c>
      <c r="BE988" s="213">
        <f>IF(N988="základní",J988,0)</f>
        <v>0</v>
      </c>
      <c r="BF988" s="213">
        <f>IF(N988="snížená",J988,0)</f>
        <v>0</v>
      </c>
      <c r="BG988" s="213">
        <f>IF(N988="zákl. přenesená",J988,0)</f>
        <v>0</v>
      </c>
      <c r="BH988" s="213">
        <f>IF(N988="sníž. přenesená",J988,0)</f>
        <v>0</v>
      </c>
      <c r="BI988" s="213">
        <f>IF(N988="nulová",J988,0)</f>
        <v>0</v>
      </c>
      <c r="BJ988" s="18" t="s">
        <v>81</v>
      </c>
      <c r="BK988" s="213">
        <f>ROUND(I988*H988,2)</f>
        <v>0</v>
      </c>
      <c r="BL988" s="18" t="s">
        <v>249</v>
      </c>
      <c r="BM988" s="212" t="s">
        <v>2189</v>
      </c>
    </row>
    <row r="989" s="2" customFormat="1" ht="24.15" customHeight="1">
      <c r="A989" s="39"/>
      <c r="B989" s="40"/>
      <c r="C989" s="231" t="s">
        <v>2190</v>
      </c>
      <c r="D989" s="231" t="s">
        <v>194</v>
      </c>
      <c r="E989" s="232" t="s">
        <v>2191</v>
      </c>
      <c r="F989" s="233" t="s">
        <v>2192</v>
      </c>
      <c r="G989" s="234" t="s">
        <v>311</v>
      </c>
      <c r="H989" s="235">
        <v>1</v>
      </c>
      <c r="I989" s="236"/>
      <c r="J989" s="237">
        <f>ROUND(I989*H989,2)</f>
        <v>0</v>
      </c>
      <c r="K989" s="233" t="s">
        <v>157</v>
      </c>
      <c r="L989" s="238"/>
      <c r="M989" s="239" t="s">
        <v>19</v>
      </c>
      <c r="N989" s="240" t="s">
        <v>47</v>
      </c>
      <c r="O989" s="85"/>
      <c r="P989" s="210">
        <f>O989*H989</f>
        <v>0</v>
      </c>
      <c r="Q989" s="210">
        <v>0.029700000000000001</v>
      </c>
      <c r="R989" s="210">
        <f>Q989*H989</f>
        <v>0.029700000000000001</v>
      </c>
      <c r="S989" s="210">
        <v>0</v>
      </c>
      <c r="T989" s="211">
        <f>S989*H989</f>
        <v>0</v>
      </c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R989" s="212" t="s">
        <v>344</v>
      </c>
      <c r="AT989" s="212" t="s">
        <v>194</v>
      </c>
      <c r="AU989" s="212" t="s">
        <v>85</v>
      </c>
      <c r="AY989" s="18" t="s">
        <v>151</v>
      </c>
      <c r="BE989" s="213">
        <f>IF(N989="základní",J989,0)</f>
        <v>0</v>
      </c>
      <c r="BF989" s="213">
        <f>IF(N989="snížená",J989,0)</f>
        <v>0</v>
      </c>
      <c r="BG989" s="213">
        <f>IF(N989="zákl. přenesená",J989,0)</f>
        <v>0</v>
      </c>
      <c r="BH989" s="213">
        <f>IF(N989="sníž. přenesená",J989,0)</f>
        <v>0</v>
      </c>
      <c r="BI989" s="213">
        <f>IF(N989="nulová",J989,0)</f>
        <v>0</v>
      </c>
      <c r="BJ989" s="18" t="s">
        <v>81</v>
      </c>
      <c r="BK989" s="213">
        <f>ROUND(I989*H989,2)</f>
        <v>0</v>
      </c>
      <c r="BL989" s="18" t="s">
        <v>249</v>
      </c>
      <c r="BM989" s="212" t="s">
        <v>2193</v>
      </c>
    </row>
    <row r="990" s="2" customFormat="1" ht="16.5" customHeight="1">
      <c r="A990" s="39"/>
      <c r="B990" s="40"/>
      <c r="C990" s="201" t="s">
        <v>2194</v>
      </c>
      <c r="D990" s="201" t="s">
        <v>153</v>
      </c>
      <c r="E990" s="202" t="s">
        <v>2195</v>
      </c>
      <c r="F990" s="203" t="s">
        <v>2196</v>
      </c>
      <c r="G990" s="204" t="s">
        <v>311</v>
      </c>
      <c r="H990" s="205">
        <v>2</v>
      </c>
      <c r="I990" s="206"/>
      <c r="J990" s="207">
        <f>ROUND(I990*H990,2)</f>
        <v>0</v>
      </c>
      <c r="K990" s="203" t="s">
        <v>157</v>
      </c>
      <c r="L990" s="45"/>
      <c r="M990" s="208" t="s">
        <v>19</v>
      </c>
      <c r="N990" s="209" t="s">
        <v>47</v>
      </c>
      <c r="O990" s="85"/>
      <c r="P990" s="210">
        <f>O990*H990</f>
        <v>0</v>
      </c>
      <c r="Q990" s="210">
        <v>0.00084000000000000003</v>
      </c>
      <c r="R990" s="210">
        <f>Q990*H990</f>
        <v>0.0016800000000000001</v>
      </c>
      <c r="S990" s="210">
        <v>0</v>
      </c>
      <c r="T990" s="211">
        <f>S990*H990</f>
        <v>0</v>
      </c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R990" s="212" t="s">
        <v>249</v>
      </c>
      <c r="AT990" s="212" t="s">
        <v>153</v>
      </c>
      <c r="AU990" s="212" t="s">
        <v>85</v>
      </c>
      <c r="AY990" s="18" t="s">
        <v>151</v>
      </c>
      <c r="BE990" s="213">
        <f>IF(N990="základní",J990,0)</f>
        <v>0</v>
      </c>
      <c r="BF990" s="213">
        <f>IF(N990="snížená",J990,0)</f>
        <v>0</v>
      </c>
      <c r="BG990" s="213">
        <f>IF(N990="zákl. přenesená",J990,0)</f>
        <v>0</v>
      </c>
      <c r="BH990" s="213">
        <f>IF(N990="sníž. přenesená",J990,0)</f>
        <v>0</v>
      </c>
      <c r="BI990" s="213">
        <f>IF(N990="nulová",J990,0)</f>
        <v>0</v>
      </c>
      <c r="BJ990" s="18" t="s">
        <v>81</v>
      </c>
      <c r="BK990" s="213">
        <f>ROUND(I990*H990,2)</f>
        <v>0</v>
      </c>
      <c r="BL990" s="18" t="s">
        <v>249</v>
      </c>
      <c r="BM990" s="212" t="s">
        <v>2197</v>
      </c>
    </row>
    <row r="991" s="2" customFormat="1">
      <c r="A991" s="39"/>
      <c r="B991" s="40"/>
      <c r="C991" s="41"/>
      <c r="D991" s="214" t="s">
        <v>160</v>
      </c>
      <c r="E991" s="41"/>
      <c r="F991" s="215" t="s">
        <v>2198</v>
      </c>
      <c r="G991" s="41"/>
      <c r="H991" s="41"/>
      <c r="I991" s="216"/>
      <c r="J991" s="41"/>
      <c r="K991" s="41"/>
      <c r="L991" s="45"/>
      <c r="M991" s="217"/>
      <c r="N991" s="218"/>
      <c r="O991" s="85"/>
      <c r="P991" s="85"/>
      <c r="Q991" s="85"/>
      <c r="R991" s="85"/>
      <c r="S991" s="85"/>
      <c r="T991" s="86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T991" s="18" t="s">
        <v>160</v>
      </c>
      <c r="AU991" s="18" t="s">
        <v>85</v>
      </c>
    </row>
    <row r="992" s="2" customFormat="1" ht="24.15" customHeight="1">
      <c r="A992" s="39"/>
      <c r="B992" s="40"/>
      <c r="C992" s="231" t="s">
        <v>2199</v>
      </c>
      <c r="D992" s="231" t="s">
        <v>194</v>
      </c>
      <c r="E992" s="232" t="s">
        <v>2200</v>
      </c>
      <c r="F992" s="233" t="s">
        <v>2201</v>
      </c>
      <c r="G992" s="234" t="s">
        <v>221</v>
      </c>
      <c r="H992" s="235">
        <v>3.8199999999999998</v>
      </c>
      <c r="I992" s="236"/>
      <c r="J992" s="237">
        <f>ROUND(I992*H992,2)</f>
        <v>0</v>
      </c>
      <c r="K992" s="233" t="s">
        <v>157</v>
      </c>
      <c r="L992" s="238"/>
      <c r="M992" s="239" t="s">
        <v>19</v>
      </c>
      <c r="N992" s="240" t="s">
        <v>47</v>
      </c>
      <c r="O992" s="85"/>
      <c r="P992" s="210">
        <f>O992*H992</f>
        <v>0</v>
      </c>
      <c r="Q992" s="210">
        <v>0.048059999999999999</v>
      </c>
      <c r="R992" s="210">
        <f>Q992*H992</f>
        <v>0.18358919999999998</v>
      </c>
      <c r="S992" s="210">
        <v>0</v>
      </c>
      <c r="T992" s="211">
        <f>S992*H992</f>
        <v>0</v>
      </c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R992" s="212" t="s">
        <v>344</v>
      </c>
      <c r="AT992" s="212" t="s">
        <v>194</v>
      </c>
      <c r="AU992" s="212" t="s">
        <v>85</v>
      </c>
      <c r="AY992" s="18" t="s">
        <v>151</v>
      </c>
      <c r="BE992" s="213">
        <f>IF(N992="základní",J992,0)</f>
        <v>0</v>
      </c>
      <c r="BF992" s="213">
        <f>IF(N992="snížená",J992,0)</f>
        <v>0</v>
      </c>
      <c r="BG992" s="213">
        <f>IF(N992="zákl. přenesená",J992,0)</f>
        <v>0</v>
      </c>
      <c r="BH992" s="213">
        <f>IF(N992="sníž. přenesená",J992,0)</f>
        <v>0</v>
      </c>
      <c r="BI992" s="213">
        <f>IF(N992="nulová",J992,0)</f>
        <v>0</v>
      </c>
      <c r="BJ992" s="18" t="s">
        <v>81</v>
      </c>
      <c r="BK992" s="213">
        <f>ROUND(I992*H992,2)</f>
        <v>0</v>
      </c>
      <c r="BL992" s="18" t="s">
        <v>249</v>
      </c>
      <c r="BM992" s="212" t="s">
        <v>2202</v>
      </c>
    </row>
    <row r="993" s="2" customFormat="1" ht="16.5" customHeight="1">
      <c r="A993" s="39"/>
      <c r="B993" s="40"/>
      <c r="C993" s="231" t="s">
        <v>2203</v>
      </c>
      <c r="D993" s="231" t="s">
        <v>194</v>
      </c>
      <c r="E993" s="232" t="s">
        <v>2204</v>
      </c>
      <c r="F993" s="233" t="s">
        <v>2205</v>
      </c>
      <c r="G993" s="234" t="s">
        <v>221</v>
      </c>
      <c r="H993" s="235">
        <v>3.8199999999999998</v>
      </c>
      <c r="I993" s="236"/>
      <c r="J993" s="237">
        <f>ROUND(I993*H993,2)</f>
        <v>0</v>
      </c>
      <c r="K993" s="233" t="s">
        <v>157</v>
      </c>
      <c r="L993" s="238"/>
      <c r="M993" s="239" t="s">
        <v>19</v>
      </c>
      <c r="N993" s="240" t="s">
        <v>47</v>
      </c>
      <c r="O993" s="85"/>
      <c r="P993" s="210">
        <f>O993*H993</f>
        <v>0</v>
      </c>
      <c r="Q993" s="210">
        <v>0.024039999999999999</v>
      </c>
      <c r="R993" s="210">
        <f>Q993*H993</f>
        <v>0.091832799999999992</v>
      </c>
      <c r="S993" s="210">
        <v>0</v>
      </c>
      <c r="T993" s="211">
        <f>S993*H993</f>
        <v>0</v>
      </c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R993" s="212" t="s">
        <v>344</v>
      </c>
      <c r="AT993" s="212" t="s">
        <v>194</v>
      </c>
      <c r="AU993" s="212" t="s">
        <v>85</v>
      </c>
      <c r="AY993" s="18" t="s">
        <v>151</v>
      </c>
      <c r="BE993" s="213">
        <f>IF(N993="základní",J993,0)</f>
        <v>0</v>
      </c>
      <c r="BF993" s="213">
        <f>IF(N993="snížená",J993,0)</f>
        <v>0</v>
      </c>
      <c r="BG993" s="213">
        <f>IF(N993="zákl. přenesená",J993,0)</f>
        <v>0</v>
      </c>
      <c r="BH993" s="213">
        <f>IF(N993="sníž. přenesená",J993,0)</f>
        <v>0</v>
      </c>
      <c r="BI993" s="213">
        <f>IF(N993="nulová",J993,0)</f>
        <v>0</v>
      </c>
      <c r="BJ993" s="18" t="s">
        <v>81</v>
      </c>
      <c r="BK993" s="213">
        <f>ROUND(I993*H993,2)</f>
        <v>0</v>
      </c>
      <c r="BL993" s="18" t="s">
        <v>249</v>
      </c>
      <c r="BM993" s="212" t="s">
        <v>2206</v>
      </c>
    </row>
    <row r="994" s="2" customFormat="1" ht="16.5" customHeight="1">
      <c r="A994" s="39"/>
      <c r="B994" s="40"/>
      <c r="C994" s="201" t="s">
        <v>2207</v>
      </c>
      <c r="D994" s="201" t="s">
        <v>153</v>
      </c>
      <c r="E994" s="202" t="s">
        <v>2208</v>
      </c>
      <c r="F994" s="203" t="s">
        <v>2209</v>
      </c>
      <c r="G994" s="204" t="s">
        <v>311</v>
      </c>
      <c r="H994" s="205">
        <v>1</v>
      </c>
      <c r="I994" s="206"/>
      <c r="J994" s="207">
        <f>ROUND(I994*H994,2)</f>
        <v>0</v>
      </c>
      <c r="K994" s="203" t="s">
        <v>157</v>
      </c>
      <c r="L994" s="45"/>
      <c r="M994" s="208" t="s">
        <v>19</v>
      </c>
      <c r="N994" s="209" t="s">
        <v>47</v>
      </c>
      <c r="O994" s="85"/>
      <c r="P994" s="210">
        <f>O994*H994</f>
        <v>0</v>
      </c>
      <c r="Q994" s="210">
        <v>0.00088000000000000003</v>
      </c>
      <c r="R994" s="210">
        <f>Q994*H994</f>
        <v>0.00088000000000000003</v>
      </c>
      <c r="S994" s="210">
        <v>0</v>
      </c>
      <c r="T994" s="211">
        <f>S994*H994</f>
        <v>0</v>
      </c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R994" s="212" t="s">
        <v>249</v>
      </c>
      <c r="AT994" s="212" t="s">
        <v>153</v>
      </c>
      <c r="AU994" s="212" t="s">
        <v>85</v>
      </c>
      <c r="AY994" s="18" t="s">
        <v>151</v>
      </c>
      <c r="BE994" s="213">
        <f>IF(N994="základní",J994,0)</f>
        <v>0</v>
      </c>
      <c r="BF994" s="213">
        <f>IF(N994="snížená",J994,0)</f>
        <v>0</v>
      </c>
      <c r="BG994" s="213">
        <f>IF(N994="zákl. přenesená",J994,0)</f>
        <v>0</v>
      </c>
      <c r="BH994" s="213">
        <f>IF(N994="sníž. přenesená",J994,0)</f>
        <v>0</v>
      </c>
      <c r="BI994" s="213">
        <f>IF(N994="nulová",J994,0)</f>
        <v>0</v>
      </c>
      <c r="BJ994" s="18" t="s">
        <v>81</v>
      </c>
      <c r="BK994" s="213">
        <f>ROUND(I994*H994,2)</f>
        <v>0</v>
      </c>
      <c r="BL994" s="18" t="s">
        <v>249</v>
      </c>
      <c r="BM994" s="212" t="s">
        <v>2210</v>
      </c>
    </row>
    <row r="995" s="2" customFormat="1">
      <c r="A995" s="39"/>
      <c r="B995" s="40"/>
      <c r="C995" s="41"/>
      <c r="D995" s="214" t="s">
        <v>160</v>
      </c>
      <c r="E995" s="41"/>
      <c r="F995" s="215" t="s">
        <v>2211</v>
      </c>
      <c r="G995" s="41"/>
      <c r="H995" s="41"/>
      <c r="I995" s="216"/>
      <c r="J995" s="41"/>
      <c r="K995" s="41"/>
      <c r="L995" s="45"/>
      <c r="M995" s="217"/>
      <c r="N995" s="218"/>
      <c r="O995" s="85"/>
      <c r="P995" s="85"/>
      <c r="Q995" s="85"/>
      <c r="R995" s="85"/>
      <c r="S995" s="85"/>
      <c r="T995" s="86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T995" s="18" t="s">
        <v>160</v>
      </c>
      <c r="AU995" s="18" t="s">
        <v>85</v>
      </c>
    </row>
    <row r="996" s="2" customFormat="1" ht="16.5" customHeight="1">
      <c r="A996" s="39"/>
      <c r="B996" s="40"/>
      <c r="C996" s="231" t="s">
        <v>2212</v>
      </c>
      <c r="D996" s="231" t="s">
        <v>194</v>
      </c>
      <c r="E996" s="232" t="s">
        <v>2213</v>
      </c>
      <c r="F996" s="233" t="s">
        <v>2214</v>
      </c>
      <c r="G996" s="234" t="s">
        <v>221</v>
      </c>
      <c r="H996" s="235">
        <v>8.1899999999999995</v>
      </c>
      <c r="I996" s="236"/>
      <c r="J996" s="237">
        <f>ROUND(I996*H996,2)</f>
        <v>0</v>
      </c>
      <c r="K996" s="233" t="s">
        <v>157</v>
      </c>
      <c r="L996" s="238"/>
      <c r="M996" s="239" t="s">
        <v>19</v>
      </c>
      <c r="N996" s="240" t="s">
        <v>47</v>
      </c>
      <c r="O996" s="85"/>
      <c r="P996" s="210">
        <f>O996*H996</f>
        <v>0</v>
      </c>
      <c r="Q996" s="210">
        <v>0.040210000000000003</v>
      </c>
      <c r="R996" s="210">
        <f>Q996*H996</f>
        <v>0.3293199</v>
      </c>
      <c r="S996" s="210">
        <v>0</v>
      </c>
      <c r="T996" s="211">
        <f>S996*H996</f>
        <v>0</v>
      </c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R996" s="212" t="s">
        <v>344</v>
      </c>
      <c r="AT996" s="212" t="s">
        <v>194</v>
      </c>
      <c r="AU996" s="212" t="s">
        <v>85</v>
      </c>
      <c r="AY996" s="18" t="s">
        <v>151</v>
      </c>
      <c r="BE996" s="213">
        <f>IF(N996="základní",J996,0)</f>
        <v>0</v>
      </c>
      <c r="BF996" s="213">
        <f>IF(N996="snížená",J996,0)</f>
        <v>0</v>
      </c>
      <c r="BG996" s="213">
        <f>IF(N996="zákl. přenesená",J996,0)</f>
        <v>0</v>
      </c>
      <c r="BH996" s="213">
        <f>IF(N996="sníž. přenesená",J996,0)</f>
        <v>0</v>
      </c>
      <c r="BI996" s="213">
        <f>IF(N996="nulová",J996,0)</f>
        <v>0</v>
      </c>
      <c r="BJ996" s="18" t="s">
        <v>81</v>
      </c>
      <c r="BK996" s="213">
        <f>ROUND(I996*H996,2)</f>
        <v>0</v>
      </c>
      <c r="BL996" s="18" t="s">
        <v>249</v>
      </c>
      <c r="BM996" s="212" t="s">
        <v>2215</v>
      </c>
    </row>
    <row r="997" s="2" customFormat="1" ht="16.5" customHeight="1">
      <c r="A997" s="39"/>
      <c r="B997" s="40"/>
      <c r="C997" s="201" t="s">
        <v>2216</v>
      </c>
      <c r="D997" s="201" t="s">
        <v>153</v>
      </c>
      <c r="E997" s="202" t="s">
        <v>2217</v>
      </c>
      <c r="F997" s="203" t="s">
        <v>2218</v>
      </c>
      <c r="G997" s="204" t="s">
        <v>311</v>
      </c>
      <c r="H997" s="205">
        <v>14</v>
      </c>
      <c r="I997" s="206"/>
      <c r="J997" s="207">
        <f>ROUND(I997*H997,2)</f>
        <v>0</v>
      </c>
      <c r="K997" s="203" t="s">
        <v>157</v>
      </c>
      <c r="L997" s="45"/>
      <c r="M997" s="208" t="s">
        <v>19</v>
      </c>
      <c r="N997" s="209" t="s">
        <v>47</v>
      </c>
      <c r="O997" s="85"/>
      <c r="P997" s="210">
        <f>O997*H997</f>
        <v>0</v>
      </c>
      <c r="Q997" s="210">
        <v>0</v>
      </c>
      <c r="R997" s="210">
        <f>Q997*H997</f>
        <v>0</v>
      </c>
      <c r="S997" s="210">
        <v>0</v>
      </c>
      <c r="T997" s="211">
        <f>S997*H997</f>
        <v>0</v>
      </c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R997" s="212" t="s">
        <v>249</v>
      </c>
      <c r="AT997" s="212" t="s">
        <v>153</v>
      </c>
      <c r="AU997" s="212" t="s">
        <v>85</v>
      </c>
      <c r="AY997" s="18" t="s">
        <v>151</v>
      </c>
      <c r="BE997" s="213">
        <f>IF(N997="základní",J997,0)</f>
        <v>0</v>
      </c>
      <c r="BF997" s="213">
        <f>IF(N997="snížená",J997,0)</f>
        <v>0</v>
      </c>
      <c r="BG997" s="213">
        <f>IF(N997="zákl. přenesená",J997,0)</f>
        <v>0</v>
      </c>
      <c r="BH997" s="213">
        <f>IF(N997="sníž. přenesená",J997,0)</f>
        <v>0</v>
      </c>
      <c r="BI997" s="213">
        <f>IF(N997="nulová",J997,0)</f>
        <v>0</v>
      </c>
      <c r="BJ997" s="18" t="s">
        <v>81</v>
      </c>
      <c r="BK997" s="213">
        <f>ROUND(I997*H997,2)</f>
        <v>0</v>
      </c>
      <c r="BL997" s="18" t="s">
        <v>249</v>
      </c>
      <c r="BM997" s="212" t="s">
        <v>2219</v>
      </c>
    </row>
    <row r="998" s="2" customFormat="1">
      <c r="A998" s="39"/>
      <c r="B998" s="40"/>
      <c r="C998" s="41"/>
      <c r="D998" s="214" t="s">
        <v>160</v>
      </c>
      <c r="E998" s="41"/>
      <c r="F998" s="215" t="s">
        <v>2220</v>
      </c>
      <c r="G998" s="41"/>
      <c r="H998" s="41"/>
      <c r="I998" s="216"/>
      <c r="J998" s="41"/>
      <c r="K998" s="41"/>
      <c r="L998" s="45"/>
      <c r="M998" s="217"/>
      <c r="N998" s="218"/>
      <c r="O998" s="85"/>
      <c r="P998" s="85"/>
      <c r="Q998" s="85"/>
      <c r="R998" s="85"/>
      <c r="S998" s="85"/>
      <c r="T998" s="86"/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T998" s="18" t="s">
        <v>160</v>
      </c>
      <c r="AU998" s="18" t="s">
        <v>85</v>
      </c>
    </row>
    <row r="999" s="2" customFormat="1" ht="16.5" customHeight="1">
      <c r="A999" s="39"/>
      <c r="B999" s="40"/>
      <c r="C999" s="231" t="s">
        <v>2221</v>
      </c>
      <c r="D999" s="231" t="s">
        <v>194</v>
      </c>
      <c r="E999" s="232" t="s">
        <v>2222</v>
      </c>
      <c r="F999" s="233" t="s">
        <v>2223</v>
      </c>
      <c r="G999" s="234" t="s">
        <v>311</v>
      </c>
      <c r="H999" s="235">
        <v>14</v>
      </c>
      <c r="I999" s="236"/>
      <c r="J999" s="237">
        <f>ROUND(I999*H999,2)</f>
        <v>0</v>
      </c>
      <c r="K999" s="233" t="s">
        <v>157</v>
      </c>
      <c r="L999" s="238"/>
      <c r="M999" s="239" t="s">
        <v>19</v>
      </c>
      <c r="N999" s="240" t="s">
        <v>47</v>
      </c>
      <c r="O999" s="85"/>
      <c r="P999" s="210">
        <f>O999*H999</f>
        <v>0</v>
      </c>
      <c r="Q999" s="210">
        <v>0.0023999999999999998</v>
      </c>
      <c r="R999" s="210">
        <f>Q999*H999</f>
        <v>0.033599999999999998</v>
      </c>
      <c r="S999" s="210">
        <v>0</v>
      </c>
      <c r="T999" s="211">
        <f>S999*H999</f>
        <v>0</v>
      </c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R999" s="212" t="s">
        <v>344</v>
      </c>
      <c r="AT999" s="212" t="s">
        <v>194</v>
      </c>
      <c r="AU999" s="212" t="s">
        <v>85</v>
      </c>
      <c r="AY999" s="18" t="s">
        <v>151</v>
      </c>
      <c r="BE999" s="213">
        <f>IF(N999="základní",J999,0)</f>
        <v>0</v>
      </c>
      <c r="BF999" s="213">
        <f>IF(N999="snížená",J999,0)</f>
        <v>0</v>
      </c>
      <c r="BG999" s="213">
        <f>IF(N999="zákl. přenesená",J999,0)</f>
        <v>0</v>
      </c>
      <c r="BH999" s="213">
        <f>IF(N999="sníž. přenesená",J999,0)</f>
        <v>0</v>
      </c>
      <c r="BI999" s="213">
        <f>IF(N999="nulová",J999,0)</f>
        <v>0</v>
      </c>
      <c r="BJ999" s="18" t="s">
        <v>81</v>
      </c>
      <c r="BK999" s="213">
        <f>ROUND(I999*H999,2)</f>
        <v>0</v>
      </c>
      <c r="BL999" s="18" t="s">
        <v>249</v>
      </c>
      <c r="BM999" s="212" t="s">
        <v>2224</v>
      </c>
    </row>
    <row r="1000" s="2" customFormat="1" ht="16.5" customHeight="1">
      <c r="A1000" s="39"/>
      <c r="B1000" s="40"/>
      <c r="C1000" s="201" t="s">
        <v>2225</v>
      </c>
      <c r="D1000" s="201" t="s">
        <v>153</v>
      </c>
      <c r="E1000" s="202" t="s">
        <v>2226</v>
      </c>
      <c r="F1000" s="203" t="s">
        <v>2227</v>
      </c>
      <c r="G1000" s="204" t="s">
        <v>311</v>
      </c>
      <c r="H1000" s="205">
        <v>12</v>
      </c>
      <c r="I1000" s="206"/>
      <c r="J1000" s="207">
        <f>ROUND(I1000*H1000,2)</f>
        <v>0</v>
      </c>
      <c r="K1000" s="203" t="s">
        <v>19</v>
      </c>
      <c r="L1000" s="45"/>
      <c r="M1000" s="208" t="s">
        <v>19</v>
      </c>
      <c r="N1000" s="209" t="s">
        <v>47</v>
      </c>
      <c r="O1000" s="85"/>
      <c r="P1000" s="210">
        <f>O1000*H1000</f>
        <v>0</v>
      </c>
      <c r="Q1000" s="210">
        <v>0</v>
      </c>
      <c r="R1000" s="210">
        <f>Q1000*H1000</f>
        <v>0</v>
      </c>
      <c r="S1000" s="210">
        <v>0</v>
      </c>
      <c r="T1000" s="211">
        <f>S1000*H1000</f>
        <v>0</v>
      </c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R1000" s="212" t="s">
        <v>249</v>
      </c>
      <c r="AT1000" s="212" t="s">
        <v>153</v>
      </c>
      <c r="AU1000" s="212" t="s">
        <v>85</v>
      </c>
      <c r="AY1000" s="18" t="s">
        <v>151</v>
      </c>
      <c r="BE1000" s="213">
        <f>IF(N1000="základní",J1000,0)</f>
        <v>0</v>
      </c>
      <c r="BF1000" s="213">
        <f>IF(N1000="snížená",J1000,0)</f>
        <v>0</v>
      </c>
      <c r="BG1000" s="213">
        <f>IF(N1000="zákl. přenesená",J1000,0)</f>
        <v>0</v>
      </c>
      <c r="BH1000" s="213">
        <f>IF(N1000="sníž. přenesená",J1000,0)</f>
        <v>0</v>
      </c>
      <c r="BI1000" s="213">
        <f>IF(N1000="nulová",J1000,0)</f>
        <v>0</v>
      </c>
      <c r="BJ1000" s="18" t="s">
        <v>81</v>
      </c>
      <c r="BK1000" s="213">
        <f>ROUND(I1000*H1000,2)</f>
        <v>0</v>
      </c>
      <c r="BL1000" s="18" t="s">
        <v>249</v>
      </c>
      <c r="BM1000" s="212" t="s">
        <v>2228</v>
      </c>
    </row>
    <row r="1001" s="2" customFormat="1" ht="16.5" customHeight="1">
      <c r="A1001" s="39"/>
      <c r="B1001" s="40"/>
      <c r="C1001" s="231" t="s">
        <v>2229</v>
      </c>
      <c r="D1001" s="231" t="s">
        <v>194</v>
      </c>
      <c r="E1001" s="232" t="s">
        <v>2230</v>
      </c>
      <c r="F1001" s="233" t="s">
        <v>2231</v>
      </c>
      <c r="G1001" s="234" t="s">
        <v>311</v>
      </c>
      <c r="H1001" s="235">
        <v>12</v>
      </c>
      <c r="I1001" s="236"/>
      <c r="J1001" s="237">
        <f>ROUND(I1001*H1001,2)</f>
        <v>0</v>
      </c>
      <c r="K1001" s="233" t="s">
        <v>19</v>
      </c>
      <c r="L1001" s="238"/>
      <c r="M1001" s="239" t="s">
        <v>19</v>
      </c>
      <c r="N1001" s="240" t="s">
        <v>47</v>
      </c>
      <c r="O1001" s="85"/>
      <c r="P1001" s="210">
        <f>O1001*H1001</f>
        <v>0</v>
      </c>
      <c r="Q1001" s="210">
        <v>9.0000000000000006E-05</v>
      </c>
      <c r="R1001" s="210">
        <f>Q1001*H1001</f>
        <v>0.00108</v>
      </c>
      <c r="S1001" s="210">
        <v>0</v>
      </c>
      <c r="T1001" s="211">
        <f>S1001*H1001</f>
        <v>0</v>
      </c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R1001" s="212" t="s">
        <v>344</v>
      </c>
      <c r="AT1001" s="212" t="s">
        <v>194</v>
      </c>
      <c r="AU1001" s="212" t="s">
        <v>85</v>
      </c>
      <c r="AY1001" s="18" t="s">
        <v>151</v>
      </c>
      <c r="BE1001" s="213">
        <f>IF(N1001="základní",J1001,0)</f>
        <v>0</v>
      </c>
      <c r="BF1001" s="213">
        <f>IF(N1001="snížená",J1001,0)</f>
        <v>0</v>
      </c>
      <c r="BG1001" s="213">
        <f>IF(N1001="zákl. přenesená",J1001,0)</f>
        <v>0</v>
      </c>
      <c r="BH1001" s="213">
        <f>IF(N1001="sníž. přenesená",J1001,0)</f>
        <v>0</v>
      </c>
      <c r="BI1001" s="213">
        <f>IF(N1001="nulová",J1001,0)</f>
        <v>0</v>
      </c>
      <c r="BJ1001" s="18" t="s">
        <v>81</v>
      </c>
      <c r="BK1001" s="213">
        <f>ROUND(I1001*H1001,2)</f>
        <v>0</v>
      </c>
      <c r="BL1001" s="18" t="s">
        <v>249</v>
      </c>
      <c r="BM1001" s="212" t="s">
        <v>2232</v>
      </c>
    </row>
    <row r="1002" s="2" customFormat="1" ht="16.5" customHeight="1">
      <c r="A1002" s="39"/>
      <c r="B1002" s="40"/>
      <c r="C1002" s="201" t="s">
        <v>2233</v>
      </c>
      <c r="D1002" s="201" t="s">
        <v>153</v>
      </c>
      <c r="E1002" s="202" t="s">
        <v>2234</v>
      </c>
      <c r="F1002" s="203" t="s">
        <v>2235</v>
      </c>
      <c r="G1002" s="204" t="s">
        <v>311</v>
      </c>
      <c r="H1002" s="205">
        <v>29</v>
      </c>
      <c r="I1002" s="206"/>
      <c r="J1002" s="207">
        <f>ROUND(I1002*H1002,2)</f>
        <v>0</v>
      </c>
      <c r="K1002" s="203" t="s">
        <v>157</v>
      </c>
      <c r="L1002" s="45"/>
      <c r="M1002" s="208" t="s">
        <v>19</v>
      </c>
      <c r="N1002" s="209" t="s">
        <v>47</v>
      </c>
      <c r="O1002" s="85"/>
      <c r="P1002" s="210">
        <f>O1002*H1002</f>
        <v>0</v>
      </c>
      <c r="Q1002" s="210">
        <v>0</v>
      </c>
      <c r="R1002" s="210">
        <f>Q1002*H1002</f>
        <v>0</v>
      </c>
      <c r="S1002" s="210">
        <v>0</v>
      </c>
      <c r="T1002" s="211">
        <f>S1002*H1002</f>
        <v>0</v>
      </c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R1002" s="212" t="s">
        <v>249</v>
      </c>
      <c r="AT1002" s="212" t="s">
        <v>153</v>
      </c>
      <c r="AU1002" s="212" t="s">
        <v>85</v>
      </c>
      <c r="AY1002" s="18" t="s">
        <v>151</v>
      </c>
      <c r="BE1002" s="213">
        <f>IF(N1002="základní",J1002,0)</f>
        <v>0</v>
      </c>
      <c r="BF1002" s="213">
        <f>IF(N1002="snížená",J1002,0)</f>
        <v>0</v>
      </c>
      <c r="BG1002" s="213">
        <f>IF(N1002="zákl. přenesená",J1002,0)</f>
        <v>0</v>
      </c>
      <c r="BH1002" s="213">
        <f>IF(N1002="sníž. přenesená",J1002,0)</f>
        <v>0</v>
      </c>
      <c r="BI1002" s="213">
        <f>IF(N1002="nulová",J1002,0)</f>
        <v>0</v>
      </c>
      <c r="BJ1002" s="18" t="s">
        <v>81</v>
      </c>
      <c r="BK1002" s="213">
        <f>ROUND(I1002*H1002,2)</f>
        <v>0</v>
      </c>
      <c r="BL1002" s="18" t="s">
        <v>249</v>
      </c>
      <c r="BM1002" s="212" t="s">
        <v>2236</v>
      </c>
    </row>
    <row r="1003" s="2" customFormat="1">
      <c r="A1003" s="39"/>
      <c r="B1003" s="40"/>
      <c r="C1003" s="41"/>
      <c r="D1003" s="214" t="s">
        <v>160</v>
      </c>
      <c r="E1003" s="41"/>
      <c r="F1003" s="215" t="s">
        <v>2237</v>
      </c>
      <c r="G1003" s="41"/>
      <c r="H1003" s="41"/>
      <c r="I1003" s="216"/>
      <c r="J1003" s="41"/>
      <c r="K1003" s="41"/>
      <c r="L1003" s="45"/>
      <c r="M1003" s="217"/>
      <c r="N1003" s="218"/>
      <c r="O1003" s="85"/>
      <c r="P1003" s="85"/>
      <c r="Q1003" s="85"/>
      <c r="R1003" s="85"/>
      <c r="S1003" s="85"/>
      <c r="T1003" s="86"/>
      <c r="U1003" s="39"/>
      <c r="V1003" s="39"/>
      <c r="W1003" s="39"/>
      <c r="X1003" s="39"/>
      <c r="Y1003" s="39"/>
      <c r="Z1003" s="39"/>
      <c r="AA1003" s="39"/>
      <c r="AB1003" s="39"/>
      <c r="AC1003" s="39"/>
      <c r="AD1003" s="39"/>
      <c r="AE1003" s="39"/>
      <c r="AT1003" s="18" t="s">
        <v>160</v>
      </c>
      <c r="AU1003" s="18" t="s">
        <v>85</v>
      </c>
    </row>
    <row r="1004" s="2" customFormat="1" ht="16.5" customHeight="1">
      <c r="A1004" s="39"/>
      <c r="B1004" s="40"/>
      <c r="C1004" s="231" t="s">
        <v>2238</v>
      </c>
      <c r="D1004" s="231" t="s">
        <v>194</v>
      </c>
      <c r="E1004" s="232" t="s">
        <v>2239</v>
      </c>
      <c r="F1004" s="233" t="s">
        <v>2240</v>
      </c>
      <c r="G1004" s="234" t="s">
        <v>311</v>
      </c>
      <c r="H1004" s="235">
        <v>25</v>
      </c>
      <c r="I1004" s="236"/>
      <c r="J1004" s="237">
        <f>ROUND(I1004*H1004,2)</f>
        <v>0</v>
      </c>
      <c r="K1004" s="233" t="s">
        <v>157</v>
      </c>
      <c r="L1004" s="238"/>
      <c r="M1004" s="239" t="s">
        <v>19</v>
      </c>
      <c r="N1004" s="240" t="s">
        <v>47</v>
      </c>
      <c r="O1004" s="85"/>
      <c r="P1004" s="210">
        <f>O1004*H1004</f>
        <v>0</v>
      </c>
      <c r="Q1004" s="210">
        <v>0.0022000000000000001</v>
      </c>
      <c r="R1004" s="210">
        <f>Q1004*H1004</f>
        <v>0.055</v>
      </c>
      <c r="S1004" s="210">
        <v>0</v>
      </c>
      <c r="T1004" s="211">
        <f>S1004*H1004</f>
        <v>0</v>
      </c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R1004" s="212" t="s">
        <v>344</v>
      </c>
      <c r="AT1004" s="212" t="s">
        <v>194</v>
      </c>
      <c r="AU1004" s="212" t="s">
        <v>85</v>
      </c>
      <c r="AY1004" s="18" t="s">
        <v>151</v>
      </c>
      <c r="BE1004" s="213">
        <f>IF(N1004="základní",J1004,0)</f>
        <v>0</v>
      </c>
      <c r="BF1004" s="213">
        <f>IF(N1004="snížená",J1004,0)</f>
        <v>0</v>
      </c>
      <c r="BG1004" s="213">
        <f>IF(N1004="zákl. přenesená",J1004,0)</f>
        <v>0</v>
      </c>
      <c r="BH1004" s="213">
        <f>IF(N1004="sníž. přenesená",J1004,0)</f>
        <v>0</v>
      </c>
      <c r="BI1004" s="213">
        <f>IF(N1004="nulová",J1004,0)</f>
        <v>0</v>
      </c>
      <c r="BJ1004" s="18" t="s">
        <v>81</v>
      </c>
      <c r="BK1004" s="213">
        <f>ROUND(I1004*H1004,2)</f>
        <v>0</v>
      </c>
      <c r="BL1004" s="18" t="s">
        <v>249</v>
      </c>
      <c r="BM1004" s="212" t="s">
        <v>2241</v>
      </c>
    </row>
    <row r="1005" s="2" customFormat="1" ht="16.5" customHeight="1">
      <c r="A1005" s="39"/>
      <c r="B1005" s="40"/>
      <c r="C1005" s="231" t="s">
        <v>2242</v>
      </c>
      <c r="D1005" s="231" t="s">
        <v>194</v>
      </c>
      <c r="E1005" s="232" t="s">
        <v>2243</v>
      </c>
      <c r="F1005" s="233" t="s">
        <v>2244</v>
      </c>
      <c r="G1005" s="234" t="s">
        <v>311</v>
      </c>
      <c r="H1005" s="235">
        <v>4</v>
      </c>
      <c r="I1005" s="236"/>
      <c r="J1005" s="237">
        <f>ROUND(I1005*H1005,2)</f>
        <v>0</v>
      </c>
      <c r="K1005" s="233" t="s">
        <v>157</v>
      </c>
      <c r="L1005" s="238"/>
      <c r="M1005" s="239" t="s">
        <v>19</v>
      </c>
      <c r="N1005" s="240" t="s">
        <v>47</v>
      </c>
      <c r="O1005" s="85"/>
      <c r="P1005" s="210">
        <f>O1005*H1005</f>
        <v>0</v>
      </c>
      <c r="Q1005" s="210">
        <v>0.0022000000000000001</v>
      </c>
      <c r="R1005" s="210">
        <f>Q1005*H1005</f>
        <v>0.0088000000000000005</v>
      </c>
      <c r="S1005" s="210">
        <v>0</v>
      </c>
      <c r="T1005" s="211">
        <f>S1005*H1005</f>
        <v>0</v>
      </c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/>
      <c r="AE1005" s="39"/>
      <c r="AR1005" s="212" t="s">
        <v>344</v>
      </c>
      <c r="AT1005" s="212" t="s">
        <v>194</v>
      </c>
      <c r="AU1005" s="212" t="s">
        <v>85</v>
      </c>
      <c r="AY1005" s="18" t="s">
        <v>151</v>
      </c>
      <c r="BE1005" s="213">
        <f>IF(N1005="základní",J1005,0)</f>
        <v>0</v>
      </c>
      <c r="BF1005" s="213">
        <f>IF(N1005="snížená",J1005,0)</f>
        <v>0</v>
      </c>
      <c r="BG1005" s="213">
        <f>IF(N1005="zákl. přenesená",J1005,0)</f>
        <v>0</v>
      </c>
      <c r="BH1005" s="213">
        <f>IF(N1005="sníž. přenesená",J1005,0)</f>
        <v>0</v>
      </c>
      <c r="BI1005" s="213">
        <f>IF(N1005="nulová",J1005,0)</f>
        <v>0</v>
      </c>
      <c r="BJ1005" s="18" t="s">
        <v>81</v>
      </c>
      <c r="BK1005" s="213">
        <f>ROUND(I1005*H1005,2)</f>
        <v>0</v>
      </c>
      <c r="BL1005" s="18" t="s">
        <v>249</v>
      </c>
      <c r="BM1005" s="212" t="s">
        <v>2245</v>
      </c>
    </row>
    <row r="1006" s="2" customFormat="1" ht="16.5" customHeight="1">
      <c r="A1006" s="39"/>
      <c r="B1006" s="40"/>
      <c r="C1006" s="201" t="s">
        <v>2246</v>
      </c>
      <c r="D1006" s="201" t="s">
        <v>153</v>
      </c>
      <c r="E1006" s="202" t="s">
        <v>2247</v>
      </c>
      <c r="F1006" s="203" t="s">
        <v>2248</v>
      </c>
      <c r="G1006" s="204" t="s">
        <v>311</v>
      </c>
      <c r="H1006" s="205">
        <v>2</v>
      </c>
      <c r="I1006" s="206"/>
      <c r="J1006" s="207">
        <f>ROUND(I1006*H1006,2)</f>
        <v>0</v>
      </c>
      <c r="K1006" s="203" t="s">
        <v>157</v>
      </c>
      <c r="L1006" s="45"/>
      <c r="M1006" s="208" t="s">
        <v>19</v>
      </c>
      <c r="N1006" s="209" t="s">
        <v>47</v>
      </c>
      <c r="O1006" s="85"/>
      <c r="P1006" s="210">
        <f>O1006*H1006</f>
        <v>0</v>
      </c>
      <c r="Q1006" s="210">
        <v>0</v>
      </c>
      <c r="R1006" s="210">
        <f>Q1006*H1006</f>
        <v>0</v>
      </c>
      <c r="S1006" s="210">
        <v>0</v>
      </c>
      <c r="T1006" s="211">
        <f>S1006*H1006</f>
        <v>0</v>
      </c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R1006" s="212" t="s">
        <v>249</v>
      </c>
      <c r="AT1006" s="212" t="s">
        <v>153</v>
      </c>
      <c r="AU1006" s="212" t="s">
        <v>85</v>
      </c>
      <c r="AY1006" s="18" t="s">
        <v>151</v>
      </c>
      <c r="BE1006" s="213">
        <f>IF(N1006="základní",J1006,0)</f>
        <v>0</v>
      </c>
      <c r="BF1006" s="213">
        <f>IF(N1006="snížená",J1006,0)</f>
        <v>0</v>
      </c>
      <c r="BG1006" s="213">
        <f>IF(N1006="zákl. přenesená",J1006,0)</f>
        <v>0</v>
      </c>
      <c r="BH1006" s="213">
        <f>IF(N1006="sníž. přenesená",J1006,0)</f>
        <v>0</v>
      </c>
      <c r="BI1006" s="213">
        <f>IF(N1006="nulová",J1006,0)</f>
        <v>0</v>
      </c>
      <c r="BJ1006" s="18" t="s">
        <v>81</v>
      </c>
      <c r="BK1006" s="213">
        <f>ROUND(I1006*H1006,2)</f>
        <v>0</v>
      </c>
      <c r="BL1006" s="18" t="s">
        <v>249</v>
      </c>
      <c r="BM1006" s="212" t="s">
        <v>2249</v>
      </c>
    </row>
    <row r="1007" s="2" customFormat="1">
      <c r="A1007" s="39"/>
      <c r="B1007" s="40"/>
      <c r="C1007" s="41"/>
      <c r="D1007" s="214" t="s">
        <v>160</v>
      </c>
      <c r="E1007" s="41"/>
      <c r="F1007" s="215" t="s">
        <v>2250</v>
      </c>
      <c r="G1007" s="41"/>
      <c r="H1007" s="41"/>
      <c r="I1007" s="216"/>
      <c r="J1007" s="41"/>
      <c r="K1007" s="41"/>
      <c r="L1007" s="45"/>
      <c r="M1007" s="217"/>
      <c r="N1007" s="218"/>
      <c r="O1007" s="85"/>
      <c r="P1007" s="85"/>
      <c r="Q1007" s="85"/>
      <c r="R1007" s="85"/>
      <c r="S1007" s="85"/>
      <c r="T1007" s="86"/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T1007" s="18" t="s">
        <v>160</v>
      </c>
      <c r="AU1007" s="18" t="s">
        <v>85</v>
      </c>
    </row>
    <row r="1008" s="2" customFormat="1" ht="16.5" customHeight="1">
      <c r="A1008" s="39"/>
      <c r="B1008" s="40"/>
      <c r="C1008" s="231" t="s">
        <v>2251</v>
      </c>
      <c r="D1008" s="231" t="s">
        <v>194</v>
      </c>
      <c r="E1008" s="232" t="s">
        <v>2252</v>
      </c>
      <c r="F1008" s="233" t="s">
        <v>2253</v>
      </c>
      <c r="G1008" s="234" t="s">
        <v>311</v>
      </c>
      <c r="H1008" s="235">
        <v>2</v>
      </c>
      <c r="I1008" s="236"/>
      <c r="J1008" s="237">
        <f>ROUND(I1008*H1008,2)</f>
        <v>0</v>
      </c>
      <c r="K1008" s="233" t="s">
        <v>157</v>
      </c>
      <c r="L1008" s="238"/>
      <c r="M1008" s="239" t="s">
        <v>19</v>
      </c>
      <c r="N1008" s="240" t="s">
        <v>47</v>
      </c>
      <c r="O1008" s="85"/>
      <c r="P1008" s="210">
        <f>O1008*H1008</f>
        <v>0</v>
      </c>
      <c r="Q1008" s="210">
        <v>0.0022000000000000001</v>
      </c>
      <c r="R1008" s="210">
        <f>Q1008*H1008</f>
        <v>0.0044000000000000003</v>
      </c>
      <c r="S1008" s="210">
        <v>0</v>
      </c>
      <c r="T1008" s="211">
        <f>S1008*H1008</f>
        <v>0</v>
      </c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R1008" s="212" t="s">
        <v>344</v>
      </c>
      <c r="AT1008" s="212" t="s">
        <v>194</v>
      </c>
      <c r="AU1008" s="212" t="s">
        <v>85</v>
      </c>
      <c r="AY1008" s="18" t="s">
        <v>151</v>
      </c>
      <c r="BE1008" s="213">
        <f>IF(N1008="základní",J1008,0)</f>
        <v>0</v>
      </c>
      <c r="BF1008" s="213">
        <f>IF(N1008="snížená",J1008,0)</f>
        <v>0</v>
      </c>
      <c r="BG1008" s="213">
        <f>IF(N1008="zákl. přenesená",J1008,0)</f>
        <v>0</v>
      </c>
      <c r="BH1008" s="213">
        <f>IF(N1008="sníž. přenesená",J1008,0)</f>
        <v>0</v>
      </c>
      <c r="BI1008" s="213">
        <f>IF(N1008="nulová",J1008,0)</f>
        <v>0</v>
      </c>
      <c r="BJ1008" s="18" t="s">
        <v>81</v>
      </c>
      <c r="BK1008" s="213">
        <f>ROUND(I1008*H1008,2)</f>
        <v>0</v>
      </c>
      <c r="BL1008" s="18" t="s">
        <v>249</v>
      </c>
      <c r="BM1008" s="212" t="s">
        <v>2254</v>
      </c>
    </row>
    <row r="1009" s="2" customFormat="1" ht="16.5" customHeight="1">
      <c r="A1009" s="39"/>
      <c r="B1009" s="40"/>
      <c r="C1009" s="201" t="s">
        <v>2255</v>
      </c>
      <c r="D1009" s="201" t="s">
        <v>153</v>
      </c>
      <c r="E1009" s="202" t="s">
        <v>2256</v>
      </c>
      <c r="F1009" s="203" t="s">
        <v>2257</v>
      </c>
      <c r="G1009" s="204" t="s">
        <v>311</v>
      </c>
      <c r="H1009" s="205">
        <v>33</v>
      </c>
      <c r="I1009" s="206"/>
      <c r="J1009" s="207">
        <f>ROUND(I1009*H1009,2)</f>
        <v>0</v>
      </c>
      <c r="K1009" s="203" t="s">
        <v>157</v>
      </c>
      <c r="L1009" s="45"/>
      <c r="M1009" s="208" t="s">
        <v>19</v>
      </c>
      <c r="N1009" s="209" t="s">
        <v>47</v>
      </c>
      <c r="O1009" s="85"/>
      <c r="P1009" s="210">
        <f>O1009*H1009</f>
        <v>0</v>
      </c>
      <c r="Q1009" s="210">
        <v>0</v>
      </c>
      <c r="R1009" s="210">
        <f>Q1009*H1009</f>
        <v>0</v>
      </c>
      <c r="S1009" s="210">
        <v>0</v>
      </c>
      <c r="T1009" s="211">
        <f>S1009*H1009</f>
        <v>0</v>
      </c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R1009" s="212" t="s">
        <v>249</v>
      </c>
      <c r="AT1009" s="212" t="s">
        <v>153</v>
      </c>
      <c r="AU1009" s="212" t="s">
        <v>85</v>
      </c>
      <c r="AY1009" s="18" t="s">
        <v>151</v>
      </c>
      <c r="BE1009" s="213">
        <f>IF(N1009="základní",J1009,0)</f>
        <v>0</v>
      </c>
      <c r="BF1009" s="213">
        <f>IF(N1009="snížená",J1009,0)</f>
        <v>0</v>
      </c>
      <c r="BG1009" s="213">
        <f>IF(N1009="zákl. přenesená",J1009,0)</f>
        <v>0</v>
      </c>
      <c r="BH1009" s="213">
        <f>IF(N1009="sníž. přenesená",J1009,0)</f>
        <v>0</v>
      </c>
      <c r="BI1009" s="213">
        <f>IF(N1009="nulová",J1009,0)</f>
        <v>0</v>
      </c>
      <c r="BJ1009" s="18" t="s">
        <v>81</v>
      </c>
      <c r="BK1009" s="213">
        <f>ROUND(I1009*H1009,2)</f>
        <v>0</v>
      </c>
      <c r="BL1009" s="18" t="s">
        <v>249</v>
      </c>
      <c r="BM1009" s="212" t="s">
        <v>2258</v>
      </c>
    </row>
    <row r="1010" s="2" customFormat="1">
      <c r="A1010" s="39"/>
      <c r="B1010" s="40"/>
      <c r="C1010" s="41"/>
      <c r="D1010" s="214" t="s">
        <v>160</v>
      </c>
      <c r="E1010" s="41"/>
      <c r="F1010" s="215" t="s">
        <v>2259</v>
      </c>
      <c r="G1010" s="41"/>
      <c r="H1010" s="41"/>
      <c r="I1010" s="216"/>
      <c r="J1010" s="41"/>
      <c r="K1010" s="41"/>
      <c r="L1010" s="45"/>
      <c r="M1010" s="217"/>
      <c r="N1010" s="218"/>
      <c r="O1010" s="85"/>
      <c r="P1010" s="85"/>
      <c r="Q1010" s="85"/>
      <c r="R1010" s="85"/>
      <c r="S1010" s="85"/>
      <c r="T1010" s="86"/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T1010" s="18" t="s">
        <v>160</v>
      </c>
      <c r="AU1010" s="18" t="s">
        <v>85</v>
      </c>
    </row>
    <row r="1011" s="13" customFormat="1">
      <c r="A1011" s="13"/>
      <c r="B1011" s="219"/>
      <c r="C1011" s="220"/>
      <c r="D1011" s="221" t="s">
        <v>162</v>
      </c>
      <c r="E1011" s="222" t="s">
        <v>19</v>
      </c>
      <c r="F1011" s="223" t="s">
        <v>2260</v>
      </c>
      <c r="G1011" s="220"/>
      <c r="H1011" s="224">
        <v>33</v>
      </c>
      <c r="I1011" s="225"/>
      <c r="J1011" s="220"/>
      <c r="K1011" s="220"/>
      <c r="L1011" s="226"/>
      <c r="M1011" s="227"/>
      <c r="N1011" s="228"/>
      <c r="O1011" s="228"/>
      <c r="P1011" s="228"/>
      <c r="Q1011" s="228"/>
      <c r="R1011" s="228"/>
      <c r="S1011" s="228"/>
      <c r="T1011" s="229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30" t="s">
        <v>162</v>
      </c>
      <c r="AU1011" s="230" t="s">
        <v>85</v>
      </c>
      <c r="AV1011" s="13" t="s">
        <v>85</v>
      </c>
      <c r="AW1011" s="13" t="s">
        <v>35</v>
      </c>
      <c r="AX1011" s="13" t="s">
        <v>81</v>
      </c>
      <c r="AY1011" s="230" t="s">
        <v>151</v>
      </c>
    </row>
    <row r="1012" s="2" customFormat="1" ht="16.5" customHeight="1">
      <c r="A1012" s="39"/>
      <c r="B1012" s="40"/>
      <c r="C1012" s="231" t="s">
        <v>2261</v>
      </c>
      <c r="D1012" s="231" t="s">
        <v>194</v>
      </c>
      <c r="E1012" s="232" t="s">
        <v>2262</v>
      </c>
      <c r="F1012" s="233" t="s">
        <v>2263</v>
      </c>
      <c r="G1012" s="234" t="s">
        <v>311</v>
      </c>
      <c r="H1012" s="235">
        <v>33</v>
      </c>
      <c r="I1012" s="236"/>
      <c r="J1012" s="237">
        <f>ROUND(I1012*H1012,2)</f>
        <v>0</v>
      </c>
      <c r="K1012" s="233" t="s">
        <v>19</v>
      </c>
      <c r="L1012" s="238"/>
      <c r="M1012" s="239" t="s">
        <v>19</v>
      </c>
      <c r="N1012" s="240" t="s">
        <v>47</v>
      </c>
      <c r="O1012" s="85"/>
      <c r="P1012" s="210">
        <f>O1012*H1012</f>
        <v>0</v>
      </c>
      <c r="Q1012" s="210">
        <v>0.00014999999999999999</v>
      </c>
      <c r="R1012" s="210">
        <f>Q1012*H1012</f>
        <v>0.0049499999999999995</v>
      </c>
      <c r="S1012" s="210">
        <v>0</v>
      </c>
      <c r="T1012" s="211">
        <f>S1012*H1012</f>
        <v>0</v>
      </c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R1012" s="212" t="s">
        <v>344</v>
      </c>
      <c r="AT1012" s="212" t="s">
        <v>194</v>
      </c>
      <c r="AU1012" s="212" t="s">
        <v>85</v>
      </c>
      <c r="AY1012" s="18" t="s">
        <v>151</v>
      </c>
      <c r="BE1012" s="213">
        <f>IF(N1012="základní",J1012,0)</f>
        <v>0</v>
      </c>
      <c r="BF1012" s="213">
        <f>IF(N1012="snížená",J1012,0)</f>
        <v>0</v>
      </c>
      <c r="BG1012" s="213">
        <f>IF(N1012="zákl. přenesená",J1012,0)</f>
        <v>0</v>
      </c>
      <c r="BH1012" s="213">
        <f>IF(N1012="sníž. přenesená",J1012,0)</f>
        <v>0</v>
      </c>
      <c r="BI1012" s="213">
        <f>IF(N1012="nulová",J1012,0)</f>
        <v>0</v>
      </c>
      <c r="BJ1012" s="18" t="s">
        <v>81</v>
      </c>
      <c r="BK1012" s="213">
        <f>ROUND(I1012*H1012,2)</f>
        <v>0</v>
      </c>
      <c r="BL1012" s="18" t="s">
        <v>249</v>
      </c>
      <c r="BM1012" s="212" t="s">
        <v>2264</v>
      </c>
    </row>
    <row r="1013" s="2" customFormat="1" ht="16.5" customHeight="1">
      <c r="A1013" s="39"/>
      <c r="B1013" s="40"/>
      <c r="C1013" s="201" t="s">
        <v>2265</v>
      </c>
      <c r="D1013" s="201" t="s">
        <v>153</v>
      </c>
      <c r="E1013" s="202" t="s">
        <v>2266</v>
      </c>
      <c r="F1013" s="203" t="s">
        <v>2267</v>
      </c>
      <c r="G1013" s="204" t="s">
        <v>311</v>
      </c>
      <c r="H1013" s="205">
        <v>2</v>
      </c>
      <c r="I1013" s="206"/>
      <c r="J1013" s="207">
        <f>ROUND(I1013*H1013,2)</f>
        <v>0</v>
      </c>
      <c r="K1013" s="203" t="s">
        <v>157</v>
      </c>
      <c r="L1013" s="45"/>
      <c r="M1013" s="208" t="s">
        <v>19</v>
      </c>
      <c r="N1013" s="209" t="s">
        <v>47</v>
      </c>
      <c r="O1013" s="85"/>
      <c r="P1013" s="210">
        <f>O1013*H1013</f>
        <v>0</v>
      </c>
      <c r="Q1013" s="210">
        <v>0</v>
      </c>
      <c r="R1013" s="210">
        <f>Q1013*H1013</f>
        <v>0</v>
      </c>
      <c r="S1013" s="210">
        <v>0.041700000000000001</v>
      </c>
      <c r="T1013" s="211">
        <f>S1013*H1013</f>
        <v>0.083400000000000002</v>
      </c>
      <c r="U1013" s="39"/>
      <c r="V1013" s="39"/>
      <c r="W1013" s="39"/>
      <c r="X1013" s="39"/>
      <c r="Y1013" s="39"/>
      <c r="Z1013" s="39"/>
      <c r="AA1013" s="39"/>
      <c r="AB1013" s="39"/>
      <c r="AC1013" s="39"/>
      <c r="AD1013" s="39"/>
      <c r="AE1013" s="39"/>
      <c r="AR1013" s="212" t="s">
        <v>249</v>
      </c>
      <c r="AT1013" s="212" t="s">
        <v>153</v>
      </c>
      <c r="AU1013" s="212" t="s">
        <v>85</v>
      </c>
      <c r="AY1013" s="18" t="s">
        <v>151</v>
      </c>
      <c r="BE1013" s="213">
        <f>IF(N1013="základní",J1013,0)</f>
        <v>0</v>
      </c>
      <c r="BF1013" s="213">
        <f>IF(N1013="snížená",J1013,0)</f>
        <v>0</v>
      </c>
      <c r="BG1013" s="213">
        <f>IF(N1013="zákl. přenesená",J1013,0)</f>
        <v>0</v>
      </c>
      <c r="BH1013" s="213">
        <f>IF(N1013="sníž. přenesená",J1013,0)</f>
        <v>0</v>
      </c>
      <c r="BI1013" s="213">
        <f>IF(N1013="nulová",J1013,0)</f>
        <v>0</v>
      </c>
      <c r="BJ1013" s="18" t="s">
        <v>81</v>
      </c>
      <c r="BK1013" s="213">
        <f>ROUND(I1013*H1013,2)</f>
        <v>0</v>
      </c>
      <c r="BL1013" s="18" t="s">
        <v>249</v>
      </c>
      <c r="BM1013" s="212" t="s">
        <v>2268</v>
      </c>
    </row>
    <row r="1014" s="2" customFormat="1">
      <c r="A1014" s="39"/>
      <c r="B1014" s="40"/>
      <c r="C1014" s="41"/>
      <c r="D1014" s="214" t="s">
        <v>160</v>
      </c>
      <c r="E1014" s="41"/>
      <c r="F1014" s="215" t="s">
        <v>2269</v>
      </c>
      <c r="G1014" s="41"/>
      <c r="H1014" s="41"/>
      <c r="I1014" s="216"/>
      <c r="J1014" s="41"/>
      <c r="K1014" s="41"/>
      <c r="L1014" s="45"/>
      <c r="M1014" s="217"/>
      <c r="N1014" s="218"/>
      <c r="O1014" s="85"/>
      <c r="P1014" s="85"/>
      <c r="Q1014" s="85"/>
      <c r="R1014" s="85"/>
      <c r="S1014" s="85"/>
      <c r="T1014" s="86"/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T1014" s="18" t="s">
        <v>160</v>
      </c>
      <c r="AU1014" s="18" t="s">
        <v>85</v>
      </c>
    </row>
    <row r="1015" s="2" customFormat="1" ht="16.5" customHeight="1">
      <c r="A1015" s="39"/>
      <c r="B1015" s="40"/>
      <c r="C1015" s="201" t="s">
        <v>2270</v>
      </c>
      <c r="D1015" s="201" t="s">
        <v>153</v>
      </c>
      <c r="E1015" s="202" t="s">
        <v>2271</v>
      </c>
      <c r="F1015" s="203" t="s">
        <v>2272</v>
      </c>
      <c r="G1015" s="204" t="s">
        <v>311</v>
      </c>
      <c r="H1015" s="205">
        <v>35</v>
      </c>
      <c r="I1015" s="206"/>
      <c r="J1015" s="207">
        <f>ROUND(I1015*H1015,2)</f>
        <v>0</v>
      </c>
      <c r="K1015" s="203" t="s">
        <v>157</v>
      </c>
      <c r="L1015" s="45"/>
      <c r="M1015" s="208" t="s">
        <v>19</v>
      </c>
      <c r="N1015" s="209" t="s">
        <v>47</v>
      </c>
      <c r="O1015" s="85"/>
      <c r="P1015" s="210">
        <f>O1015*H1015</f>
        <v>0</v>
      </c>
      <c r="Q1015" s="210">
        <v>0</v>
      </c>
      <c r="R1015" s="210">
        <f>Q1015*H1015</f>
        <v>0</v>
      </c>
      <c r="S1015" s="210">
        <v>0.024</v>
      </c>
      <c r="T1015" s="211">
        <f>S1015*H1015</f>
        <v>0.83999999999999997</v>
      </c>
      <c r="U1015" s="39"/>
      <c r="V1015" s="39"/>
      <c r="W1015" s="39"/>
      <c r="X1015" s="39"/>
      <c r="Y1015" s="39"/>
      <c r="Z1015" s="39"/>
      <c r="AA1015" s="39"/>
      <c r="AB1015" s="39"/>
      <c r="AC1015" s="39"/>
      <c r="AD1015" s="39"/>
      <c r="AE1015" s="39"/>
      <c r="AR1015" s="212" t="s">
        <v>249</v>
      </c>
      <c r="AT1015" s="212" t="s">
        <v>153</v>
      </c>
      <c r="AU1015" s="212" t="s">
        <v>85</v>
      </c>
      <c r="AY1015" s="18" t="s">
        <v>151</v>
      </c>
      <c r="BE1015" s="213">
        <f>IF(N1015="základní",J1015,0)</f>
        <v>0</v>
      </c>
      <c r="BF1015" s="213">
        <f>IF(N1015="snížená",J1015,0)</f>
        <v>0</v>
      </c>
      <c r="BG1015" s="213">
        <f>IF(N1015="zákl. přenesená",J1015,0)</f>
        <v>0</v>
      </c>
      <c r="BH1015" s="213">
        <f>IF(N1015="sníž. přenesená",J1015,0)</f>
        <v>0</v>
      </c>
      <c r="BI1015" s="213">
        <f>IF(N1015="nulová",J1015,0)</f>
        <v>0</v>
      </c>
      <c r="BJ1015" s="18" t="s">
        <v>81</v>
      </c>
      <c r="BK1015" s="213">
        <f>ROUND(I1015*H1015,2)</f>
        <v>0</v>
      </c>
      <c r="BL1015" s="18" t="s">
        <v>249</v>
      </c>
      <c r="BM1015" s="212" t="s">
        <v>2273</v>
      </c>
    </row>
    <row r="1016" s="2" customFormat="1">
      <c r="A1016" s="39"/>
      <c r="B1016" s="40"/>
      <c r="C1016" s="41"/>
      <c r="D1016" s="214" t="s">
        <v>160</v>
      </c>
      <c r="E1016" s="41"/>
      <c r="F1016" s="215" t="s">
        <v>2274</v>
      </c>
      <c r="G1016" s="41"/>
      <c r="H1016" s="41"/>
      <c r="I1016" s="216"/>
      <c r="J1016" s="41"/>
      <c r="K1016" s="41"/>
      <c r="L1016" s="45"/>
      <c r="M1016" s="217"/>
      <c r="N1016" s="218"/>
      <c r="O1016" s="85"/>
      <c r="P1016" s="85"/>
      <c r="Q1016" s="85"/>
      <c r="R1016" s="85"/>
      <c r="S1016" s="85"/>
      <c r="T1016" s="86"/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T1016" s="18" t="s">
        <v>160</v>
      </c>
      <c r="AU1016" s="18" t="s">
        <v>85</v>
      </c>
    </row>
    <row r="1017" s="13" customFormat="1">
      <c r="A1017" s="13"/>
      <c r="B1017" s="219"/>
      <c r="C1017" s="220"/>
      <c r="D1017" s="221" t="s">
        <v>162</v>
      </c>
      <c r="E1017" s="222" t="s">
        <v>19</v>
      </c>
      <c r="F1017" s="223" t="s">
        <v>2275</v>
      </c>
      <c r="G1017" s="220"/>
      <c r="H1017" s="224">
        <v>35</v>
      </c>
      <c r="I1017" s="225"/>
      <c r="J1017" s="220"/>
      <c r="K1017" s="220"/>
      <c r="L1017" s="226"/>
      <c r="M1017" s="227"/>
      <c r="N1017" s="228"/>
      <c r="O1017" s="228"/>
      <c r="P1017" s="228"/>
      <c r="Q1017" s="228"/>
      <c r="R1017" s="228"/>
      <c r="S1017" s="228"/>
      <c r="T1017" s="229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0" t="s">
        <v>162</v>
      </c>
      <c r="AU1017" s="230" t="s">
        <v>85</v>
      </c>
      <c r="AV1017" s="13" t="s">
        <v>85</v>
      </c>
      <c r="AW1017" s="13" t="s">
        <v>35</v>
      </c>
      <c r="AX1017" s="13" t="s">
        <v>81</v>
      </c>
      <c r="AY1017" s="230" t="s">
        <v>151</v>
      </c>
    </row>
    <row r="1018" s="2" customFormat="1" ht="24.15" customHeight="1">
      <c r="A1018" s="39"/>
      <c r="B1018" s="40"/>
      <c r="C1018" s="201" t="s">
        <v>2276</v>
      </c>
      <c r="D1018" s="201" t="s">
        <v>153</v>
      </c>
      <c r="E1018" s="202" t="s">
        <v>2277</v>
      </c>
      <c r="F1018" s="203" t="s">
        <v>2278</v>
      </c>
      <c r="G1018" s="204" t="s">
        <v>311</v>
      </c>
      <c r="H1018" s="205">
        <v>18</v>
      </c>
      <c r="I1018" s="206"/>
      <c r="J1018" s="207">
        <f>ROUND(I1018*H1018,2)</f>
        <v>0</v>
      </c>
      <c r="K1018" s="203" t="s">
        <v>157</v>
      </c>
      <c r="L1018" s="45"/>
      <c r="M1018" s="208" t="s">
        <v>19</v>
      </c>
      <c r="N1018" s="209" t="s">
        <v>47</v>
      </c>
      <c r="O1018" s="85"/>
      <c r="P1018" s="210">
        <f>O1018*H1018</f>
        <v>0</v>
      </c>
      <c r="Q1018" s="210">
        <v>0</v>
      </c>
      <c r="R1018" s="210">
        <f>Q1018*H1018</f>
        <v>0</v>
      </c>
      <c r="S1018" s="210">
        <v>0</v>
      </c>
      <c r="T1018" s="211">
        <f>S1018*H1018</f>
        <v>0</v>
      </c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R1018" s="212" t="s">
        <v>249</v>
      </c>
      <c r="AT1018" s="212" t="s">
        <v>153</v>
      </c>
      <c r="AU1018" s="212" t="s">
        <v>85</v>
      </c>
      <c r="AY1018" s="18" t="s">
        <v>151</v>
      </c>
      <c r="BE1018" s="213">
        <f>IF(N1018="základní",J1018,0)</f>
        <v>0</v>
      </c>
      <c r="BF1018" s="213">
        <f>IF(N1018="snížená",J1018,0)</f>
        <v>0</v>
      </c>
      <c r="BG1018" s="213">
        <f>IF(N1018="zákl. přenesená",J1018,0)</f>
        <v>0</v>
      </c>
      <c r="BH1018" s="213">
        <f>IF(N1018="sníž. přenesená",J1018,0)</f>
        <v>0</v>
      </c>
      <c r="BI1018" s="213">
        <f>IF(N1018="nulová",J1018,0)</f>
        <v>0</v>
      </c>
      <c r="BJ1018" s="18" t="s">
        <v>81</v>
      </c>
      <c r="BK1018" s="213">
        <f>ROUND(I1018*H1018,2)</f>
        <v>0</v>
      </c>
      <c r="BL1018" s="18" t="s">
        <v>249</v>
      </c>
      <c r="BM1018" s="212" t="s">
        <v>2279</v>
      </c>
    </row>
    <row r="1019" s="2" customFormat="1">
      <c r="A1019" s="39"/>
      <c r="B1019" s="40"/>
      <c r="C1019" s="41"/>
      <c r="D1019" s="214" t="s">
        <v>160</v>
      </c>
      <c r="E1019" s="41"/>
      <c r="F1019" s="215" t="s">
        <v>2280</v>
      </c>
      <c r="G1019" s="41"/>
      <c r="H1019" s="41"/>
      <c r="I1019" s="216"/>
      <c r="J1019" s="41"/>
      <c r="K1019" s="41"/>
      <c r="L1019" s="45"/>
      <c r="M1019" s="217"/>
      <c r="N1019" s="218"/>
      <c r="O1019" s="85"/>
      <c r="P1019" s="85"/>
      <c r="Q1019" s="85"/>
      <c r="R1019" s="85"/>
      <c r="S1019" s="85"/>
      <c r="T1019" s="86"/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/>
      <c r="AE1019" s="39"/>
      <c r="AT1019" s="18" t="s">
        <v>160</v>
      </c>
      <c r="AU1019" s="18" t="s">
        <v>85</v>
      </c>
    </row>
    <row r="1020" s="2" customFormat="1" ht="16.5" customHeight="1">
      <c r="A1020" s="39"/>
      <c r="B1020" s="40"/>
      <c r="C1020" s="231" t="s">
        <v>2281</v>
      </c>
      <c r="D1020" s="231" t="s">
        <v>194</v>
      </c>
      <c r="E1020" s="232" t="s">
        <v>2282</v>
      </c>
      <c r="F1020" s="233" t="s">
        <v>2283</v>
      </c>
      <c r="G1020" s="234" t="s">
        <v>311</v>
      </c>
      <c r="H1020" s="235">
        <v>5</v>
      </c>
      <c r="I1020" s="236"/>
      <c r="J1020" s="237">
        <f>ROUND(I1020*H1020,2)</f>
        <v>0</v>
      </c>
      <c r="K1020" s="233" t="s">
        <v>19</v>
      </c>
      <c r="L1020" s="238"/>
      <c r="M1020" s="239" t="s">
        <v>19</v>
      </c>
      <c r="N1020" s="240" t="s">
        <v>47</v>
      </c>
      <c r="O1020" s="85"/>
      <c r="P1020" s="210">
        <f>O1020*H1020</f>
        <v>0</v>
      </c>
      <c r="Q1020" s="210">
        <v>0.021999999999999999</v>
      </c>
      <c r="R1020" s="210">
        <f>Q1020*H1020</f>
        <v>0.10999999999999999</v>
      </c>
      <c r="S1020" s="210">
        <v>0</v>
      </c>
      <c r="T1020" s="211">
        <f>S1020*H1020</f>
        <v>0</v>
      </c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R1020" s="212" t="s">
        <v>344</v>
      </c>
      <c r="AT1020" s="212" t="s">
        <v>194</v>
      </c>
      <c r="AU1020" s="212" t="s">
        <v>85</v>
      </c>
      <c r="AY1020" s="18" t="s">
        <v>151</v>
      </c>
      <c r="BE1020" s="213">
        <f>IF(N1020="základní",J1020,0)</f>
        <v>0</v>
      </c>
      <c r="BF1020" s="213">
        <f>IF(N1020="snížená",J1020,0)</f>
        <v>0</v>
      </c>
      <c r="BG1020" s="213">
        <f>IF(N1020="zákl. přenesená",J1020,0)</f>
        <v>0</v>
      </c>
      <c r="BH1020" s="213">
        <f>IF(N1020="sníž. přenesená",J1020,0)</f>
        <v>0</v>
      </c>
      <c r="BI1020" s="213">
        <f>IF(N1020="nulová",J1020,0)</f>
        <v>0</v>
      </c>
      <c r="BJ1020" s="18" t="s">
        <v>81</v>
      </c>
      <c r="BK1020" s="213">
        <f>ROUND(I1020*H1020,2)</f>
        <v>0</v>
      </c>
      <c r="BL1020" s="18" t="s">
        <v>249</v>
      </c>
      <c r="BM1020" s="212" t="s">
        <v>2284</v>
      </c>
    </row>
    <row r="1021" s="2" customFormat="1" ht="16.5" customHeight="1">
      <c r="A1021" s="39"/>
      <c r="B1021" s="40"/>
      <c r="C1021" s="231" t="s">
        <v>2285</v>
      </c>
      <c r="D1021" s="231" t="s">
        <v>194</v>
      </c>
      <c r="E1021" s="232" t="s">
        <v>2286</v>
      </c>
      <c r="F1021" s="233" t="s">
        <v>2287</v>
      </c>
      <c r="G1021" s="234" t="s">
        <v>311</v>
      </c>
      <c r="H1021" s="235">
        <v>13</v>
      </c>
      <c r="I1021" s="236"/>
      <c r="J1021" s="237">
        <f>ROUND(I1021*H1021,2)</f>
        <v>0</v>
      </c>
      <c r="K1021" s="233" t="s">
        <v>19</v>
      </c>
      <c r="L1021" s="238"/>
      <c r="M1021" s="239" t="s">
        <v>19</v>
      </c>
      <c r="N1021" s="240" t="s">
        <v>47</v>
      </c>
      <c r="O1021" s="85"/>
      <c r="P1021" s="210">
        <f>O1021*H1021</f>
        <v>0</v>
      </c>
      <c r="Q1021" s="210">
        <v>0.013400000000000001</v>
      </c>
      <c r="R1021" s="210">
        <f>Q1021*H1021</f>
        <v>0.17419999999999999</v>
      </c>
      <c r="S1021" s="210">
        <v>0</v>
      </c>
      <c r="T1021" s="211">
        <f>S1021*H1021</f>
        <v>0</v>
      </c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R1021" s="212" t="s">
        <v>344</v>
      </c>
      <c r="AT1021" s="212" t="s">
        <v>194</v>
      </c>
      <c r="AU1021" s="212" t="s">
        <v>85</v>
      </c>
      <c r="AY1021" s="18" t="s">
        <v>151</v>
      </c>
      <c r="BE1021" s="213">
        <f>IF(N1021="základní",J1021,0)</f>
        <v>0</v>
      </c>
      <c r="BF1021" s="213">
        <f>IF(N1021="snížená",J1021,0)</f>
        <v>0</v>
      </c>
      <c r="BG1021" s="213">
        <f>IF(N1021="zákl. přenesená",J1021,0)</f>
        <v>0</v>
      </c>
      <c r="BH1021" s="213">
        <f>IF(N1021="sníž. přenesená",J1021,0)</f>
        <v>0</v>
      </c>
      <c r="BI1021" s="213">
        <f>IF(N1021="nulová",J1021,0)</f>
        <v>0</v>
      </c>
      <c r="BJ1021" s="18" t="s">
        <v>81</v>
      </c>
      <c r="BK1021" s="213">
        <f>ROUND(I1021*H1021,2)</f>
        <v>0</v>
      </c>
      <c r="BL1021" s="18" t="s">
        <v>249</v>
      </c>
      <c r="BM1021" s="212" t="s">
        <v>2288</v>
      </c>
    </row>
    <row r="1022" s="2" customFormat="1" ht="24.15" customHeight="1">
      <c r="A1022" s="39"/>
      <c r="B1022" s="40"/>
      <c r="C1022" s="201" t="s">
        <v>2289</v>
      </c>
      <c r="D1022" s="201" t="s">
        <v>153</v>
      </c>
      <c r="E1022" s="202" t="s">
        <v>2290</v>
      </c>
      <c r="F1022" s="203" t="s">
        <v>2291</v>
      </c>
      <c r="G1022" s="204" t="s">
        <v>311</v>
      </c>
      <c r="H1022" s="205">
        <v>9</v>
      </c>
      <c r="I1022" s="206"/>
      <c r="J1022" s="207">
        <f>ROUND(I1022*H1022,2)</f>
        <v>0</v>
      </c>
      <c r="K1022" s="203" t="s">
        <v>157</v>
      </c>
      <c r="L1022" s="45"/>
      <c r="M1022" s="208" t="s">
        <v>19</v>
      </c>
      <c r="N1022" s="209" t="s">
        <v>47</v>
      </c>
      <c r="O1022" s="85"/>
      <c r="P1022" s="210">
        <f>O1022*H1022</f>
        <v>0</v>
      </c>
      <c r="Q1022" s="210">
        <v>0</v>
      </c>
      <c r="R1022" s="210">
        <f>Q1022*H1022</f>
        <v>0</v>
      </c>
      <c r="S1022" s="210">
        <v>0</v>
      </c>
      <c r="T1022" s="211">
        <f>S1022*H1022</f>
        <v>0</v>
      </c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R1022" s="212" t="s">
        <v>249</v>
      </c>
      <c r="AT1022" s="212" t="s">
        <v>153</v>
      </c>
      <c r="AU1022" s="212" t="s">
        <v>85</v>
      </c>
      <c r="AY1022" s="18" t="s">
        <v>151</v>
      </c>
      <c r="BE1022" s="213">
        <f>IF(N1022="základní",J1022,0)</f>
        <v>0</v>
      </c>
      <c r="BF1022" s="213">
        <f>IF(N1022="snížená",J1022,0)</f>
        <v>0</v>
      </c>
      <c r="BG1022" s="213">
        <f>IF(N1022="zákl. přenesená",J1022,0)</f>
        <v>0</v>
      </c>
      <c r="BH1022" s="213">
        <f>IF(N1022="sníž. přenesená",J1022,0)</f>
        <v>0</v>
      </c>
      <c r="BI1022" s="213">
        <f>IF(N1022="nulová",J1022,0)</f>
        <v>0</v>
      </c>
      <c r="BJ1022" s="18" t="s">
        <v>81</v>
      </c>
      <c r="BK1022" s="213">
        <f>ROUND(I1022*H1022,2)</f>
        <v>0</v>
      </c>
      <c r="BL1022" s="18" t="s">
        <v>249</v>
      </c>
      <c r="BM1022" s="212" t="s">
        <v>2292</v>
      </c>
    </row>
    <row r="1023" s="2" customFormat="1">
      <c r="A1023" s="39"/>
      <c r="B1023" s="40"/>
      <c r="C1023" s="41"/>
      <c r="D1023" s="214" t="s">
        <v>160</v>
      </c>
      <c r="E1023" s="41"/>
      <c r="F1023" s="215" t="s">
        <v>2293</v>
      </c>
      <c r="G1023" s="41"/>
      <c r="H1023" s="41"/>
      <c r="I1023" s="216"/>
      <c r="J1023" s="41"/>
      <c r="K1023" s="41"/>
      <c r="L1023" s="45"/>
      <c r="M1023" s="217"/>
      <c r="N1023" s="218"/>
      <c r="O1023" s="85"/>
      <c r="P1023" s="85"/>
      <c r="Q1023" s="85"/>
      <c r="R1023" s="85"/>
      <c r="S1023" s="85"/>
      <c r="T1023" s="86"/>
      <c r="U1023" s="39"/>
      <c r="V1023" s="39"/>
      <c r="W1023" s="39"/>
      <c r="X1023" s="39"/>
      <c r="Y1023" s="39"/>
      <c r="Z1023" s="39"/>
      <c r="AA1023" s="39"/>
      <c r="AB1023" s="39"/>
      <c r="AC1023" s="39"/>
      <c r="AD1023" s="39"/>
      <c r="AE1023" s="39"/>
      <c r="AT1023" s="18" t="s">
        <v>160</v>
      </c>
      <c r="AU1023" s="18" t="s">
        <v>85</v>
      </c>
    </row>
    <row r="1024" s="2" customFormat="1" ht="16.5" customHeight="1">
      <c r="A1024" s="39"/>
      <c r="B1024" s="40"/>
      <c r="C1024" s="231" t="s">
        <v>2294</v>
      </c>
      <c r="D1024" s="231" t="s">
        <v>194</v>
      </c>
      <c r="E1024" s="232" t="s">
        <v>2295</v>
      </c>
      <c r="F1024" s="233" t="s">
        <v>2296</v>
      </c>
      <c r="G1024" s="234" t="s">
        <v>311</v>
      </c>
      <c r="H1024" s="235">
        <v>9</v>
      </c>
      <c r="I1024" s="236"/>
      <c r="J1024" s="237">
        <f>ROUND(I1024*H1024,2)</f>
        <v>0</v>
      </c>
      <c r="K1024" s="233" t="s">
        <v>19</v>
      </c>
      <c r="L1024" s="238"/>
      <c r="M1024" s="239" t="s">
        <v>19</v>
      </c>
      <c r="N1024" s="240" t="s">
        <v>47</v>
      </c>
      <c r="O1024" s="85"/>
      <c r="P1024" s="210">
        <f>O1024*H1024</f>
        <v>0</v>
      </c>
      <c r="Q1024" s="210">
        <v>0.027109999999999999</v>
      </c>
      <c r="R1024" s="210">
        <f>Q1024*H1024</f>
        <v>0.24398999999999999</v>
      </c>
      <c r="S1024" s="210">
        <v>0</v>
      </c>
      <c r="T1024" s="211">
        <f>S1024*H1024</f>
        <v>0</v>
      </c>
      <c r="U1024" s="39"/>
      <c r="V1024" s="39"/>
      <c r="W1024" s="39"/>
      <c r="X1024" s="39"/>
      <c r="Y1024" s="39"/>
      <c r="Z1024" s="39"/>
      <c r="AA1024" s="39"/>
      <c r="AB1024" s="39"/>
      <c r="AC1024" s="39"/>
      <c r="AD1024" s="39"/>
      <c r="AE1024" s="39"/>
      <c r="AR1024" s="212" t="s">
        <v>344</v>
      </c>
      <c r="AT1024" s="212" t="s">
        <v>194</v>
      </c>
      <c r="AU1024" s="212" t="s">
        <v>85</v>
      </c>
      <c r="AY1024" s="18" t="s">
        <v>151</v>
      </c>
      <c r="BE1024" s="213">
        <f>IF(N1024="základní",J1024,0)</f>
        <v>0</v>
      </c>
      <c r="BF1024" s="213">
        <f>IF(N1024="snížená",J1024,0)</f>
        <v>0</v>
      </c>
      <c r="BG1024" s="213">
        <f>IF(N1024="zákl. přenesená",J1024,0)</f>
        <v>0</v>
      </c>
      <c r="BH1024" s="213">
        <f>IF(N1024="sníž. přenesená",J1024,0)</f>
        <v>0</v>
      </c>
      <c r="BI1024" s="213">
        <f>IF(N1024="nulová",J1024,0)</f>
        <v>0</v>
      </c>
      <c r="BJ1024" s="18" t="s">
        <v>81</v>
      </c>
      <c r="BK1024" s="213">
        <f>ROUND(I1024*H1024,2)</f>
        <v>0</v>
      </c>
      <c r="BL1024" s="18" t="s">
        <v>249</v>
      </c>
      <c r="BM1024" s="212" t="s">
        <v>2297</v>
      </c>
    </row>
    <row r="1025" s="2" customFormat="1" ht="16.5" customHeight="1">
      <c r="A1025" s="39"/>
      <c r="B1025" s="40"/>
      <c r="C1025" s="201" t="s">
        <v>2298</v>
      </c>
      <c r="D1025" s="201" t="s">
        <v>153</v>
      </c>
      <c r="E1025" s="202" t="s">
        <v>2299</v>
      </c>
      <c r="F1025" s="203" t="s">
        <v>2300</v>
      </c>
      <c r="G1025" s="204" t="s">
        <v>311</v>
      </c>
      <c r="H1025" s="205">
        <v>2</v>
      </c>
      <c r="I1025" s="206"/>
      <c r="J1025" s="207">
        <f>ROUND(I1025*H1025,2)</f>
        <v>0</v>
      </c>
      <c r="K1025" s="203" t="s">
        <v>157</v>
      </c>
      <c r="L1025" s="45"/>
      <c r="M1025" s="208" t="s">
        <v>19</v>
      </c>
      <c r="N1025" s="209" t="s">
        <v>47</v>
      </c>
      <c r="O1025" s="85"/>
      <c r="P1025" s="210">
        <f>O1025*H1025</f>
        <v>0</v>
      </c>
      <c r="Q1025" s="210">
        <v>0</v>
      </c>
      <c r="R1025" s="210">
        <f>Q1025*H1025</f>
        <v>0</v>
      </c>
      <c r="S1025" s="210">
        <v>0</v>
      </c>
      <c r="T1025" s="211">
        <f>S1025*H1025</f>
        <v>0</v>
      </c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R1025" s="212" t="s">
        <v>249</v>
      </c>
      <c r="AT1025" s="212" t="s">
        <v>153</v>
      </c>
      <c r="AU1025" s="212" t="s">
        <v>85</v>
      </c>
      <c r="AY1025" s="18" t="s">
        <v>151</v>
      </c>
      <c r="BE1025" s="213">
        <f>IF(N1025="základní",J1025,0)</f>
        <v>0</v>
      </c>
      <c r="BF1025" s="213">
        <f>IF(N1025="snížená",J1025,0)</f>
        <v>0</v>
      </c>
      <c r="BG1025" s="213">
        <f>IF(N1025="zákl. přenesená",J1025,0)</f>
        <v>0</v>
      </c>
      <c r="BH1025" s="213">
        <f>IF(N1025="sníž. přenesená",J1025,0)</f>
        <v>0</v>
      </c>
      <c r="BI1025" s="213">
        <f>IF(N1025="nulová",J1025,0)</f>
        <v>0</v>
      </c>
      <c r="BJ1025" s="18" t="s">
        <v>81</v>
      </c>
      <c r="BK1025" s="213">
        <f>ROUND(I1025*H1025,2)</f>
        <v>0</v>
      </c>
      <c r="BL1025" s="18" t="s">
        <v>249</v>
      </c>
      <c r="BM1025" s="212" t="s">
        <v>2301</v>
      </c>
    </row>
    <row r="1026" s="2" customFormat="1">
      <c r="A1026" s="39"/>
      <c r="B1026" s="40"/>
      <c r="C1026" s="41"/>
      <c r="D1026" s="214" t="s">
        <v>160</v>
      </c>
      <c r="E1026" s="41"/>
      <c r="F1026" s="215" t="s">
        <v>2302</v>
      </c>
      <c r="G1026" s="41"/>
      <c r="H1026" s="41"/>
      <c r="I1026" s="216"/>
      <c r="J1026" s="41"/>
      <c r="K1026" s="41"/>
      <c r="L1026" s="45"/>
      <c r="M1026" s="217"/>
      <c r="N1026" s="218"/>
      <c r="O1026" s="85"/>
      <c r="P1026" s="85"/>
      <c r="Q1026" s="85"/>
      <c r="R1026" s="85"/>
      <c r="S1026" s="85"/>
      <c r="T1026" s="86"/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/>
      <c r="AE1026" s="39"/>
      <c r="AT1026" s="18" t="s">
        <v>160</v>
      </c>
      <c r="AU1026" s="18" t="s">
        <v>85</v>
      </c>
    </row>
    <row r="1027" s="2" customFormat="1" ht="16.5" customHeight="1">
      <c r="A1027" s="39"/>
      <c r="B1027" s="40"/>
      <c r="C1027" s="231" t="s">
        <v>2303</v>
      </c>
      <c r="D1027" s="231" t="s">
        <v>194</v>
      </c>
      <c r="E1027" s="232" t="s">
        <v>2304</v>
      </c>
      <c r="F1027" s="233" t="s">
        <v>2305</v>
      </c>
      <c r="G1027" s="234" t="s">
        <v>311</v>
      </c>
      <c r="H1027" s="235">
        <v>2</v>
      </c>
      <c r="I1027" s="236"/>
      <c r="J1027" s="237">
        <f>ROUND(I1027*H1027,2)</f>
        <v>0</v>
      </c>
      <c r="K1027" s="233" t="s">
        <v>19</v>
      </c>
      <c r="L1027" s="238"/>
      <c r="M1027" s="239" t="s">
        <v>19</v>
      </c>
      <c r="N1027" s="240" t="s">
        <v>47</v>
      </c>
      <c r="O1027" s="85"/>
      <c r="P1027" s="210">
        <f>O1027*H1027</f>
        <v>0</v>
      </c>
      <c r="Q1027" s="210">
        <v>0.01</v>
      </c>
      <c r="R1027" s="210">
        <f>Q1027*H1027</f>
        <v>0.02</v>
      </c>
      <c r="S1027" s="210">
        <v>0</v>
      </c>
      <c r="T1027" s="211">
        <f>S1027*H1027</f>
        <v>0</v>
      </c>
      <c r="U1027" s="39"/>
      <c r="V1027" s="39"/>
      <c r="W1027" s="39"/>
      <c r="X1027" s="39"/>
      <c r="Y1027" s="39"/>
      <c r="Z1027" s="39"/>
      <c r="AA1027" s="39"/>
      <c r="AB1027" s="39"/>
      <c r="AC1027" s="39"/>
      <c r="AD1027" s="39"/>
      <c r="AE1027" s="39"/>
      <c r="AR1027" s="212" t="s">
        <v>344</v>
      </c>
      <c r="AT1027" s="212" t="s">
        <v>194</v>
      </c>
      <c r="AU1027" s="212" t="s">
        <v>85</v>
      </c>
      <c r="AY1027" s="18" t="s">
        <v>151</v>
      </c>
      <c r="BE1027" s="213">
        <f>IF(N1027="základní",J1027,0)</f>
        <v>0</v>
      </c>
      <c r="BF1027" s="213">
        <f>IF(N1027="snížená",J1027,0)</f>
        <v>0</v>
      </c>
      <c r="BG1027" s="213">
        <f>IF(N1027="zákl. přenesená",J1027,0)</f>
        <v>0</v>
      </c>
      <c r="BH1027" s="213">
        <f>IF(N1027="sníž. přenesená",J1027,0)</f>
        <v>0</v>
      </c>
      <c r="BI1027" s="213">
        <f>IF(N1027="nulová",J1027,0)</f>
        <v>0</v>
      </c>
      <c r="BJ1027" s="18" t="s">
        <v>81</v>
      </c>
      <c r="BK1027" s="213">
        <f>ROUND(I1027*H1027,2)</f>
        <v>0</v>
      </c>
      <c r="BL1027" s="18" t="s">
        <v>249</v>
      </c>
      <c r="BM1027" s="212" t="s">
        <v>2306</v>
      </c>
    </row>
    <row r="1028" s="2" customFormat="1" ht="16.5" customHeight="1">
      <c r="A1028" s="39"/>
      <c r="B1028" s="40"/>
      <c r="C1028" s="201" t="s">
        <v>2307</v>
      </c>
      <c r="D1028" s="201" t="s">
        <v>153</v>
      </c>
      <c r="E1028" s="202" t="s">
        <v>2308</v>
      </c>
      <c r="F1028" s="203" t="s">
        <v>2309</v>
      </c>
      <c r="G1028" s="204" t="s">
        <v>311</v>
      </c>
      <c r="H1028" s="205">
        <v>3</v>
      </c>
      <c r="I1028" s="206"/>
      <c r="J1028" s="207">
        <f>ROUND(I1028*H1028,2)</f>
        <v>0</v>
      </c>
      <c r="K1028" s="203" t="s">
        <v>157</v>
      </c>
      <c r="L1028" s="45"/>
      <c r="M1028" s="208" t="s">
        <v>19</v>
      </c>
      <c r="N1028" s="209" t="s">
        <v>47</v>
      </c>
      <c r="O1028" s="85"/>
      <c r="P1028" s="210">
        <f>O1028*H1028</f>
        <v>0</v>
      </c>
      <c r="Q1028" s="210">
        <v>0</v>
      </c>
      <c r="R1028" s="210">
        <f>Q1028*H1028</f>
        <v>0</v>
      </c>
      <c r="S1028" s="210">
        <v>0</v>
      </c>
      <c r="T1028" s="211">
        <f>S1028*H1028</f>
        <v>0</v>
      </c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R1028" s="212" t="s">
        <v>249</v>
      </c>
      <c r="AT1028" s="212" t="s">
        <v>153</v>
      </c>
      <c r="AU1028" s="212" t="s">
        <v>85</v>
      </c>
      <c r="AY1028" s="18" t="s">
        <v>151</v>
      </c>
      <c r="BE1028" s="213">
        <f>IF(N1028="základní",J1028,0)</f>
        <v>0</v>
      </c>
      <c r="BF1028" s="213">
        <f>IF(N1028="snížená",J1028,0)</f>
        <v>0</v>
      </c>
      <c r="BG1028" s="213">
        <f>IF(N1028="zákl. přenesená",J1028,0)</f>
        <v>0</v>
      </c>
      <c r="BH1028" s="213">
        <f>IF(N1028="sníž. přenesená",J1028,0)</f>
        <v>0</v>
      </c>
      <c r="BI1028" s="213">
        <f>IF(N1028="nulová",J1028,0)</f>
        <v>0</v>
      </c>
      <c r="BJ1028" s="18" t="s">
        <v>81</v>
      </c>
      <c r="BK1028" s="213">
        <f>ROUND(I1028*H1028,2)</f>
        <v>0</v>
      </c>
      <c r="BL1028" s="18" t="s">
        <v>249</v>
      </c>
      <c r="BM1028" s="212" t="s">
        <v>2310</v>
      </c>
    </row>
    <row r="1029" s="2" customFormat="1">
      <c r="A1029" s="39"/>
      <c r="B1029" s="40"/>
      <c r="C1029" s="41"/>
      <c r="D1029" s="214" t="s">
        <v>160</v>
      </c>
      <c r="E1029" s="41"/>
      <c r="F1029" s="215" t="s">
        <v>2311</v>
      </c>
      <c r="G1029" s="41"/>
      <c r="H1029" s="41"/>
      <c r="I1029" s="216"/>
      <c r="J1029" s="41"/>
      <c r="K1029" s="41"/>
      <c r="L1029" s="45"/>
      <c r="M1029" s="217"/>
      <c r="N1029" s="218"/>
      <c r="O1029" s="85"/>
      <c r="P1029" s="85"/>
      <c r="Q1029" s="85"/>
      <c r="R1029" s="85"/>
      <c r="S1029" s="85"/>
      <c r="T1029" s="86"/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T1029" s="18" t="s">
        <v>160</v>
      </c>
      <c r="AU1029" s="18" t="s">
        <v>85</v>
      </c>
    </row>
    <row r="1030" s="2" customFormat="1" ht="16.5" customHeight="1">
      <c r="A1030" s="39"/>
      <c r="B1030" s="40"/>
      <c r="C1030" s="231" t="s">
        <v>2312</v>
      </c>
      <c r="D1030" s="231" t="s">
        <v>194</v>
      </c>
      <c r="E1030" s="232" t="s">
        <v>2313</v>
      </c>
      <c r="F1030" s="233" t="s">
        <v>2314</v>
      </c>
      <c r="G1030" s="234" t="s">
        <v>311</v>
      </c>
      <c r="H1030" s="235">
        <v>3</v>
      </c>
      <c r="I1030" s="236"/>
      <c r="J1030" s="237">
        <f>ROUND(I1030*H1030,2)</f>
        <v>0</v>
      </c>
      <c r="K1030" s="233" t="s">
        <v>19</v>
      </c>
      <c r="L1030" s="238"/>
      <c r="M1030" s="239" t="s">
        <v>19</v>
      </c>
      <c r="N1030" s="240" t="s">
        <v>47</v>
      </c>
      <c r="O1030" s="85"/>
      <c r="P1030" s="210">
        <f>O1030*H1030</f>
        <v>0</v>
      </c>
      <c r="Q1030" s="210">
        <v>0.23796000000000001</v>
      </c>
      <c r="R1030" s="210">
        <f>Q1030*H1030</f>
        <v>0.71388000000000007</v>
      </c>
      <c r="S1030" s="210">
        <v>0</v>
      </c>
      <c r="T1030" s="211">
        <f>S1030*H1030</f>
        <v>0</v>
      </c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R1030" s="212" t="s">
        <v>344</v>
      </c>
      <c r="AT1030" s="212" t="s">
        <v>194</v>
      </c>
      <c r="AU1030" s="212" t="s">
        <v>85</v>
      </c>
      <c r="AY1030" s="18" t="s">
        <v>151</v>
      </c>
      <c r="BE1030" s="213">
        <f>IF(N1030="základní",J1030,0)</f>
        <v>0</v>
      </c>
      <c r="BF1030" s="213">
        <f>IF(N1030="snížená",J1030,0)</f>
        <v>0</v>
      </c>
      <c r="BG1030" s="213">
        <f>IF(N1030="zákl. přenesená",J1030,0)</f>
        <v>0</v>
      </c>
      <c r="BH1030" s="213">
        <f>IF(N1030="sníž. přenesená",J1030,0)</f>
        <v>0</v>
      </c>
      <c r="BI1030" s="213">
        <f>IF(N1030="nulová",J1030,0)</f>
        <v>0</v>
      </c>
      <c r="BJ1030" s="18" t="s">
        <v>81</v>
      </c>
      <c r="BK1030" s="213">
        <f>ROUND(I1030*H1030,2)</f>
        <v>0</v>
      </c>
      <c r="BL1030" s="18" t="s">
        <v>249</v>
      </c>
      <c r="BM1030" s="212" t="s">
        <v>2315</v>
      </c>
    </row>
    <row r="1031" s="2" customFormat="1" ht="16.5" customHeight="1">
      <c r="A1031" s="39"/>
      <c r="B1031" s="40"/>
      <c r="C1031" s="201" t="s">
        <v>2316</v>
      </c>
      <c r="D1031" s="201" t="s">
        <v>153</v>
      </c>
      <c r="E1031" s="202" t="s">
        <v>2317</v>
      </c>
      <c r="F1031" s="203" t="s">
        <v>2318</v>
      </c>
      <c r="G1031" s="204" t="s">
        <v>311</v>
      </c>
      <c r="H1031" s="205">
        <v>7</v>
      </c>
      <c r="I1031" s="206"/>
      <c r="J1031" s="207">
        <f>ROUND(I1031*H1031,2)</f>
        <v>0</v>
      </c>
      <c r="K1031" s="203" t="s">
        <v>157</v>
      </c>
      <c r="L1031" s="45"/>
      <c r="M1031" s="208" t="s">
        <v>19</v>
      </c>
      <c r="N1031" s="209" t="s">
        <v>47</v>
      </c>
      <c r="O1031" s="85"/>
      <c r="P1031" s="210">
        <f>O1031*H1031</f>
        <v>0</v>
      </c>
      <c r="Q1031" s="210">
        <v>0</v>
      </c>
      <c r="R1031" s="210">
        <f>Q1031*H1031</f>
        <v>0</v>
      </c>
      <c r="S1031" s="210">
        <v>0</v>
      </c>
      <c r="T1031" s="211">
        <f>S1031*H1031</f>
        <v>0</v>
      </c>
      <c r="U1031" s="39"/>
      <c r="V1031" s="39"/>
      <c r="W1031" s="39"/>
      <c r="X1031" s="39"/>
      <c r="Y1031" s="39"/>
      <c r="Z1031" s="39"/>
      <c r="AA1031" s="39"/>
      <c r="AB1031" s="39"/>
      <c r="AC1031" s="39"/>
      <c r="AD1031" s="39"/>
      <c r="AE1031" s="39"/>
      <c r="AR1031" s="212" t="s">
        <v>249</v>
      </c>
      <c r="AT1031" s="212" t="s">
        <v>153</v>
      </c>
      <c r="AU1031" s="212" t="s">
        <v>85</v>
      </c>
      <c r="AY1031" s="18" t="s">
        <v>151</v>
      </c>
      <c r="BE1031" s="213">
        <f>IF(N1031="základní",J1031,0)</f>
        <v>0</v>
      </c>
      <c r="BF1031" s="213">
        <f>IF(N1031="snížená",J1031,0)</f>
        <v>0</v>
      </c>
      <c r="BG1031" s="213">
        <f>IF(N1031="zákl. přenesená",J1031,0)</f>
        <v>0</v>
      </c>
      <c r="BH1031" s="213">
        <f>IF(N1031="sníž. přenesená",J1031,0)</f>
        <v>0</v>
      </c>
      <c r="BI1031" s="213">
        <f>IF(N1031="nulová",J1031,0)</f>
        <v>0</v>
      </c>
      <c r="BJ1031" s="18" t="s">
        <v>81</v>
      </c>
      <c r="BK1031" s="213">
        <f>ROUND(I1031*H1031,2)</f>
        <v>0</v>
      </c>
      <c r="BL1031" s="18" t="s">
        <v>249</v>
      </c>
      <c r="BM1031" s="212" t="s">
        <v>2319</v>
      </c>
    </row>
    <row r="1032" s="2" customFormat="1">
      <c r="A1032" s="39"/>
      <c r="B1032" s="40"/>
      <c r="C1032" s="41"/>
      <c r="D1032" s="214" t="s">
        <v>160</v>
      </c>
      <c r="E1032" s="41"/>
      <c r="F1032" s="215" t="s">
        <v>2320</v>
      </c>
      <c r="G1032" s="41"/>
      <c r="H1032" s="41"/>
      <c r="I1032" s="216"/>
      <c r="J1032" s="41"/>
      <c r="K1032" s="41"/>
      <c r="L1032" s="45"/>
      <c r="M1032" s="217"/>
      <c r="N1032" s="218"/>
      <c r="O1032" s="85"/>
      <c r="P1032" s="85"/>
      <c r="Q1032" s="85"/>
      <c r="R1032" s="85"/>
      <c r="S1032" s="85"/>
      <c r="T1032" s="86"/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T1032" s="18" t="s">
        <v>160</v>
      </c>
      <c r="AU1032" s="18" t="s">
        <v>85</v>
      </c>
    </row>
    <row r="1033" s="2" customFormat="1" ht="16.5" customHeight="1">
      <c r="A1033" s="39"/>
      <c r="B1033" s="40"/>
      <c r="C1033" s="231" t="s">
        <v>2321</v>
      </c>
      <c r="D1033" s="231" t="s">
        <v>194</v>
      </c>
      <c r="E1033" s="232" t="s">
        <v>2322</v>
      </c>
      <c r="F1033" s="233" t="s">
        <v>2323</v>
      </c>
      <c r="G1033" s="234" t="s">
        <v>221</v>
      </c>
      <c r="H1033" s="235">
        <v>9.8000000000000007</v>
      </c>
      <c r="I1033" s="236"/>
      <c r="J1033" s="237">
        <f>ROUND(I1033*H1033,2)</f>
        <v>0</v>
      </c>
      <c r="K1033" s="233" t="s">
        <v>157</v>
      </c>
      <c r="L1033" s="238"/>
      <c r="M1033" s="239" t="s">
        <v>19</v>
      </c>
      <c r="N1033" s="240" t="s">
        <v>47</v>
      </c>
      <c r="O1033" s="85"/>
      <c r="P1033" s="210">
        <f>O1033*H1033</f>
        <v>0</v>
      </c>
      <c r="Q1033" s="210">
        <v>0.0071999999999999998</v>
      </c>
      <c r="R1033" s="210">
        <f>Q1033*H1033</f>
        <v>0.070559999999999998</v>
      </c>
      <c r="S1033" s="210">
        <v>0</v>
      </c>
      <c r="T1033" s="211">
        <f>S1033*H1033</f>
        <v>0</v>
      </c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R1033" s="212" t="s">
        <v>344</v>
      </c>
      <c r="AT1033" s="212" t="s">
        <v>194</v>
      </c>
      <c r="AU1033" s="212" t="s">
        <v>85</v>
      </c>
      <c r="AY1033" s="18" t="s">
        <v>151</v>
      </c>
      <c r="BE1033" s="213">
        <f>IF(N1033="základní",J1033,0)</f>
        <v>0</v>
      </c>
      <c r="BF1033" s="213">
        <f>IF(N1033="snížená",J1033,0)</f>
        <v>0</v>
      </c>
      <c r="BG1033" s="213">
        <f>IF(N1033="zákl. přenesená",J1033,0)</f>
        <v>0</v>
      </c>
      <c r="BH1033" s="213">
        <f>IF(N1033="sníž. přenesená",J1033,0)</f>
        <v>0</v>
      </c>
      <c r="BI1033" s="213">
        <f>IF(N1033="nulová",J1033,0)</f>
        <v>0</v>
      </c>
      <c r="BJ1033" s="18" t="s">
        <v>81</v>
      </c>
      <c r="BK1033" s="213">
        <f>ROUND(I1033*H1033,2)</f>
        <v>0</v>
      </c>
      <c r="BL1033" s="18" t="s">
        <v>249</v>
      </c>
      <c r="BM1033" s="212" t="s">
        <v>2324</v>
      </c>
    </row>
    <row r="1034" s="13" customFormat="1">
      <c r="A1034" s="13"/>
      <c r="B1034" s="219"/>
      <c r="C1034" s="220"/>
      <c r="D1034" s="221" t="s">
        <v>162</v>
      </c>
      <c r="E1034" s="220"/>
      <c r="F1034" s="223" t="s">
        <v>2325</v>
      </c>
      <c r="G1034" s="220"/>
      <c r="H1034" s="224">
        <v>9.8000000000000007</v>
      </c>
      <c r="I1034" s="225"/>
      <c r="J1034" s="220"/>
      <c r="K1034" s="220"/>
      <c r="L1034" s="226"/>
      <c r="M1034" s="227"/>
      <c r="N1034" s="228"/>
      <c r="O1034" s="228"/>
      <c r="P1034" s="228"/>
      <c r="Q1034" s="228"/>
      <c r="R1034" s="228"/>
      <c r="S1034" s="228"/>
      <c r="T1034" s="229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0" t="s">
        <v>162</v>
      </c>
      <c r="AU1034" s="230" t="s">
        <v>85</v>
      </c>
      <c r="AV1034" s="13" t="s">
        <v>85</v>
      </c>
      <c r="AW1034" s="13" t="s">
        <v>4</v>
      </c>
      <c r="AX1034" s="13" t="s">
        <v>81</v>
      </c>
      <c r="AY1034" s="230" t="s">
        <v>151</v>
      </c>
    </row>
    <row r="1035" s="2" customFormat="1" ht="21.75" customHeight="1">
      <c r="A1035" s="39"/>
      <c r="B1035" s="40"/>
      <c r="C1035" s="201" t="s">
        <v>2326</v>
      </c>
      <c r="D1035" s="201" t="s">
        <v>153</v>
      </c>
      <c r="E1035" s="202" t="s">
        <v>2327</v>
      </c>
      <c r="F1035" s="203" t="s">
        <v>2328</v>
      </c>
      <c r="G1035" s="204" t="s">
        <v>311</v>
      </c>
      <c r="H1035" s="205">
        <v>10</v>
      </c>
      <c r="I1035" s="206"/>
      <c r="J1035" s="207">
        <f>ROUND(I1035*H1035,2)</f>
        <v>0</v>
      </c>
      <c r="K1035" s="203" t="s">
        <v>157</v>
      </c>
      <c r="L1035" s="45"/>
      <c r="M1035" s="208" t="s">
        <v>19</v>
      </c>
      <c r="N1035" s="209" t="s">
        <v>47</v>
      </c>
      <c r="O1035" s="85"/>
      <c r="P1035" s="210">
        <f>O1035*H1035</f>
        <v>0</v>
      </c>
      <c r="Q1035" s="210">
        <v>0</v>
      </c>
      <c r="R1035" s="210">
        <f>Q1035*H1035</f>
        <v>0</v>
      </c>
      <c r="S1035" s="210">
        <v>0</v>
      </c>
      <c r="T1035" s="211">
        <f>S1035*H1035</f>
        <v>0</v>
      </c>
      <c r="U1035" s="39"/>
      <c r="V1035" s="39"/>
      <c r="W1035" s="39"/>
      <c r="X1035" s="39"/>
      <c r="Y1035" s="39"/>
      <c r="Z1035" s="39"/>
      <c r="AA1035" s="39"/>
      <c r="AB1035" s="39"/>
      <c r="AC1035" s="39"/>
      <c r="AD1035" s="39"/>
      <c r="AE1035" s="39"/>
      <c r="AR1035" s="212" t="s">
        <v>249</v>
      </c>
      <c r="AT1035" s="212" t="s">
        <v>153</v>
      </c>
      <c r="AU1035" s="212" t="s">
        <v>85</v>
      </c>
      <c r="AY1035" s="18" t="s">
        <v>151</v>
      </c>
      <c r="BE1035" s="213">
        <f>IF(N1035="základní",J1035,0)</f>
        <v>0</v>
      </c>
      <c r="BF1035" s="213">
        <f>IF(N1035="snížená",J1035,0)</f>
        <v>0</v>
      </c>
      <c r="BG1035" s="213">
        <f>IF(N1035="zákl. přenesená",J1035,0)</f>
        <v>0</v>
      </c>
      <c r="BH1035" s="213">
        <f>IF(N1035="sníž. přenesená",J1035,0)</f>
        <v>0</v>
      </c>
      <c r="BI1035" s="213">
        <f>IF(N1035="nulová",J1035,0)</f>
        <v>0</v>
      </c>
      <c r="BJ1035" s="18" t="s">
        <v>81</v>
      </c>
      <c r="BK1035" s="213">
        <f>ROUND(I1035*H1035,2)</f>
        <v>0</v>
      </c>
      <c r="BL1035" s="18" t="s">
        <v>249</v>
      </c>
      <c r="BM1035" s="212" t="s">
        <v>2329</v>
      </c>
    </row>
    <row r="1036" s="2" customFormat="1">
      <c r="A1036" s="39"/>
      <c r="B1036" s="40"/>
      <c r="C1036" s="41"/>
      <c r="D1036" s="214" t="s">
        <v>160</v>
      </c>
      <c r="E1036" s="41"/>
      <c r="F1036" s="215" t="s">
        <v>2330</v>
      </c>
      <c r="G1036" s="41"/>
      <c r="H1036" s="41"/>
      <c r="I1036" s="216"/>
      <c r="J1036" s="41"/>
      <c r="K1036" s="41"/>
      <c r="L1036" s="45"/>
      <c r="M1036" s="217"/>
      <c r="N1036" s="218"/>
      <c r="O1036" s="85"/>
      <c r="P1036" s="85"/>
      <c r="Q1036" s="85"/>
      <c r="R1036" s="85"/>
      <c r="S1036" s="85"/>
      <c r="T1036" s="86"/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T1036" s="18" t="s">
        <v>160</v>
      </c>
      <c r="AU1036" s="18" t="s">
        <v>85</v>
      </c>
    </row>
    <row r="1037" s="2" customFormat="1" ht="16.5" customHeight="1">
      <c r="A1037" s="39"/>
      <c r="B1037" s="40"/>
      <c r="C1037" s="201" t="s">
        <v>2331</v>
      </c>
      <c r="D1037" s="201" t="s">
        <v>153</v>
      </c>
      <c r="E1037" s="202" t="s">
        <v>2332</v>
      </c>
      <c r="F1037" s="203" t="s">
        <v>2333</v>
      </c>
      <c r="G1037" s="204" t="s">
        <v>821</v>
      </c>
      <c r="H1037" s="205">
        <v>18.600000000000001</v>
      </c>
      <c r="I1037" s="206"/>
      <c r="J1037" s="207">
        <f>ROUND(I1037*H1037,2)</f>
        <v>0</v>
      </c>
      <c r="K1037" s="203" t="s">
        <v>157</v>
      </c>
      <c r="L1037" s="45"/>
      <c r="M1037" s="208" t="s">
        <v>19</v>
      </c>
      <c r="N1037" s="209" t="s">
        <v>47</v>
      </c>
      <c r="O1037" s="85"/>
      <c r="P1037" s="210">
        <f>O1037*H1037</f>
        <v>0</v>
      </c>
      <c r="Q1037" s="210">
        <v>0</v>
      </c>
      <c r="R1037" s="210">
        <f>Q1037*H1037</f>
        <v>0</v>
      </c>
      <c r="S1037" s="210">
        <v>0</v>
      </c>
      <c r="T1037" s="211">
        <f>S1037*H1037</f>
        <v>0</v>
      </c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R1037" s="212" t="s">
        <v>249</v>
      </c>
      <c r="AT1037" s="212" t="s">
        <v>153</v>
      </c>
      <c r="AU1037" s="212" t="s">
        <v>85</v>
      </c>
      <c r="AY1037" s="18" t="s">
        <v>151</v>
      </c>
      <c r="BE1037" s="213">
        <f>IF(N1037="základní",J1037,0)</f>
        <v>0</v>
      </c>
      <c r="BF1037" s="213">
        <f>IF(N1037="snížená",J1037,0)</f>
        <v>0</v>
      </c>
      <c r="BG1037" s="213">
        <f>IF(N1037="zákl. přenesená",J1037,0)</f>
        <v>0</v>
      </c>
      <c r="BH1037" s="213">
        <f>IF(N1037="sníž. přenesená",J1037,0)</f>
        <v>0</v>
      </c>
      <c r="BI1037" s="213">
        <f>IF(N1037="nulová",J1037,0)</f>
        <v>0</v>
      </c>
      <c r="BJ1037" s="18" t="s">
        <v>81</v>
      </c>
      <c r="BK1037" s="213">
        <f>ROUND(I1037*H1037,2)</f>
        <v>0</v>
      </c>
      <c r="BL1037" s="18" t="s">
        <v>249</v>
      </c>
      <c r="BM1037" s="212" t="s">
        <v>2334</v>
      </c>
    </row>
    <row r="1038" s="2" customFormat="1">
      <c r="A1038" s="39"/>
      <c r="B1038" s="40"/>
      <c r="C1038" s="41"/>
      <c r="D1038" s="214" t="s">
        <v>160</v>
      </c>
      <c r="E1038" s="41"/>
      <c r="F1038" s="215" t="s">
        <v>2335</v>
      </c>
      <c r="G1038" s="41"/>
      <c r="H1038" s="41"/>
      <c r="I1038" s="216"/>
      <c r="J1038" s="41"/>
      <c r="K1038" s="41"/>
      <c r="L1038" s="45"/>
      <c r="M1038" s="217"/>
      <c r="N1038" s="218"/>
      <c r="O1038" s="85"/>
      <c r="P1038" s="85"/>
      <c r="Q1038" s="85"/>
      <c r="R1038" s="85"/>
      <c r="S1038" s="85"/>
      <c r="T1038" s="86"/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T1038" s="18" t="s">
        <v>160</v>
      </c>
      <c r="AU1038" s="18" t="s">
        <v>85</v>
      </c>
    </row>
    <row r="1039" s="2" customFormat="1" ht="16.5" customHeight="1">
      <c r="A1039" s="39"/>
      <c r="B1039" s="40"/>
      <c r="C1039" s="231" t="s">
        <v>2336</v>
      </c>
      <c r="D1039" s="231" t="s">
        <v>194</v>
      </c>
      <c r="E1039" s="232" t="s">
        <v>2337</v>
      </c>
      <c r="F1039" s="233" t="s">
        <v>2338</v>
      </c>
      <c r="G1039" s="234" t="s">
        <v>311</v>
      </c>
      <c r="H1039" s="235">
        <v>22.32</v>
      </c>
      <c r="I1039" s="236"/>
      <c r="J1039" s="237">
        <f>ROUND(I1039*H1039,2)</f>
        <v>0</v>
      </c>
      <c r="K1039" s="233" t="s">
        <v>19</v>
      </c>
      <c r="L1039" s="238"/>
      <c r="M1039" s="239" t="s">
        <v>19</v>
      </c>
      <c r="N1039" s="240" t="s">
        <v>47</v>
      </c>
      <c r="O1039" s="85"/>
      <c r="P1039" s="210">
        <f>O1039*H1039</f>
        <v>0</v>
      </c>
      <c r="Q1039" s="210">
        <v>0.002</v>
      </c>
      <c r="R1039" s="210">
        <f>Q1039*H1039</f>
        <v>0.044639999999999999</v>
      </c>
      <c r="S1039" s="210">
        <v>0</v>
      </c>
      <c r="T1039" s="211">
        <f>S1039*H1039</f>
        <v>0</v>
      </c>
      <c r="U1039" s="39"/>
      <c r="V1039" s="39"/>
      <c r="W1039" s="39"/>
      <c r="X1039" s="39"/>
      <c r="Y1039" s="39"/>
      <c r="Z1039" s="39"/>
      <c r="AA1039" s="39"/>
      <c r="AB1039" s="39"/>
      <c r="AC1039" s="39"/>
      <c r="AD1039" s="39"/>
      <c r="AE1039" s="39"/>
      <c r="AR1039" s="212" t="s">
        <v>344</v>
      </c>
      <c r="AT1039" s="212" t="s">
        <v>194</v>
      </c>
      <c r="AU1039" s="212" t="s">
        <v>85</v>
      </c>
      <c r="AY1039" s="18" t="s">
        <v>151</v>
      </c>
      <c r="BE1039" s="213">
        <f>IF(N1039="základní",J1039,0)</f>
        <v>0</v>
      </c>
      <c r="BF1039" s="213">
        <f>IF(N1039="snížená",J1039,0)</f>
        <v>0</v>
      </c>
      <c r="BG1039" s="213">
        <f>IF(N1039="zákl. přenesená",J1039,0)</f>
        <v>0</v>
      </c>
      <c r="BH1039" s="213">
        <f>IF(N1039="sníž. přenesená",J1039,0)</f>
        <v>0</v>
      </c>
      <c r="BI1039" s="213">
        <f>IF(N1039="nulová",J1039,0)</f>
        <v>0</v>
      </c>
      <c r="BJ1039" s="18" t="s">
        <v>81</v>
      </c>
      <c r="BK1039" s="213">
        <f>ROUND(I1039*H1039,2)</f>
        <v>0</v>
      </c>
      <c r="BL1039" s="18" t="s">
        <v>249</v>
      </c>
      <c r="BM1039" s="212" t="s">
        <v>2339</v>
      </c>
    </row>
    <row r="1040" s="13" customFormat="1">
      <c r="A1040" s="13"/>
      <c r="B1040" s="219"/>
      <c r="C1040" s="220"/>
      <c r="D1040" s="221" t="s">
        <v>162</v>
      </c>
      <c r="E1040" s="220"/>
      <c r="F1040" s="223" t="s">
        <v>2340</v>
      </c>
      <c r="G1040" s="220"/>
      <c r="H1040" s="224">
        <v>22.32</v>
      </c>
      <c r="I1040" s="225"/>
      <c r="J1040" s="220"/>
      <c r="K1040" s="220"/>
      <c r="L1040" s="226"/>
      <c r="M1040" s="227"/>
      <c r="N1040" s="228"/>
      <c r="O1040" s="228"/>
      <c r="P1040" s="228"/>
      <c r="Q1040" s="228"/>
      <c r="R1040" s="228"/>
      <c r="S1040" s="228"/>
      <c r="T1040" s="229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30" t="s">
        <v>162</v>
      </c>
      <c r="AU1040" s="230" t="s">
        <v>85</v>
      </c>
      <c r="AV1040" s="13" t="s">
        <v>85</v>
      </c>
      <c r="AW1040" s="13" t="s">
        <v>4</v>
      </c>
      <c r="AX1040" s="13" t="s">
        <v>81</v>
      </c>
      <c r="AY1040" s="230" t="s">
        <v>151</v>
      </c>
    </row>
    <row r="1041" s="2" customFormat="1" ht="24.15" customHeight="1">
      <c r="A1041" s="39"/>
      <c r="B1041" s="40"/>
      <c r="C1041" s="201" t="s">
        <v>2341</v>
      </c>
      <c r="D1041" s="201" t="s">
        <v>153</v>
      </c>
      <c r="E1041" s="202" t="s">
        <v>2342</v>
      </c>
      <c r="F1041" s="203" t="s">
        <v>2343</v>
      </c>
      <c r="G1041" s="204" t="s">
        <v>311</v>
      </c>
      <c r="H1041" s="205">
        <v>5</v>
      </c>
      <c r="I1041" s="206"/>
      <c r="J1041" s="207">
        <f>ROUND(I1041*H1041,2)</f>
        <v>0</v>
      </c>
      <c r="K1041" s="203" t="s">
        <v>157</v>
      </c>
      <c r="L1041" s="45"/>
      <c r="M1041" s="208" t="s">
        <v>19</v>
      </c>
      <c r="N1041" s="209" t="s">
        <v>47</v>
      </c>
      <c r="O1041" s="85"/>
      <c r="P1041" s="210">
        <f>O1041*H1041</f>
        <v>0</v>
      </c>
      <c r="Q1041" s="210">
        <v>0</v>
      </c>
      <c r="R1041" s="210">
        <f>Q1041*H1041</f>
        <v>0</v>
      </c>
      <c r="S1041" s="210">
        <v>0</v>
      </c>
      <c r="T1041" s="211">
        <f>S1041*H1041</f>
        <v>0</v>
      </c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R1041" s="212" t="s">
        <v>249</v>
      </c>
      <c r="AT1041" s="212" t="s">
        <v>153</v>
      </c>
      <c r="AU1041" s="212" t="s">
        <v>85</v>
      </c>
      <c r="AY1041" s="18" t="s">
        <v>151</v>
      </c>
      <c r="BE1041" s="213">
        <f>IF(N1041="základní",J1041,0)</f>
        <v>0</v>
      </c>
      <c r="BF1041" s="213">
        <f>IF(N1041="snížená",J1041,0)</f>
        <v>0</v>
      </c>
      <c r="BG1041" s="213">
        <f>IF(N1041="zákl. přenesená",J1041,0)</f>
        <v>0</v>
      </c>
      <c r="BH1041" s="213">
        <f>IF(N1041="sníž. přenesená",J1041,0)</f>
        <v>0</v>
      </c>
      <c r="BI1041" s="213">
        <f>IF(N1041="nulová",J1041,0)</f>
        <v>0</v>
      </c>
      <c r="BJ1041" s="18" t="s">
        <v>81</v>
      </c>
      <c r="BK1041" s="213">
        <f>ROUND(I1041*H1041,2)</f>
        <v>0</v>
      </c>
      <c r="BL1041" s="18" t="s">
        <v>249</v>
      </c>
      <c r="BM1041" s="212" t="s">
        <v>2344</v>
      </c>
    </row>
    <row r="1042" s="2" customFormat="1">
      <c r="A1042" s="39"/>
      <c r="B1042" s="40"/>
      <c r="C1042" s="41"/>
      <c r="D1042" s="214" t="s">
        <v>160</v>
      </c>
      <c r="E1042" s="41"/>
      <c r="F1042" s="215" t="s">
        <v>2345</v>
      </c>
      <c r="G1042" s="41"/>
      <c r="H1042" s="41"/>
      <c r="I1042" s="216"/>
      <c r="J1042" s="41"/>
      <c r="K1042" s="41"/>
      <c r="L1042" s="45"/>
      <c r="M1042" s="217"/>
      <c r="N1042" s="218"/>
      <c r="O1042" s="85"/>
      <c r="P1042" s="85"/>
      <c r="Q1042" s="85"/>
      <c r="R1042" s="85"/>
      <c r="S1042" s="85"/>
      <c r="T1042" s="86"/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T1042" s="18" t="s">
        <v>160</v>
      </c>
      <c r="AU1042" s="18" t="s">
        <v>85</v>
      </c>
    </row>
    <row r="1043" s="2" customFormat="1" ht="16.5" customHeight="1">
      <c r="A1043" s="39"/>
      <c r="B1043" s="40"/>
      <c r="C1043" s="231" t="s">
        <v>2346</v>
      </c>
      <c r="D1043" s="231" t="s">
        <v>194</v>
      </c>
      <c r="E1043" s="232" t="s">
        <v>2347</v>
      </c>
      <c r="F1043" s="233" t="s">
        <v>2348</v>
      </c>
      <c r="G1043" s="234" t="s">
        <v>821</v>
      </c>
      <c r="H1043" s="235">
        <v>6</v>
      </c>
      <c r="I1043" s="236"/>
      <c r="J1043" s="237">
        <f>ROUND(I1043*H1043,2)</f>
        <v>0</v>
      </c>
      <c r="K1043" s="233" t="s">
        <v>157</v>
      </c>
      <c r="L1043" s="238"/>
      <c r="M1043" s="239" t="s">
        <v>19</v>
      </c>
      <c r="N1043" s="240" t="s">
        <v>47</v>
      </c>
      <c r="O1043" s="85"/>
      <c r="P1043" s="210">
        <f>O1043*H1043</f>
        <v>0</v>
      </c>
      <c r="Q1043" s="210">
        <v>0.00014999999999999999</v>
      </c>
      <c r="R1043" s="210">
        <f>Q1043*H1043</f>
        <v>0.00089999999999999998</v>
      </c>
      <c r="S1043" s="210">
        <v>0</v>
      </c>
      <c r="T1043" s="211">
        <f>S1043*H1043</f>
        <v>0</v>
      </c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R1043" s="212" t="s">
        <v>344</v>
      </c>
      <c r="AT1043" s="212" t="s">
        <v>194</v>
      </c>
      <c r="AU1043" s="212" t="s">
        <v>85</v>
      </c>
      <c r="AY1043" s="18" t="s">
        <v>151</v>
      </c>
      <c r="BE1043" s="213">
        <f>IF(N1043="základní",J1043,0)</f>
        <v>0</v>
      </c>
      <c r="BF1043" s="213">
        <f>IF(N1043="snížená",J1043,0)</f>
        <v>0</v>
      </c>
      <c r="BG1043" s="213">
        <f>IF(N1043="zákl. přenesená",J1043,0)</f>
        <v>0</v>
      </c>
      <c r="BH1043" s="213">
        <f>IF(N1043="sníž. přenesená",J1043,0)</f>
        <v>0</v>
      </c>
      <c r="BI1043" s="213">
        <f>IF(N1043="nulová",J1043,0)</f>
        <v>0</v>
      </c>
      <c r="BJ1043" s="18" t="s">
        <v>81</v>
      </c>
      <c r="BK1043" s="213">
        <f>ROUND(I1043*H1043,2)</f>
        <v>0</v>
      </c>
      <c r="BL1043" s="18" t="s">
        <v>249</v>
      </c>
      <c r="BM1043" s="212" t="s">
        <v>2349</v>
      </c>
    </row>
    <row r="1044" s="13" customFormat="1">
      <c r="A1044" s="13"/>
      <c r="B1044" s="219"/>
      <c r="C1044" s="220"/>
      <c r="D1044" s="221" t="s">
        <v>162</v>
      </c>
      <c r="E1044" s="220"/>
      <c r="F1044" s="223" t="s">
        <v>2350</v>
      </c>
      <c r="G1044" s="220"/>
      <c r="H1044" s="224">
        <v>6</v>
      </c>
      <c r="I1044" s="225"/>
      <c r="J1044" s="220"/>
      <c r="K1044" s="220"/>
      <c r="L1044" s="226"/>
      <c r="M1044" s="227"/>
      <c r="N1044" s="228"/>
      <c r="O1044" s="228"/>
      <c r="P1044" s="228"/>
      <c r="Q1044" s="228"/>
      <c r="R1044" s="228"/>
      <c r="S1044" s="228"/>
      <c r="T1044" s="229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30" t="s">
        <v>162</v>
      </c>
      <c r="AU1044" s="230" t="s">
        <v>85</v>
      </c>
      <c r="AV1044" s="13" t="s">
        <v>85</v>
      </c>
      <c r="AW1044" s="13" t="s">
        <v>4</v>
      </c>
      <c r="AX1044" s="13" t="s">
        <v>81</v>
      </c>
      <c r="AY1044" s="230" t="s">
        <v>151</v>
      </c>
    </row>
    <row r="1045" s="2" customFormat="1" ht="16.5" customHeight="1">
      <c r="A1045" s="39"/>
      <c r="B1045" s="40"/>
      <c r="C1045" s="231" t="s">
        <v>2351</v>
      </c>
      <c r="D1045" s="231" t="s">
        <v>194</v>
      </c>
      <c r="E1045" s="232" t="s">
        <v>2352</v>
      </c>
      <c r="F1045" s="233" t="s">
        <v>2353</v>
      </c>
      <c r="G1045" s="234" t="s">
        <v>311</v>
      </c>
      <c r="H1045" s="235">
        <v>6</v>
      </c>
      <c r="I1045" s="236"/>
      <c r="J1045" s="237">
        <f>ROUND(I1045*H1045,2)</f>
        <v>0</v>
      </c>
      <c r="K1045" s="233" t="s">
        <v>157</v>
      </c>
      <c r="L1045" s="238"/>
      <c r="M1045" s="239" t="s">
        <v>19</v>
      </c>
      <c r="N1045" s="240" t="s">
        <v>47</v>
      </c>
      <c r="O1045" s="85"/>
      <c r="P1045" s="210">
        <f>O1045*H1045</f>
        <v>0</v>
      </c>
      <c r="Q1045" s="210">
        <v>0.00025000000000000001</v>
      </c>
      <c r="R1045" s="210">
        <f>Q1045*H1045</f>
        <v>0.0015</v>
      </c>
      <c r="S1045" s="210">
        <v>0</v>
      </c>
      <c r="T1045" s="211">
        <f>S1045*H1045</f>
        <v>0</v>
      </c>
      <c r="U1045" s="39"/>
      <c r="V1045" s="39"/>
      <c r="W1045" s="39"/>
      <c r="X1045" s="39"/>
      <c r="Y1045" s="39"/>
      <c r="Z1045" s="39"/>
      <c r="AA1045" s="39"/>
      <c r="AB1045" s="39"/>
      <c r="AC1045" s="39"/>
      <c r="AD1045" s="39"/>
      <c r="AE1045" s="39"/>
      <c r="AR1045" s="212" t="s">
        <v>344</v>
      </c>
      <c r="AT1045" s="212" t="s">
        <v>194</v>
      </c>
      <c r="AU1045" s="212" t="s">
        <v>85</v>
      </c>
      <c r="AY1045" s="18" t="s">
        <v>151</v>
      </c>
      <c r="BE1045" s="213">
        <f>IF(N1045="základní",J1045,0)</f>
        <v>0</v>
      </c>
      <c r="BF1045" s="213">
        <f>IF(N1045="snížená",J1045,0)</f>
        <v>0</v>
      </c>
      <c r="BG1045" s="213">
        <f>IF(N1045="zákl. přenesená",J1045,0)</f>
        <v>0</v>
      </c>
      <c r="BH1045" s="213">
        <f>IF(N1045="sníž. přenesená",J1045,0)</f>
        <v>0</v>
      </c>
      <c r="BI1045" s="213">
        <f>IF(N1045="nulová",J1045,0)</f>
        <v>0</v>
      </c>
      <c r="BJ1045" s="18" t="s">
        <v>81</v>
      </c>
      <c r="BK1045" s="213">
        <f>ROUND(I1045*H1045,2)</f>
        <v>0</v>
      </c>
      <c r="BL1045" s="18" t="s">
        <v>249</v>
      </c>
      <c r="BM1045" s="212" t="s">
        <v>2354</v>
      </c>
    </row>
    <row r="1046" s="13" customFormat="1">
      <c r="A1046" s="13"/>
      <c r="B1046" s="219"/>
      <c r="C1046" s="220"/>
      <c r="D1046" s="221" t="s">
        <v>162</v>
      </c>
      <c r="E1046" s="220"/>
      <c r="F1046" s="223" t="s">
        <v>2350</v>
      </c>
      <c r="G1046" s="220"/>
      <c r="H1046" s="224">
        <v>6</v>
      </c>
      <c r="I1046" s="225"/>
      <c r="J1046" s="220"/>
      <c r="K1046" s="220"/>
      <c r="L1046" s="226"/>
      <c r="M1046" s="227"/>
      <c r="N1046" s="228"/>
      <c r="O1046" s="228"/>
      <c r="P1046" s="228"/>
      <c r="Q1046" s="228"/>
      <c r="R1046" s="228"/>
      <c r="S1046" s="228"/>
      <c r="T1046" s="229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0" t="s">
        <v>162</v>
      </c>
      <c r="AU1046" s="230" t="s">
        <v>85</v>
      </c>
      <c r="AV1046" s="13" t="s">
        <v>85</v>
      </c>
      <c r="AW1046" s="13" t="s">
        <v>4</v>
      </c>
      <c r="AX1046" s="13" t="s">
        <v>81</v>
      </c>
      <c r="AY1046" s="230" t="s">
        <v>151</v>
      </c>
    </row>
    <row r="1047" s="2" customFormat="1" ht="16.5" customHeight="1">
      <c r="A1047" s="39"/>
      <c r="B1047" s="40"/>
      <c r="C1047" s="231" t="s">
        <v>2355</v>
      </c>
      <c r="D1047" s="231" t="s">
        <v>194</v>
      </c>
      <c r="E1047" s="232" t="s">
        <v>2356</v>
      </c>
      <c r="F1047" s="233" t="s">
        <v>2357</v>
      </c>
      <c r="G1047" s="234" t="s">
        <v>311</v>
      </c>
      <c r="H1047" s="235">
        <v>5</v>
      </c>
      <c r="I1047" s="236"/>
      <c r="J1047" s="237">
        <f>ROUND(I1047*H1047,2)</f>
        <v>0</v>
      </c>
      <c r="K1047" s="233" t="s">
        <v>157</v>
      </c>
      <c r="L1047" s="238"/>
      <c r="M1047" s="239" t="s">
        <v>19</v>
      </c>
      <c r="N1047" s="240" t="s">
        <v>47</v>
      </c>
      <c r="O1047" s="85"/>
      <c r="P1047" s="210">
        <f>O1047*H1047</f>
        <v>0</v>
      </c>
      <c r="Q1047" s="210">
        <v>8.0000000000000007E-05</v>
      </c>
      <c r="R1047" s="210">
        <f>Q1047*H1047</f>
        <v>0.00040000000000000002</v>
      </c>
      <c r="S1047" s="210">
        <v>0</v>
      </c>
      <c r="T1047" s="211">
        <f>S1047*H1047</f>
        <v>0</v>
      </c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R1047" s="212" t="s">
        <v>344</v>
      </c>
      <c r="AT1047" s="212" t="s">
        <v>194</v>
      </c>
      <c r="AU1047" s="212" t="s">
        <v>85</v>
      </c>
      <c r="AY1047" s="18" t="s">
        <v>151</v>
      </c>
      <c r="BE1047" s="213">
        <f>IF(N1047="základní",J1047,0)</f>
        <v>0</v>
      </c>
      <c r="BF1047" s="213">
        <f>IF(N1047="snížená",J1047,0)</f>
        <v>0</v>
      </c>
      <c r="BG1047" s="213">
        <f>IF(N1047="zákl. přenesená",J1047,0)</f>
        <v>0</v>
      </c>
      <c r="BH1047" s="213">
        <f>IF(N1047="sníž. přenesená",J1047,0)</f>
        <v>0</v>
      </c>
      <c r="BI1047" s="213">
        <f>IF(N1047="nulová",J1047,0)</f>
        <v>0</v>
      </c>
      <c r="BJ1047" s="18" t="s">
        <v>81</v>
      </c>
      <c r="BK1047" s="213">
        <f>ROUND(I1047*H1047,2)</f>
        <v>0</v>
      </c>
      <c r="BL1047" s="18" t="s">
        <v>249</v>
      </c>
      <c r="BM1047" s="212" t="s">
        <v>2358</v>
      </c>
    </row>
    <row r="1048" s="2" customFormat="1" ht="16.5" customHeight="1">
      <c r="A1048" s="39"/>
      <c r="B1048" s="40"/>
      <c r="C1048" s="231" t="s">
        <v>2359</v>
      </c>
      <c r="D1048" s="231" t="s">
        <v>194</v>
      </c>
      <c r="E1048" s="232" t="s">
        <v>2360</v>
      </c>
      <c r="F1048" s="233" t="s">
        <v>2361</v>
      </c>
      <c r="G1048" s="234" t="s">
        <v>311</v>
      </c>
      <c r="H1048" s="235">
        <v>5</v>
      </c>
      <c r="I1048" s="236"/>
      <c r="J1048" s="237">
        <f>ROUND(I1048*H1048,2)</f>
        <v>0</v>
      </c>
      <c r="K1048" s="233" t="s">
        <v>157</v>
      </c>
      <c r="L1048" s="238"/>
      <c r="M1048" s="239" t="s">
        <v>19</v>
      </c>
      <c r="N1048" s="240" t="s">
        <v>47</v>
      </c>
      <c r="O1048" s="85"/>
      <c r="P1048" s="210">
        <f>O1048*H1048</f>
        <v>0</v>
      </c>
      <c r="Q1048" s="210">
        <v>5.0000000000000002E-05</v>
      </c>
      <c r="R1048" s="210">
        <f>Q1048*H1048</f>
        <v>0.00025000000000000001</v>
      </c>
      <c r="S1048" s="210">
        <v>0</v>
      </c>
      <c r="T1048" s="211">
        <f>S1048*H1048</f>
        <v>0</v>
      </c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R1048" s="212" t="s">
        <v>344</v>
      </c>
      <c r="AT1048" s="212" t="s">
        <v>194</v>
      </c>
      <c r="AU1048" s="212" t="s">
        <v>85</v>
      </c>
      <c r="AY1048" s="18" t="s">
        <v>151</v>
      </c>
      <c r="BE1048" s="213">
        <f>IF(N1048="základní",J1048,0)</f>
        <v>0</v>
      </c>
      <c r="BF1048" s="213">
        <f>IF(N1048="snížená",J1048,0)</f>
        <v>0</v>
      </c>
      <c r="BG1048" s="213">
        <f>IF(N1048="zákl. přenesená",J1048,0)</f>
        <v>0</v>
      </c>
      <c r="BH1048" s="213">
        <f>IF(N1048="sníž. přenesená",J1048,0)</f>
        <v>0</v>
      </c>
      <c r="BI1048" s="213">
        <f>IF(N1048="nulová",J1048,0)</f>
        <v>0</v>
      </c>
      <c r="BJ1048" s="18" t="s">
        <v>81</v>
      </c>
      <c r="BK1048" s="213">
        <f>ROUND(I1048*H1048,2)</f>
        <v>0</v>
      </c>
      <c r="BL1048" s="18" t="s">
        <v>249</v>
      </c>
      <c r="BM1048" s="212" t="s">
        <v>2362</v>
      </c>
    </row>
    <row r="1049" s="2" customFormat="1" ht="16.5" customHeight="1">
      <c r="A1049" s="39"/>
      <c r="B1049" s="40"/>
      <c r="C1049" s="201" t="s">
        <v>2363</v>
      </c>
      <c r="D1049" s="201" t="s">
        <v>153</v>
      </c>
      <c r="E1049" s="202" t="s">
        <v>2364</v>
      </c>
      <c r="F1049" s="203" t="s">
        <v>2365</v>
      </c>
      <c r="G1049" s="204" t="s">
        <v>2366</v>
      </c>
      <c r="H1049" s="205">
        <v>1</v>
      </c>
      <c r="I1049" s="206"/>
      <c r="J1049" s="207">
        <f>ROUND(I1049*H1049,2)</f>
        <v>0</v>
      </c>
      <c r="K1049" s="203" t="s">
        <v>19</v>
      </c>
      <c r="L1049" s="45"/>
      <c r="M1049" s="208" t="s">
        <v>19</v>
      </c>
      <c r="N1049" s="209" t="s">
        <v>47</v>
      </c>
      <c r="O1049" s="85"/>
      <c r="P1049" s="210">
        <f>O1049*H1049</f>
        <v>0</v>
      </c>
      <c r="Q1049" s="210">
        <v>0</v>
      </c>
      <c r="R1049" s="210">
        <f>Q1049*H1049</f>
        <v>0</v>
      </c>
      <c r="S1049" s="210">
        <v>0</v>
      </c>
      <c r="T1049" s="211">
        <f>S1049*H1049</f>
        <v>0</v>
      </c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R1049" s="212" t="s">
        <v>249</v>
      </c>
      <c r="AT1049" s="212" t="s">
        <v>153</v>
      </c>
      <c r="AU1049" s="212" t="s">
        <v>85</v>
      </c>
      <c r="AY1049" s="18" t="s">
        <v>151</v>
      </c>
      <c r="BE1049" s="213">
        <f>IF(N1049="základní",J1049,0)</f>
        <v>0</v>
      </c>
      <c r="BF1049" s="213">
        <f>IF(N1049="snížená",J1049,0)</f>
        <v>0</v>
      </c>
      <c r="BG1049" s="213">
        <f>IF(N1049="zákl. přenesená",J1049,0)</f>
        <v>0</v>
      </c>
      <c r="BH1049" s="213">
        <f>IF(N1049="sníž. přenesená",J1049,0)</f>
        <v>0</v>
      </c>
      <c r="BI1049" s="213">
        <f>IF(N1049="nulová",J1049,0)</f>
        <v>0</v>
      </c>
      <c r="BJ1049" s="18" t="s">
        <v>81</v>
      </c>
      <c r="BK1049" s="213">
        <f>ROUND(I1049*H1049,2)</f>
        <v>0</v>
      </c>
      <c r="BL1049" s="18" t="s">
        <v>249</v>
      </c>
      <c r="BM1049" s="212" t="s">
        <v>2367</v>
      </c>
    </row>
    <row r="1050" s="2" customFormat="1" ht="24.15" customHeight="1">
      <c r="A1050" s="39"/>
      <c r="B1050" s="40"/>
      <c r="C1050" s="201" t="s">
        <v>2368</v>
      </c>
      <c r="D1050" s="201" t="s">
        <v>153</v>
      </c>
      <c r="E1050" s="202" t="s">
        <v>2369</v>
      </c>
      <c r="F1050" s="203" t="s">
        <v>2370</v>
      </c>
      <c r="G1050" s="204" t="s">
        <v>311</v>
      </c>
      <c r="H1050" s="205">
        <v>4</v>
      </c>
      <c r="I1050" s="206"/>
      <c r="J1050" s="207">
        <f>ROUND(I1050*H1050,2)</f>
        <v>0</v>
      </c>
      <c r="K1050" s="203" t="s">
        <v>157</v>
      </c>
      <c r="L1050" s="45"/>
      <c r="M1050" s="208" t="s">
        <v>19</v>
      </c>
      <c r="N1050" s="209" t="s">
        <v>47</v>
      </c>
      <c r="O1050" s="85"/>
      <c r="P1050" s="210">
        <f>O1050*H1050</f>
        <v>0</v>
      </c>
      <c r="Q1050" s="210">
        <v>0</v>
      </c>
      <c r="R1050" s="210">
        <f>Q1050*H1050</f>
        <v>0</v>
      </c>
      <c r="S1050" s="210">
        <v>0.17399999999999999</v>
      </c>
      <c r="T1050" s="211">
        <f>S1050*H1050</f>
        <v>0.69599999999999995</v>
      </c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R1050" s="212" t="s">
        <v>249</v>
      </c>
      <c r="AT1050" s="212" t="s">
        <v>153</v>
      </c>
      <c r="AU1050" s="212" t="s">
        <v>85</v>
      </c>
      <c r="AY1050" s="18" t="s">
        <v>151</v>
      </c>
      <c r="BE1050" s="213">
        <f>IF(N1050="základní",J1050,0)</f>
        <v>0</v>
      </c>
      <c r="BF1050" s="213">
        <f>IF(N1050="snížená",J1050,0)</f>
        <v>0</v>
      </c>
      <c r="BG1050" s="213">
        <f>IF(N1050="zákl. přenesená",J1050,0)</f>
        <v>0</v>
      </c>
      <c r="BH1050" s="213">
        <f>IF(N1050="sníž. přenesená",J1050,0)</f>
        <v>0</v>
      </c>
      <c r="BI1050" s="213">
        <f>IF(N1050="nulová",J1050,0)</f>
        <v>0</v>
      </c>
      <c r="BJ1050" s="18" t="s">
        <v>81</v>
      </c>
      <c r="BK1050" s="213">
        <f>ROUND(I1050*H1050,2)</f>
        <v>0</v>
      </c>
      <c r="BL1050" s="18" t="s">
        <v>249</v>
      </c>
      <c r="BM1050" s="212" t="s">
        <v>2371</v>
      </c>
    </row>
    <row r="1051" s="2" customFormat="1">
      <c r="A1051" s="39"/>
      <c r="B1051" s="40"/>
      <c r="C1051" s="41"/>
      <c r="D1051" s="214" t="s">
        <v>160</v>
      </c>
      <c r="E1051" s="41"/>
      <c r="F1051" s="215" t="s">
        <v>2372</v>
      </c>
      <c r="G1051" s="41"/>
      <c r="H1051" s="41"/>
      <c r="I1051" s="216"/>
      <c r="J1051" s="41"/>
      <c r="K1051" s="41"/>
      <c r="L1051" s="45"/>
      <c r="M1051" s="217"/>
      <c r="N1051" s="218"/>
      <c r="O1051" s="85"/>
      <c r="P1051" s="85"/>
      <c r="Q1051" s="85"/>
      <c r="R1051" s="85"/>
      <c r="S1051" s="85"/>
      <c r="T1051" s="86"/>
      <c r="U1051" s="39"/>
      <c r="V1051" s="39"/>
      <c r="W1051" s="39"/>
      <c r="X1051" s="39"/>
      <c r="Y1051" s="39"/>
      <c r="Z1051" s="39"/>
      <c r="AA1051" s="39"/>
      <c r="AB1051" s="39"/>
      <c r="AC1051" s="39"/>
      <c r="AD1051" s="39"/>
      <c r="AE1051" s="39"/>
      <c r="AT1051" s="18" t="s">
        <v>160</v>
      </c>
      <c r="AU1051" s="18" t="s">
        <v>85</v>
      </c>
    </row>
    <row r="1052" s="2" customFormat="1" ht="24.15" customHeight="1">
      <c r="A1052" s="39"/>
      <c r="B1052" s="40"/>
      <c r="C1052" s="201" t="s">
        <v>2373</v>
      </c>
      <c r="D1052" s="201" t="s">
        <v>153</v>
      </c>
      <c r="E1052" s="202" t="s">
        <v>2374</v>
      </c>
      <c r="F1052" s="203" t="s">
        <v>2375</v>
      </c>
      <c r="G1052" s="204" t="s">
        <v>177</v>
      </c>
      <c r="H1052" s="205">
        <v>2.823</v>
      </c>
      <c r="I1052" s="206"/>
      <c r="J1052" s="207">
        <f>ROUND(I1052*H1052,2)</f>
        <v>0</v>
      </c>
      <c r="K1052" s="203" t="s">
        <v>157</v>
      </c>
      <c r="L1052" s="45"/>
      <c r="M1052" s="208" t="s">
        <v>19</v>
      </c>
      <c r="N1052" s="209" t="s">
        <v>47</v>
      </c>
      <c r="O1052" s="85"/>
      <c r="P1052" s="210">
        <f>O1052*H1052</f>
        <v>0</v>
      </c>
      <c r="Q1052" s="210">
        <v>0</v>
      </c>
      <c r="R1052" s="210">
        <f>Q1052*H1052</f>
        <v>0</v>
      </c>
      <c r="S1052" s="210">
        <v>0</v>
      </c>
      <c r="T1052" s="211">
        <f>S1052*H1052</f>
        <v>0</v>
      </c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/>
      <c r="AE1052" s="39"/>
      <c r="AR1052" s="212" t="s">
        <v>249</v>
      </c>
      <c r="AT1052" s="212" t="s">
        <v>153</v>
      </c>
      <c r="AU1052" s="212" t="s">
        <v>85</v>
      </c>
      <c r="AY1052" s="18" t="s">
        <v>151</v>
      </c>
      <c r="BE1052" s="213">
        <f>IF(N1052="základní",J1052,0)</f>
        <v>0</v>
      </c>
      <c r="BF1052" s="213">
        <f>IF(N1052="snížená",J1052,0)</f>
        <v>0</v>
      </c>
      <c r="BG1052" s="213">
        <f>IF(N1052="zákl. přenesená",J1052,0)</f>
        <v>0</v>
      </c>
      <c r="BH1052" s="213">
        <f>IF(N1052="sníž. přenesená",J1052,0)</f>
        <v>0</v>
      </c>
      <c r="BI1052" s="213">
        <f>IF(N1052="nulová",J1052,0)</f>
        <v>0</v>
      </c>
      <c r="BJ1052" s="18" t="s">
        <v>81</v>
      </c>
      <c r="BK1052" s="213">
        <f>ROUND(I1052*H1052,2)</f>
        <v>0</v>
      </c>
      <c r="BL1052" s="18" t="s">
        <v>249</v>
      </c>
      <c r="BM1052" s="212" t="s">
        <v>2376</v>
      </c>
    </row>
    <row r="1053" s="2" customFormat="1">
      <c r="A1053" s="39"/>
      <c r="B1053" s="40"/>
      <c r="C1053" s="41"/>
      <c r="D1053" s="214" t="s">
        <v>160</v>
      </c>
      <c r="E1053" s="41"/>
      <c r="F1053" s="215" t="s">
        <v>2377</v>
      </c>
      <c r="G1053" s="41"/>
      <c r="H1053" s="41"/>
      <c r="I1053" s="216"/>
      <c r="J1053" s="41"/>
      <c r="K1053" s="41"/>
      <c r="L1053" s="45"/>
      <c r="M1053" s="217"/>
      <c r="N1053" s="218"/>
      <c r="O1053" s="85"/>
      <c r="P1053" s="85"/>
      <c r="Q1053" s="85"/>
      <c r="R1053" s="85"/>
      <c r="S1053" s="85"/>
      <c r="T1053" s="86"/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T1053" s="18" t="s">
        <v>160</v>
      </c>
      <c r="AU1053" s="18" t="s">
        <v>85</v>
      </c>
    </row>
    <row r="1054" s="12" customFormat="1" ht="22.8" customHeight="1">
      <c r="A1054" s="12"/>
      <c r="B1054" s="185"/>
      <c r="C1054" s="186"/>
      <c r="D1054" s="187" t="s">
        <v>75</v>
      </c>
      <c r="E1054" s="199" t="s">
        <v>2378</v>
      </c>
      <c r="F1054" s="199" t="s">
        <v>2379</v>
      </c>
      <c r="G1054" s="186"/>
      <c r="H1054" s="186"/>
      <c r="I1054" s="189"/>
      <c r="J1054" s="200">
        <f>BK1054</f>
        <v>0</v>
      </c>
      <c r="K1054" s="186"/>
      <c r="L1054" s="191"/>
      <c r="M1054" s="192"/>
      <c r="N1054" s="193"/>
      <c r="O1054" s="193"/>
      <c r="P1054" s="194">
        <f>SUM(P1055:P1074)</f>
        <v>0</v>
      </c>
      <c r="Q1054" s="193"/>
      <c r="R1054" s="194">
        <f>SUM(R1055:R1074)</f>
        <v>0.095425199999999988</v>
      </c>
      <c r="S1054" s="193"/>
      <c r="T1054" s="195">
        <f>SUM(T1055:T1074)</f>
        <v>0</v>
      </c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R1054" s="196" t="s">
        <v>85</v>
      </c>
      <c r="AT1054" s="197" t="s">
        <v>75</v>
      </c>
      <c r="AU1054" s="197" t="s">
        <v>81</v>
      </c>
      <c r="AY1054" s="196" t="s">
        <v>151</v>
      </c>
      <c r="BK1054" s="198">
        <f>SUM(BK1055:BK1074)</f>
        <v>0</v>
      </c>
    </row>
    <row r="1055" s="2" customFormat="1" ht="16.5" customHeight="1">
      <c r="A1055" s="39"/>
      <c r="B1055" s="40"/>
      <c r="C1055" s="201" t="s">
        <v>2380</v>
      </c>
      <c r="D1055" s="201" t="s">
        <v>153</v>
      </c>
      <c r="E1055" s="202" t="s">
        <v>2381</v>
      </c>
      <c r="F1055" s="203" t="s">
        <v>2382</v>
      </c>
      <c r="G1055" s="204" t="s">
        <v>221</v>
      </c>
      <c r="H1055" s="205">
        <v>4.5</v>
      </c>
      <c r="I1055" s="206"/>
      <c r="J1055" s="207">
        <f>ROUND(I1055*H1055,2)</f>
        <v>0</v>
      </c>
      <c r="K1055" s="203" t="s">
        <v>478</v>
      </c>
      <c r="L1055" s="45"/>
      <c r="M1055" s="208" t="s">
        <v>19</v>
      </c>
      <c r="N1055" s="209" t="s">
        <v>47</v>
      </c>
      <c r="O1055" s="85"/>
      <c r="P1055" s="210">
        <f>O1055*H1055</f>
        <v>0</v>
      </c>
      <c r="Q1055" s="210">
        <v>0</v>
      </c>
      <c r="R1055" s="210">
        <f>Q1055*H1055</f>
        <v>0</v>
      </c>
      <c r="S1055" s="210">
        <v>0</v>
      </c>
      <c r="T1055" s="211">
        <f>S1055*H1055</f>
        <v>0</v>
      </c>
      <c r="U1055" s="39"/>
      <c r="V1055" s="39"/>
      <c r="W1055" s="39"/>
      <c r="X1055" s="39"/>
      <c r="Y1055" s="39"/>
      <c r="Z1055" s="39"/>
      <c r="AA1055" s="39"/>
      <c r="AB1055" s="39"/>
      <c r="AC1055" s="39"/>
      <c r="AD1055" s="39"/>
      <c r="AE1055" s="39"/>
      <c r="AR1055" s="212" t="s">
        <v>249</v>
      </c>
      <c r="AT1055" s="212" t="s">
        <v>153</v>
      </c>
      <c r="AU1055" s="212" t="s">
        <v>85</v>
      </c>
      <c r="AY1055" s="18" t="s">
        <v>151</v>
      </c>
      <c r="BE1055" s="213">
        <f>IF(N1055="základní",J1055,0)</f>
        <v>0</v>
      </c>
      <c r="BF1055" s="213">
        <f>IF(N1055="snížená",J1055,0)</f>
        <v>0</v>
      </c>
      <c r="BG1055" s="213">
        <f>IF(N1055="zákl. přenesená",J1055,0)</f>
        <v>0</v>
      </c>
      <c r="BH1055" s="213">
        <f>IF(N1055="sníž. přenesená",J1055,0)</f>
        <v>0</v>
      </c>
      <c r="BI1055" s="213">
        <f>IF(N1055="nulová",J1055,0)</f>
        <v>0</v>
      </c>
      <c r="BJ1055" s="18" t="s">
        <v>81</v>
      </c>
      <c r="BK1055" s="213">
        <f>ROUND(I1055*H1055,2)</f>
        <v>0</v>
      </c>
      <c r="BL1055" s="18" t="s">
        <v>249</v>
      </c>
      <c r="BM1055" s="212" t="s">
        <v>2383</v>
      </c>
    </row>
    <row r="1056" s="2" customFormat="1">
      <c r="A1056" s="39"/>
      <c r="B1056" s="40"/>
      <c r="C1056" s="41"/>
      <c r="D1056" s="214" t="s">
        <v>160</v>
      </c>
      <c r="E1056" s="41"/>
      <c r="F1056" s="215" t="s">
        <v>2384</v>
      </c>
      <c r="G1056" s="41"/>
      <c r="H1056" s="41"/>
      <c r="I1056" s="216"/>
      <c r="J1056" s="41"/>
      <c r="K1056" s="41"/>
      <c r="L1056" s="45"/>
      <c r="M1056" s="217"/>
      <c r="N1056" s="218"/>
      <c r="O1056" s="85"/>
      <c r="P1056" s="85"/>
      <c r="Q1056" s="85"/>
      <c r="R1056" s="85"/>
      <c r="S1056" s="85"/>
      <c r="T1056" s="86"/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/>
      <c r="AE1056" s="39"/>
      <c r="AT1056" s="18" t="s">
        <v>160</v>
      </c>
      <c r="AU1056" s="18" t="s">
        <v>85</v>
      </c>
    </row>
    <row r="1057" s="2" customFormat="1" ht="16.5" customHeight="1">
      <c r="A1057" s="39"/>
      <c r="B1057" s="40"/>
      <c r="C1057" s="231" t="s">
        <v>2385</v>
      </c>
      <c r="D1057" s="231" t="s">
        <v>194</v>
      </c>
      <c r="E1057" s="232" t="s">
        <v>2386</v>
      </c>
      <c r="F1057" s="233" t="s">
        <v>2387</v>
      </c>
      <c r="G1057" s="234" t="s">
        <v>311</v>
      </c>
      <c r="H1057" s="235">
        <v>3</v>
      </c>
      <c r="I1057" s="236"/>
      <c r="J1057" s="237">
        <f>ROUND(I1057*H1057,2)</f>
        <v>0</v>
      </c>
      <c r="K1057" s="233" t="s">
        <v>157</v>
      </c>
      <c r="L1057" s="238"/>
      <c r="M1057" s="239" t="s">
        <v>19</v>
      </c>
      <c r="N1057" s="240" t="s">
        <v>47</v>
      </c>
      <c r="O1057" s="85"/>
      <c r="P1057" s="210">
        <f>O1057*H1057</f>
        <v>0</v>
      </c>
      <c r="Q1057" s="210">
        <v>0.017999999999999999</v>
      </c>
      <c r="R1057" s="210">
        <f>Q1057*H1057</f>
        <v>0.053999999999999992</v>
      </c>
      <c r="S1057" s="210">
        <v>0</v>
      </c>
      <c r="T1057" s="211">
        <f>S1057*H1057</f>
        <v>0</v>
      </c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R1057" s="212" t="s">
        <v>344</v>
      </c>
      <c r="AT1057" s="212" t="s">
        <v>194</v>
      </c>
      <c r="AU1057" s="212" t="s">
        <v>85</v>
      </c>
      <c r="AY1057" s="18" t="s">
        <v>151</v>
      </c>
      <c r="BE1057" s="213">
        <f>IF(N1057="základní",J1057,0)</f>
        <v>0</v>
      </c>
      <c r="BF1057" s="213">
        <f>IF(N1057="snížená",J1057,0)</f>
        <v>0</v>
      </c>
      <c r="BG1057" s="213">
        <f>IF(N1057="zákl. přenesená",J1057,0)</f>
        <v>0</v>
      </c>
      <c r="BH1057" s="213">
        <f>IF(N1057="sníž. přenesená",J1057,0)</f>
        <v>0</v>
      </c>
      <c r="BI1057" s="213">
        <f>IF(N1057="nulová",J1057,0)</f>
        <v>0</v>
      </c>
      <c r="BJ1057" s="18" t="s">
        <v>81</v>
      </c>
      <c r="BK1057" s="213">
        <f>ROUND(I1057*H1057,2)</f>
        <v>0</v>
      </c>
      <c r="BL1057" s="18" t="s">
        <v>249</v>
      </c>
      <c r="BM1057" s="212" t="s">
        <v>2388</v>
      </c>
    </row>
    <row r="1058" s="2" customFormat="1" ht="21.75" customHeight="1">
      <c r="A1058" s="39"/>
      <c r="B1058" s="40"/>
      <c r="C1058" s="201" t="s">
        <v>2389</v>
      </c>
      <c r="D1058" s="201" t="s">
        <v>153</v>
      </c>
      <c r="E1058" s="202" t="s">
        <v>2390</v>
      </c>
      <c r="F1058" s="203" t="s">
        <v>2391</v>
      </c>
      <c r="G1058" s="204" t="s">
        <v>821</v>
      </c>
      <c r="H1058" s="205">
        <v>12</v>
      </c>
      <c r="I1058" s="206"/>
      <c r="J1058" s="207">
        <f>ROUND(I1058*H1058,2)</f>
        <v>0</v>
      </c>
      <c r="K1058" s="203" t="s">
        <v>157</v>
      </c>
      <c r="L1058" s="45"/>
      <c r="M1058" s="208" t="s">
        <v>19</v>
      </c>
      <c r="N1058" s="209" t="s">
        <v>47</v>
      </c>
      <c r="O1058" s="85"/>
      <c r="P1058" s="210">
        <f>O1058*H1058</f>
        <v>0</v>
      </c>
      <c r="Q1058" s="210">
        <v>0</v>
      </c>
      <c r="R1058" s="210">
        <f>Q1058*H1058</f>
        <v>0</v>
      </c>
      <c r="S1058" s="210">
        <v>0</v>
      </c>
      <c r="T1058" s="211">
        <f>S1058*H1058</f>
        <v>0</v>
      </c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R1058" s="212" t="s">
        <v>249</v>
      </c>
      <c r="AT1058" s="212" t="s">
        <v>153</v>
      </c>
      <c r="AU1058" s="212" t="s">
        <v>85</v>
      </c>
      <c r="AY1058" s="18" t="s">
        <v>151</v>
      </c>
      <c r="BE1058" s="213">
        <f>IF(N1058="základní",J1058,0)</f>
        <v>0</v>
      </c>
      <c r="BF1058" s="213">
        <f>IF(N1058="snížená",J1058,0)</f>
        <v>0</v>
      </c>
      <c r="BG1058" s="213">
        <f>IF(N1058="zákl. přenesená",J1058,0)</f>
        <v>0</v>
      </c>
      <c r="BH1058" s="213">
        <f>IF(N1058="sníž. přenesená",J1058,0)</f>
        <v>0</v>
      </c>
      <c r="BI1058" s="213">
        <f>IF(N1058="nulová",J1058,0)</f>
        <v>0</v>
      </c>
      <c r="BJ1058" s="18" t="s">
        <v>81</v>
      </c>
      <c r="BK1058" s="213">
        <f>ROUND(I1058*H1058,2)</f>
        <v>0</v>
      </c>
      <c r="BL1058" s="18" t="s">
        <v>249</v>
      </c>
      <c r="BM1058" s="212" t="s">
        <v>2392</v>
      </c>
    </row>
    <row r="1059" s="2" customFormat="1">
      <c r="A1059" s="39"/>
      <c r="B1059" s="40"/>
      <c r="C1059" s="41"/>
      <c r="D1059" s="214" t="s">
        <v>160</v>
      </c>
      <c r="E1059" s="41"/>
      <c r="F1059" s="215" t="s">
        <v>2393</v>
      </c>
      <c r="G1059" s="41"/>
      <c r="H1059" s="41"/>
      <c r="I1059" s="216"/>
      <c r="J1059" s="41"/>
      <c r="K1059" s="41"/>
      <c r="L1059" s="45"/>
      <c r="M1059" s="217"/>
      <c r="N1059" s="218"/>
      <c r="O1059" s="85"/>
      <c r="P1059" s="85"/>
      <c r="Q1059" s="85"/>
      <c r="R1059" s="85"/>
      <c r="S1059" s="85"/>
      <c r="T1059" s="86"/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/>
      <c r="AE1059" s="39"/>
      <c r="AT1059" s="18" t="s">
        <v>160</v>
      </c>
      <c r="AU1059" s="18" t="s">
        <v>85</v>
      </c>
    </row>
    <row r="1060" s="2" customFormat="1" ht="16.5" customHeight="1">
      <c r="A1060" s="39"/>
      <c r="B1060" s="40"/>
      <c r="C1060" s="231" t="s">
        <v>2394</v>
      </c>
      <c r="D1060" s="231" t="s">
        <v>194</v>
      </c>
      <c r="E1060" s="232" t="s">
        <v>2395</v>
      </c>
      <c r="F1060" s="233" t="s">
        <v>2396</v>
      </c>
      <c r="G1060" s="234" t="s">
        <v>821</v>
      </c>
      <c r="H1060" s="235">
        <v>12.6</v>
      </c>
      <c r="I1060" s="236"/>
      <c r="J1060" s="237">
        <f>ROUND(I1060*H1060,2)</f>
        <v>0</v>
      </c>
      <c r="K1060" s="233" t="s">
        <v>157</v>
      </c>
      <c r="L1060" s="238"/>
      <c r="M1060" s="239" t="s">
        <v>19</v>
      </c>
      <c r="N1060" s="240" t="s">
        <v>47</v>
      </c>
      <c r="O1060" s="85"/>
      <c r="P1060" s="210">
        <f>O1060*H1060</f>
        <v>0</v>
      </c>
      <c r="Q1060" s="210">
        <v>0.00020000000000000001</v>
      </c>
      <c r="R1060" s="210">
        <f>Q1060*H1060</f>
        <v>0.0025200000000000001</v>
      </c>
      <c r="S1060" s="210">
        <v>0</v>
      </c>
      <c r="T1060" s="211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212" t="s">
        <v>344</v>
      </c>
      <c r="AT1060" s="212" t="s">
        <v>194</v>
      </c>
      <c r="AU1060" s="212" t="s">
        <v>85</v>
      </c>
      <c r="AY1060" s="18" t="s">
        <v>151</v>
      </c>
      <c r="BE1060" s="213">
        <f>IF(N1060="základní",J1060,0)</f>
        <v>0</v>
      </c>
      <c r="BF1060" s="213">
        <f>IF(N1060="snížená",J1060,0)</f>
        <v>0</v>
      </c>
      <c r="BG1060" s="213">
        <f>IF(N1060="zákl. přenesená",J1060,0)</f>
        <v>0</v>
      </c>
      <c r="BH1060" s="213">
        <f>IF(N1060="sníž. přenesená",J1060,0)</f>
        <v>0</v>
      </c>
      <c r="BI1060" s="213">
        <f>IF(N1060="nulová",J1060,0)</f>
        <v>0</v>
      </c>
      <c r="BJ1060" s="18" t="s">
        <v>81</v>
      </c>
      <c r="BK1060" s="213">
        <f>ROUND(I1060*H1060,2)</f>
        <v>0</v>
      </c>
      <c r="BL1060" s="18" t="s">
        <v>249</v>
      </c>
      <c r="BM1060" s="212" t="s">
        <v>2397</v>
      </c>
    </row>
    <row r="1061" s="13" customFormat="1">
      <c r="A1061" s="13"/>
      <c r="B1061" s="219"/>
      <c r="C1061" s="220"/>
      <c r="D1061" s="221" t="s">
        <v>162</v>
      </c>
      <c r="E1061" s="220"/>
      <c r="F1061" s="223" t="s">
        <v>1587</v>
      </c>
      <c r="G1061" s="220"/>
      <c r="H1061" s="224">
        <v>12.6</v>
      </c>
      <c r="I1061" s="225"/>
      <c r="J1061" s="220"/>
      <c r="K1061" s="220"/>
      <c r="L1061" s="226"/>
      <c r="M1061" s="227"/>
      <c r="N1061" s="228"/>
      <c r="O1061" s="228"/>
      <c r="P1061" s="228"/>
      <c r="Q1061" s="228"/>
      <c r="R1061" s="228"/>
      <c r="S1061" s="228"/>
      <c r="T1061" s="229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0" t="s">
        <v>162</v>
      </c>
      <c r="AU1061" s="230" t="s">
        <v>85</v>
      </c>
      <c r="AV1061" s="13" t="s">
        <v>85</v>
      </c>
      <c r="AW1061" s="13" t="s">
        <v>4</v>
      </c>
      <c r="AX1061" s="13" t="s">
        <v>81</v>
      </c>
      <c r="AY1061" s="230" t="s">
        <v>151</v>
      </c>
    </row>
    <row r="1062" s="2" customFormat="1" ht="24.15" customHeight="1">
      <c r="A1062" s="39"/>
      <c r="B1062" s="40"/>
      <c r="C1062" s="201" t="s">
        <v>2398</v>
      </c>
      <c r="D1062" s="201" t="s">
        <v>153</v>
      </c>
      <c r="E1062" s="202" t="s">
        <v>2399</v>
      </c>
      <c r="F1062" s="203" t="s">
        <v>2400</v>
      </c>
      <c r="G1062" s="204" t="s">
        <v>221</v>
      </c>
      <c r="H1062" s="205">
        <v>4.0999999999999996</v>
      </c>
      <c r="I1062" s="206"/>
      <c r="J1062" s="207">
        <f>ROUND(I1062*H1062,2)</f>
        <v>0</v>
      </c>
      <c r="K1062" s="203" t="s">
        <v>157</v>
      </c>
      <c r="L1062" s="45"/>
      <c r="M1062" s="208" t="s">
        <v>19</v>
      </c>
      <c r="N1062" s="209" t="s">
        <v>47</v>
      </c>
      <c r="O1062" s="85"/>
      <c r="P1062" s="210">
        <f>O1062*H1062</f>
        <v>0</v>
      </c>
      <c r="Q1062" s="210">
        <v>0.00012</v>
      </c>
      <c r="R1062" s="210">
        <f>Q1062*H1062</f>
        <v>0.00049199999999999992</v>
      </c>
      <c r="S1062" s="210">
        <v>0</v>
      </c>
      <c r="T1062" s="211">
        <f>S1062*H1062</f>
        <v>0</v>
      </c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R1062" s="212" t="s">
        <v>249</v>
      </c>
      <c r="AT1062" s="212" t="s">
        <v>153</v>
      </c>
      <c r="AU1062" s="212" t="s">
        <v>85</v>
      </c>
      <c r="AY1062" s="18" t="s">
        <v>151</v>
      </c>
      <c r="BE1062" s="213">
        <f>IF(N1062="základní",J1062,0)</f>
        <v>0</v>
      </c>
      <c r="BF1062" s="213">
        <f>IF(N1062="snížená",J1062,0)</f>
        <v>0</v>
      </c>
      <c r="BG1062" s="213">
        <f>IF(N1062="zákl. přenesená",J1062,0)</f>
        <v>0</v>
      </c>
      <c r="BH1062" s="213">
        <f>IF(N1062="sníž. přenesená",J1062,0)</f>
        <v>0</v>
      </c>
      <c r="BI1062" s="213">
        <f>IF(N1062="nulová",J1062,0)</f>
        <v>0</v>
      </c>
      <c r="BJ1062" s="18" t="s">
        <v>81</v>
      </c>
      <c r="BK1062" s="213">
        <f>ROUND(I1062*H1062,2)</f>
        <v>0</v>
      </c>
      <c r="BL1062" s="18" t="s">
        <v>249</v>
      </c>
      <c r="BM1062" s="212" t="s">
        <v>2401</v>
      </c>
    </row>
    <row r="1063" s="2" customFormat="1">
      <c r="A1063" s="39"/>
      <c r="B1063" s="40"/>
      <c r="C1063" s="41"/>
      <c r="D1063" s="214" t="s">
        <v>160</v>
      </c>
      <c r="E1063" s="41"/>
      <c r="F1063" s="215" t="s">
        <v>2402</v>
      </c>
      <c r="G1063" s="41"/>
      <c r="H1063" s="41"/>
      <c r="I1063" s="216"/>
      <c r="J1063" s="41"/>
      <c r="K1063" s="41"/>
      <c r="L1063" s="45"/>
      <c r="M1063" s="217"/>
      <c r="N1063" s="218"/>
      <c r="O1063" s="85"/>
      <c r="P1063" s="85"/>
      <c r="Q1063" s="85"/>
      <c r="R1063" s="85"/>
      <c r="S1063" s="85"/>
      <c r="T1063" s="86"/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T1063" s="18" t="s">
        <v>160</v>
      </c>
      <c r="AU1063" s="18" t="s">
        <v>85</v>
      </c>
    </row>
    <row r="1064" s="13" customFormat="1">
      <c r="A1064" s="13"/>
      <c r="B1064" s="219"/>
      <c r="C1064" s="220"/>
      <c r="D1064" s="221" t="s">
        <v>162</v>
      </c>
      <c r="E1064" s="222" t="s">
        <v>19</v>
      </c>
      <c r="F1064" s="223" t="s">
        <v>2403</v>
      </c>
      <c r="G1064" s="220"/>
      <c r="H1064" s="224">
        <v>4.0999999999999996</v>
      </c>
      <c r="I1064" s="225"/>
      <c r="J1064" s="220"/>
      <c r="K1064" s="220"/>
      <c r="L1064" s="226"/>
      <c r="M1064" s="227"/>
      <c r="N1064" s="228"/>
      <c r="O1064" s="228"/>
      <c r="P1064" s="228"/>
      <c r="Q1064" s="228"/>
      <c r="R1064" s="228"/>
      <c r="S1064" s="228"/>
      <c r="T1064" s="229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30" t="s">
        <v>162</v>
      </c>
      <c r="AU1064" s="230" t="s">
        <v>85</v>
      </c>
      <c r="AV1064" s="13" t="s">
        <v>85</v>
      </c>
      <c r="AW1064" s="13" t="s">
        <v>35</v>
      </c>
      <c r="AX1064" s="13" t="s">
        <v>81</v>
      </c>
      <c r="AY1064" s="230" t="s">
        <v>151</v>
      </c>
    </row>
    <row r="1065" s="2" customFormat="1" ht="16.5" customHeight="1">
      <c r="A1065" s="39"/>
      <c r="B1065" s="40"/>
      <c r="C1065" s="231" t="s">
        <v>2404</v>
      </c>
      <c r="D1065" s="231" t="s">
        <v>194</v>
      </c>
      <c r="E1065" s="232" t="s">
        <v>2405</v>
      </c>
      <c r="F1065" s="233" t="s">
        <v>2406</v>
      </c>
      <c r="G1065" s="234" t="s">
        <v>311</v>
      </c>
      <c r="H1065" s="235">
        <v>10</v>
      </c>
      <c r="I1065" s="236"/>
      <c r="J1065" s="237">
        <f>ROUND(I1065*H1065,2)</f>
        <v>0</v>
      </c>
      <c r="K1065" s="233" t="s">
        <v>157</v>
      </c>
      <c r="L1065" s="238"/>
      <c r="M1065" s="239" t="s">
        <v>19</v>
      </c>
      <c r="N1065" s="240" t="s">
        <v>47</v>
      </c>
      <c r="O1065" s="85"/>
      <c r="P1065" s="210">
        <f>O1065*H1065</f>
        <v>0</v>
      </c>
      <c r="Q1065" s="210">
        <v>0.00109</v>
      </c>
      <c r="R1065" s="210">
        <f>Q1065*H1065</f>
        <v>0.0109</v>
      </c>
      <c r="S1065" s="210">
        <v>0</v>
      </c>
      <c r="T1065" s="211">
        <f>S1065*H1065</f>
        <v>0</v>
      </c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/>
      <c r="AE1065" s="39"/>
      <c r="AR1065" s="212" t="s">
        <v>344</v>
      </c>
      <c r="AT1065" s="212" t="s">
        <v>194</v>
      </c>
      <c r="AU1065" s="212" t="s">
        <v>85</v>
      </c>
      <c r="AY1065" s="18" t="s">
        <v>151</v>
      </c>
      <c r="BE1065" s="213">
        <f>IF(N1065="základní",J1065,0)</f>
        <v>0</v>
      </c>
      <c r="BF1065" s="213">
        <f>IF(N1065="snížená",J1065,0)</f>
        <v>0</v>
      </c>
      <c r="BG1065" s="213">
        <f>IF(N1065="zákl. přenesená",J1065,0)</f>
        <v>0</v>
      </c>
      <c r="BH1065" s="213">
        <f>IF(N1065="sníž. přenesená",J1065,0)</f>
        <v>0</v>
      </c>
      <c r="BI1065" s="213">
        <f>IF(N1065="nulová",J1065,0)</f>
        <v>0</v>
      </c>
      <c r="BJ1065" s="18" t="s">
        <v>81</v>
      </c>
      <c r="BK1065" s="213">
        <f>ROUND(I1065*H1065,2)</f>
        <v>0</v>
      </c>
      <c r="BL1065" s="18" t="s">
        <v>249</v>
      </c>
      <c r="BM1065" s="212" t="s">
        <v>2407</v>
      </c>
    </row>
    <row r="1066" s="2" customFormat="1" ht="16.5" customHeight="1">
      <c r="A1066" s="39"/>
      <c r="B1066" s="40"/>
      <c r="C1066" s="231" t="s">
        <v>2408</v>
      </c>
      <c r="D1066" s="231" t="s">
        <v>194</v>
      </c>
      <c r="E1066" s="232" t="s">
        <v>2409</v>
      </c>
      <c r="F1066" s="233" t="s">
        <v>2410</v>
      </c>
      <c r="G1066" s="234" t="s">
        <v>311</v>
      </c>
      <c r="H1066" s="235">
        <v>10</v>
      </c>
      <c r="I1066" s="236"/>
      <c r="J1066" s="237">
        <f>ROUND(I1066*H1066,2)</f>
        <v>0</v>
      </c>
      <c r="K1066" s="233" t="s">
        <v>157</v>
      </c>
      <c r="L1066" s="238"/>
      <c r="M1066" s="239" t="s">
        <v>19</v>
      </c>
      <c r="N1066" s="240" t="s">
        <v>47</v>
      </c>
      <c r="O1066" s="85"/>
      <c r="P1066" s="210">
        <f>O1066*H1066</f>
        <v>0</v>
      </c>
      <c r="Q1066" s="210">
        <v>0.00175</v>
      </c>
      <c r="R1066" s="210">
        <f>Q1066*H1066</f>
        <v>0.017500000000000002</v>
      </c>
      <c r="S1066" s="210">
        <v>0</v>
      </c>
      <c r="T1066" s="211">
        <f>S1066*H1066</f>
        <v>0</v>
      </c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39"/>
      <c r="AR1066" s="212" t="s">
        <v>344</v>
      </c>
      <c r="AT1066" s="212" t="s">
        <v>194</v>
      </c>
      <c r="AU1066" s="212" t="s">
        <v>85</v>
      </c>
      <c r="AY1066" s="18" t="s">
        <v>151</v>
      </c>
      <c r="BE1066" s="213">
        <f>IF(N1066="základní",J1066,0)</f>
        <v>0</v>
      </c>
      <c r="BF1066" s="213">
        <f>IF(N1066="snížená",J1066,0)</f>
        <v>0</v>
      </c>
      <c r="BG1066" s="213">
        <f>IF(N1066="zákl. přenesená",J1066,0)</f>
        <v>0</v>
      </c>
      <c r="BH1066" s="213">
        <f>IF(N1066="sníž. přenesená",J1066,0)</f>
        <v>0</v>
      </c>
      <c r="BI1066" s="213">
        <f>IF(N1066="nulová",J1066,0)</f>
        <v>0</v>
      </c>
      <c r="BJ1066" s="18" t="s">
        <v>81</v>
      </c>
      <c r="BK1066" s="213">
        <f>ROUND(I1066*H1066,2)</f>
        <v>0</v>
      </c>
      <c r="BL1066" s="18" t="s">
        <v>249</v>
      </c>
      <c r="BM1066" s="212" t="s">
        <v>2411</v>
      </c>
    </row>
    <row r="1067" s="2" customFormat="1" ht="16.5" customHeight="1">
      <c r="A1067" s="39"/>
      <c r="B1067" s="40"/>
      <c r="C1067" s="201" t="s">
        <v>2412</v>
      </c>
      <c r="D1067" s="201" t="s">
        <v>153</v>
      </c>
      <c r="E1067" s="202" t="s">
        <v>2413</v>
      </c>
      <c r="F1067" s="203" t="s">
        <v>2414</v>
      </c>
      <c r="G1067" s="204" t="s">
        <v>821</v>
      </c>
      <c r="H1067" s="205">
        <v>1.2</v>
      </c>
      <c r="I1067" s="206"/>
      <c r="J1067" s="207">
        <f>ROUND(I1067*H1067,2)</f>
        <v>0</v>
      </c>
      <c r="K1067" s="203" t="s">
        <v>157</v>
      </c>
      <c r="L1067" s="45"/>
      <c r="M1067" s="208" t="s">
        <v>19</v>
      </c>
      <c r="N1067" s="209" t="s">
        <v>47</v>
      </c>
      <c r="O1067" s="85"/>
      <c r="P1067" s="210">
        <f>O1067*H1067</f>
        <v>0</v>
      </c>
      <c r="Q1067" s="210">
        <v>0</v>
      </c>
      <c r="R1067" s="210">
        <f>Q1067*H1067</f>
        <v>0</v>
      </c>
      <c r="S1067" s="210">
        <v>0</v>
      </c>
      <c r="T1067" s="211">
        <f>S1067*H1067</f>
        <v>0</v>
      </c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/>
      <c r="AE1067" s="39"/>
      <c r="AR1067" s="212" t="s">
        <v>249</v>
      </c>
      <c r="AT1067" s="212" t="s">
        <v>153</v>
      </c>
      <c r="AU1067" s="212" t="s">
        <v>85</v>
      </c>
      <c r="AY1067" s="18" t="s">
        <v>151</v>
      </c>
      <c r="BE1067" s="213">
        <f>IF(N1067="základní",J1067,0)</f>
        <v>0</v>
      </c>
      <c r="BF1067" s="213">
        <f>IF(N1067="snížená",J1067,0)</f>
        <v>0</v>
      </c>
      <c r="BG1067" s="213">
        <f>IF(N1067="zákl. přenesená",J1067,0)</f>
        <v>0</v>
      </c>
      <c r="BH1067" s="213">
        <f>IF(N1067="sníž. přenesená",J1067,0)</f>
        <v>0</v>
      </c>
      <c r="BI1067" s="213">
        <f>IF(N1067="nulová",J1067,0)</f>
        <v>0</v>
      </c>
      <c r="BJ1067" s="18" t="s">
        <v>81</v>
      </c>
      <c r="BK1067" s="213">
        <f>ROUND(I1067*H1067,2)</f>
        <v>0</v>
      </c>
      <c r="BL1067" s="18" t="s">
        <v>249</v>
      </c>
      <c r="BM1067" s="212" t="s">
        <v>2415</v>
      </c>
    </row>
    <row r="1068" s="2" customFormat="1">
      <c r="A1068" s="39"/>
      <c r="B1068" s="40"/>
      <c r="C1068" s="41"/>
      <c r="D1068" s="214" t="s">
        <v>160</v>
      </c>
      <c r="E1068" s="41"/>
      <c r="F1068" s="215" t="s">
        <v>2416</v>
      </c>
      <c r="G1068" s="41"/>
      <c r="H1068" s="41"/>
      <c r="I1068" s="216"/>
      <c r="J1068" s="41"/>
      <c r="K1068" s="41"/>
      <c r="L1068" s="45"/>
      <c r="M1068" s="217"/>
      <c r="N1068" s="218"/>
      <c r="O1068" s="85"/>
      <c r="P1068" s="85"/>
      <c r="Q1068" s="85"/>
      <c r="R1068" s="85"/>
      <c r="S1068" s="85"/>
      <c r="T1068" s="86"/>
      <c r="U1068" s="39"/>
      <c r="V1068" s="39"/>
      <c r="W1068" s="39"/>
      <c r="X1068" s="39"/>
      <c r="Y1068" s="39"/>
      <c r="Z1068" s="39"/>
      <c r="AA1068" s="39"/>
      <c r="AB1068" s="39"/>
      <c r="AC1068" s="39"/>
      <c r="AD1068" s="39"/>
      <c r="AE1068" s="39"/>
      <c r="AT1068" s="18" t="s">
        <v>160</v>
      </c>
      <c r="AU1068" s="18" t="s">
        <v>85</v>
      </c>
    </row>
    <row r="1069" s="2" customFormat="1" ht="16.5" customHeight="1">
      <c r="A1069" s="39"/>
      <c r="B1069" s="40"/>
      <c r="C1069" s="231" t="s">
        <v>2417</v>
      </c>
      <c r="D1069" s="231" t="s">
        <v>194</v>
      </c>
      <c r="E1069" s="232" t="s">
        <v>2418</v>
      </c>
      <c r="F1069" s="233" t="s">
        <v>2419</v>
      </c>
      <c r="G1069" s="234" t="s">
        <v>311</v>
      </c>
      <c r="H1069" s="235">
        <v>1</v>
      </c>
      <c r="I1069" s="236"/>
      <c r="J1069" s="237">
        <f>ROUND(I1069*H1069,2)</f>
        <v>0</v>
      </c>
      <c r="K1069" s="233" t="s">
        <v>157</v>
      </c>
      <c r="L1069" s="238"/>
      <c r="M1069" s="239" t="s">
        <v>19</v>
      </c>
      <c r="N1069" s="240" t="s">
        <v>47</v>
      </c>
      <c r="O1069" s="85"/>
      <c r="P1069" s="210">
        <f>O1069*H1069</f>
        <v>0</v>
      </c>
      <c r="Q1069" s="210">
        <v>0.0067000000000000002</v>
      </c>
      <c r="R1069" s="210">
        <f>Q1069*H1069</f>
        <v>0.0067000000000000002</v>
      </c>
      <c r="S1069" s="210">
        <v>0</v>
      </c>
      <c r="T1069" s="211">
        <f>S1069*H1069</f>
        <v>0</v>
      </c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R1069" s="212" t="s">
        <v>344</v>
      </c>
      <c r="AT1069" s="212" t="s">
        <v>194</v>
      </c>
      <c r="AU1069" s="212" t="s">
        <v>85</v>
      </c>
      <c r="AY1069" s="18" t="s">
        <v>151</v>
      </c>
      <c r="BE1069" s="213">
        <f>IF(N1069="základní",J1069,0)</f>
        <v>0</v>
      </c>
      <c r="BF1069" s="213">
        <f>IF(N1069="snížená",J1069,0)</f>
        <v>0</v>
      </c>
      <c r="BG1069" s="213">
        <f>IF(N1069="zákl. přenesená",J1069,0)</f>
        <v>0</v>
      </c>
      <c r="BH1069" s="213">
        <f>IF(N1069="sníž. přenesená",J1069,0)</f>
        <v>0</v>
      </c>
      <c r="BI1069" s="213">
        <f>IF(N1069="nulová",J1069,0)</f>
        <v>0</v>
      </c>
      <c r="BJ1069" s="18" t="s">
        <v>81</v>
      </c>
      <c r="BK1069" s="213">
        <f>ROUND(I1069*H1069,2)</f>
        <v>0</v>
      </c>
      <c r="BL1069" s="18" t="s">
        <v>249</v>
      </c>
      <c r="BM1069" s="212" t="s">
        <v>2420</v>
      </c>
    </row>
    <row r="1070" s="2" customFormat="1" ht="16.5" customHeight="1">
      <c r="A1070" s="39"/>
      <c r="B1070" s="40"/>
      <c r="C1070" s="201" t="s">
        <v>2421</v>
      </c>
      <c r="D1070" s="201" t="s">
        <v>153</v>
      </c>
      <c r="E1070" s="202" t="s">
        <v>2422</v>
      </c>
      <c r="F1070" s="203" t="s">
        <v>2423</v>
      </c>
      <c r="G1070" s="204" t="s">
        <v>2424</v>
      </c>
      <c r="H1070" s="205">
        <v>55.219999999999999</v>
      </c>
      <c r="I1070" s="206"/>
      <c r="J1070" s="207">
        <f>ROUND(I1070*H1070,2)</f>
        <v>0</v>
      </c>
      <c r="K1070" s="203" t="s">
        <v>157</v>
      </c>
      <c r="L1070" s="45"/>
      <c r="M1070" s="208" t="s">
        <v>19</v>
      </c>
      <c r="N1070" s="209" t="s">
        <v>47</v>
      </c>
      <c r="O1070" s="85"/>
      <c r="P1070" s="210">
        <f>O1070*H1070</f>
        <v>0</v>
      </c>
      <c r="Q1070" s="210">
        <v>6.0000000000000002E-05</v>
      </c>
      <c r="R1070" s="210">
        <f>Q1070*H1070</f>
        <v>0.0033132000000000001</v>
      </c>
      <c r="S1070" s="210">
        <v>0</v>
      </c>
      <c r="T1070" s="211">
        <f>S1070*H1070</f>
        <v>0</v>
      </c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R1070" s="212" t="s">
        <v>249</v>
      </c>
      <c r="AT1070" s="212" t="s">
        <v>153</v>
      </c>
      <c r="AU1070" s="212" t="s">
        <v>85</v>
      </c>
      <c r="AY1070" s="18" t="s">
        <v>151</v>
      </c>
      <c r="BE1070" s="213">
        <f>IF(N1070="základní",J1070,0)</f>
        <v>0</v>
      </c>
      <c r="BF1070" s="213">
        <f>IF(N1070="snížená",J1070,0)</f>
        <v>0</v>
      </c>
      <c r="BG1070" s="213">
        <f>IF(N1070="zákl. přenesená",J1070,0)</f>
        <v>0</v>
      </c>
      <c r="BH1070" s="213">
        <f>IF(N1070="sníž. přenesená",J1070,0)</f>
        <v>0</v>
      </c>
      <c r="BI1070" s="213">
        <f>IF(N1070="nulová",J1070,0)</f>
        <v>0</v>
      </c>
      <c r="BJ1070" s="18" t="s">
        <v>81</v>
      </c>
      <c r="BK1070" s="213">
        <f>ROUND(I1070*H1070,2)</f>
        <v>0</v>
      </c>
      <c r="BL1070" s="18" t="s">
        <v>249</v>
      </c>
      <c r="BM1070" s="212" t="s">
        <v>2425</v>
      </c>
    </row>
    <row r="1071" s="2" customFormat="1">
      <c r="A1071" s="39"/>
      <c r="B1071" s="40"/>
      <c r="C1071" s="41"/>
      <c r="D1071" s="214" t="s">
        <v>160</v>
      </c>
      <c r="E1071" s="41"/>
      <c r="F1071" s="215" t="s">
        <v>2426</v>
      </c>
      <c r="G1071" s="41"/>
      <c r="H1071" s="41"/>
      <c r="I1071" s="216"/>
      <c r="J1071" s="41"/>
      <c r="K1071" s="41"/>
      <c r="L1071" s="45"/>
      <c r="M1071" s="217"/>
      <c r="N1071" s="218"/>
      <c r="O1071" s="85"/>
      <c r="P1071" s="85"/>
      <c r="Q1071" s="85"/>
      <c r="R1071" s="85"/>
      <c r="S1071" s="85"/>
      <c r="T1071" s="86"/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39"/>
      <c r="AE1071" s="39"/>
      <c r="AT1071" s="18" t="s">
        <v>160</v>
      </c>
      <c r="AU1071" s="18" t="s">
        <v>85</v>
      </c>
    </row>
    <row r="1072" s="2" customFormat="1" ht="16.5" customHeight="1">
      <c r="A1072" s="39"/>
      <c r="B1072" s="40"/>
      <c r="C1072" s="231" t="s">
        <v>2427</v>
      </c>
      <c r="D1072" s="231" t="s">
        <v>194</v>
      </c>
      <c r="E1072" s="232" t="s">
        <v>2428</v>
      </c>
      <c r="F1072" s="233" t="s">
        <v>2429</v>
      </c>
      <c r="G1072" s="234" t="s">
        <v>19</v>
      </c>
      <c r="H1072" s="235">
        <v>5</v>
      </c>
      <c r="I1072" s="236"/>
      <c r="J1072" s="237">
        <f>ROUND(I1072*H1072,2)</f>
        <v>0</v>
      </c>
      <c r="K1072" s="233" t="s">
        <v>19</v>
      </c>
      <c r="L1072" s="238"/>
      <c r="M1072" s="239" t="s">
        <v>19</v>
      </c>
      <c r="N1072" s="240" t="s">
        <v>47</v>
      </c>
      <c r="O1072" s="85"/>
      <c r="P1072" s="210">
        <f>O1072*H1072</f>
        <v>0</v>
      </c>
      <c r="Q1072" s="210">
        <v>0</v>
      </c>
      <c r="R1072" s="210">
        <f>Q1072*H1072</f>
        <v>0</v>
      </c>
      <c r="S1072" s="210">
        <v>0</v>
      </c>
      <c r="T1072" s="211">
        <f>S1072*H1072</f>
        <v>0</v>
      </c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/>
      <c r="AE1072" s="39"/>
      <c r="AR1072" s="212" t="s">
        <v>344</v>
      </c>
      <c r="AT1072" s="212" t="s">
        <v>194</v>
      </c>
      <c r="AU1072" s="212" t="s">
        <v>85</v>
      </c>
      <c r="AY1072" s="18" t="s">
        <v>151</v>
      </c>
      <c r="BE1072" s="213">
        <f>IF(N1072="základní",J1072,0)</f>
        <v>0</v>
      </c>
      <c r="BF1072" s="213">
        <f>IF(N1072="snížená",J1072,0)</f>
        <v>0</v>
      </c>
      <c r="BG1072" s="213">
        <f>IF(N1072="zákl. přenesená",J1072,0)</f>
        <v>0</v>
      </c>
      <c r="BH1072" s="213">
        <f>IF(N1072="sníž. přenesená",J1072,0)</f>
        <v>0</v>
      </c>
      <c r="BI1072" s="213">
        <f>IF(N1072="nulová",J1072,0)</f>
        <v>0</v>
      </c>
      <c r="BJ1072" s="18" t="s">
        <v>81</v>
      </c>
      <c r="BK1072" s="213">
        <f>ROUND(I1072*H1072,2)</f>
        <v>0</v>
      </c>
      <c r="BL1072" s="18" t="s">
        <v>249</v>
      </c>
      <c r="BM1072" s="212" t="s">
        <v>2430</v>
      </c>
    </row>
    <row r="1073" s="2" customFormat="1" ht="33" customHeight="1">
      <c r="A1073" s="39"/>
      <c r="B1073" s="40"/>
      <c r="C1073" s="201" t="s">
        <v>2431</v>
      </c>
      <c r="D1073" s="201" t="s">
        <v>153</v>
      </c>
      <c r="E1073" s="202" t="s">
        <v>2432</v>
      </c>
      <c r="F1073" s="203" t="s">
        <v>2433</v>
      </c>
      <c r="G1073" s="204" t="s">
        <v>177</v>
      </c>
      <c r="H1073" s="205">
        <v>0.095000000000000001</v>
      </c>
      <c r="I1073" s="206"/>
      <c r="J1073" s="207">
        <f>ROUND(I1073*H1073,2)</f>
        <v>0</v>
      </c>
      <c r="K1073" s="203" t="s">
        <v>157</v>
      </c>
      <c r="L1073" s="45"/>
      <c r="M1073" s="208" t="s">
        <v>19</v>
      </c>
      <c r="N1073" s="209" t="s">
        <v>47</v>
      </c>
      <c r="O1073" s="85"/>
      <c r="P1073" s="210">
        <f>O1073*H1073</f>
        <v>0</v>
      </c>
      <c r="Q1073" s="210">
        <v>0</v>
      </c>
      <c r="R1073" s="210">
        <f>Q1073*H1073</f>
        <v>0</v>
      </c>
      <c r="S1073" s="210">
        <v>0</v>
      </c>
      <c r="T1073" s="211">
        <f>S1073*H1073</f>
        <v>0</v>
      </c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R1073" s="212" t="s">
        <v>249</v>
      </c>
      <c r="AT1073" s="212" t="s">
        <v>153</v>
      </c>
      <c r="AU1073" s="212" t="s">
        <v>85</v>
      </c>
      <c r="AY1073" s="18" t="s">
        <v>151</v>
      </c>
      <c r="BE1073" s="213">
        <f>IF(N1073="základní",J1073,0)</f>
        <v>0</v>
      </c>
      <c r="BF1073" s="213">
        <f>IF(N1073="snížená",J1073,0)</f>
        <v>0</v>
      </c>
      <c r="BG1073" s="213">
        <f>IF(N1073="zákl. přenesená",J1073,0)</f>
        <v>0</v>
      </c>
      <c r="BH1073" s="213">
        <f>IF(N1073="sníž. přenesená",J1073,0)</f>
        <v>0</v>
      </c>
      <c r="BI1073" s="213">
        <f>IF(N1073="nulová",J1073,0)</f>
        <v>0</v>
      </c>
      <c r="BJ1073" s="18" t="s">
        <v>81</v>
      </c>
      <c r="BK1073" s="213">
        <f>ROUND(I1073*H1073,2)</f>
        <v>0</v>
      </c>
      <c r="BL1073" s="18" t="s">
        <v>249</v>
      </c>
      <c r="BM1073" s="212" t="s">
        <v>2434</v>
      </c>
    </row>
    <row r="1074" s="2" customFormat="1">
      <c r="A1074" s="39"/>
      <c r="B1074" s="40"/>
      <c r="C1074" s="41"/>
      <c r="D1074" s="214" t="s">
        <v>160</v>
      </c>
      <c r="E1074" s="41"/>
      <c r="F1074" s="215" t="s">
        <v>2435</v>
      </c>
      <c r="G1074" s="41"/>
      <c r="H1074" s="41"/>
      <c r="I1074" s="216"/>
      <c r="J1074" s="41"/>
      <c r="K1074" s="41"/>
      <c r="L1074" s="45"/>
      <c r="M1074" s="217"/>
      <c r="N1074" s="218"/>
      <c r="O1074" s="85"/>
      <c r="P1074" s="85"/>
      <c r="Q1074" s="85"/>
      <c r="R1074" s="85"/>
      <c r="S1074" s="85"/>
      <c r="T1074" s="86"/>
      <c r="U1074" s="39"/>
      <c r="V1074" s="39"/>
      <c r="W1074" s="39"/>
      <c r="X1074" s="39"/>
      <c r="Y1074" s="39"/>
      <c r="Z1074" s="39"/>
      <c r="AA1074" s="39"/>
      <c r="AB1074" s="39"/>
      <c r="AC1074" s="39"/>
      <c r="AD1074" s="39"/>
      <c r="AE1074" s="39"/>
      <c r="AT1074" s="18" t="s">
        <v>160</v>
      </c>
      <c r="AU1074" s="18" t="s">
        <v>85</v>
      </c>
    </row>
    <row r="1075" s="12" customFormat="1" ht="22.8" customHeight="1">
      <c r="A1075" s="12"/>
      <c r="B1075" s="185"/>
      <c r="C1075" s="186"/>
      <c r="D1075" s="187" t="s">
        <v>75</v>
      </c>
      <c r="E1075" s="199" t="s">
        <v>2436</v>
      </c>
      <c r="F1075" s="199" t="s">
        <v>2437</v>
      </c>
      <c r="G1075" s="186"/>
      <c r="H1075" s="186"/>
      <c r="I1075" s="189"/>
      <c r="J1075" s="200">
        <f>BK1075</f>
        <v>0</v>
      </c>
      <c r="K1075" s="186"/>
      <c r="L1075" s="191"/>
      <c r="M1075" s="192"/>
      <c r="N1075" s="193"/>
      <c r="O1075" s="193"/>
      <c r="P1075" s="194">
        <f>SUM(P1076:P1100)</f>
        <v>0</v>
      </c>
      <c r="Q1075" s="193"/>
      <c r="R1075" s="194">
        <f>SUM(R1076:R1100)</f>
        <v>5.795904590000001</v>
      </c>
      <c r="S1075" s="193"/>
      <c r="T1075" s="195">
        <f>SUM(T1076:T1100)</f>
        <v>9.1744699999999995</v>
      </c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R1075" s="196" t="s">
        <v>85</v>
      </c>
      <c r="AT1075" s="197" t="s">
        <v>75</v>
      </c>
      <c r="AU1075" s="197" t="s">
        <v>81</v>
      </c>
      <c r="AY1075" s="196" t="s">
        <v>151</v>
      </c>
      <c r="BK1075" s="198">
        <f>SUM(BK1076:BK1100)</f>
        <v>0</v>
      </c>
    </row>
    <row r="1076" s="2" customFormat="1" ht="16.5" customHeight="1">
      <c r="A1076" s="39"/>
      <c r="B1076" s="40"/>
      <c r="C1076" s="201" t="s">
        <v>2438</v>
      </c>
      <c r="D1076" s="201" t="s">
        <v>153</v>
      </c>
      <c r="E1076" s="202" t="s">
        <v>2439</v>
      </c>
      <c r="F1076" s="203" t="s">
        <v>2440</v>
      </c>
      <c r="G1076" s="204" t="s">
        <v>221</v>
      </c>
      <c r="H1076" s="205">
        <v>166.40000000000001</v>
      </c>
      <c r="I1076" s="206"/>
      <c r="J1076" s="207">
        <f>ROUND(I1076*H1076,2)</f>
        <v>0</v>
      </c>
      <c r="K1076" s="203" t="s">
        <v>157</v>
      </c>
      <c r="L1076" s="45"/>
      <c r="M1076" s="208" t="s">
        <v>19</v>
      </c>
      <c r="N1076" s="209" t="s">
        <v>47</v>
      </c>
      <c r="O1076" s="85"/>
      <c r="P1076" s="210">
        <f>O1076*H1076</f>
        <v>0</v>
      </c>
      <c r="Q1076" s="210">
        <v>0</v>
      </c>
      <c r="R1076" s="210">
        <f>Q1076*H1076</f>
        <v>0</v>
      </c>
      <c r="S1076" s="210">
        <v>0</v>
      </c>
      <c r="T1076" s="211">
        <f>S1076*H1076</f>
        <v>0</v>
      </c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39"/>
      <c r="AE1076" s="39"/>
      <c r="AR1076" s="212" t="s">
        <v>249</v>
      </c>
      <c r="AT1076" s="212" t="s">
        <v>153</v>
      </c>
      <c r="AU1076" s="212" t="s">
        <v>85</v>
      </c>
      <c r="AY1076" s="18" t="s">
        <v>151</v>
      </c>
      <c r="BE1076" s="213">
        <f>IF(N1076="základní",J1076,0)</f>
        <v>0</v>
      </c>
      <c r="BF1076" s="213">
        <f>IF(N1076="snížená",J1076,0)</f>
        <v>0</v>
      </c>
      <c r="BG1076" s="213">
        <f>IF(N1076="zákl. přenesená",J1076,0)</f>
        <v>0</v>
      </c>
      <c r="BH1076" s="213">
        <f>IF(N1076="sníž. přenesená",J1076,0)</f>
        <v>0</v>
      </c>
      <c r="BI1076" s="213">
        <f>IF(N1076="nulová",J1076,0)</f>
        <v>0</v>
      </c>
      <c r="BJ1076" s="18" t="s">
        <v>81</v>
      </c>
      <c r="BK1076" s="213">
        <f>ROUND(I1076*H1076,2)</f>
        <v>0</v>
      </c>
      <c r="BL1076" s="18" t="s">
        <v>249</v>
      </c>
      <c r="BM1076" s="212" t="s">
        <v>2441</v>
      </c>
    </row>
    <row r="1077" s="2" customFormat="1">
      <c r="A1077" s="39"/>
      <c r="B1077" s="40"/>
      <c r="C1077" s="41"/>
      <c r="D1077" s="214" t="s">
        <v>160</v>
      </c>
      <c r="E1077" s="41"/>
      <c r="F1077" s="215" t="s">
        <v>2442</v>
      </c>
      <c r="G1077" s="41"/>
      <c r="H1077" s="41"/>
      <c r="I1077" s="216"/>
      <c r="J1077" s="41"/>
      <c r="K1077" s="41"/>
      <c r="L1077" s="45"/>
      <c r="M1077" s="217"/>
      <c r="N1077" s="218"/>
      <c r="O1077" s="85"/>
      <c r="P1077" s="85"/>
      <c r="Q1077" s="85"/>
      <c r="R1077" s="85"/>
      <c r="S1077" s="85"/>
      <c r="T1077" s="86"/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/>
      <c r="AE1077" s="39"/>
      <c r="AT1077" s="18" t="s">
        <v>160</v>
      </c>
      <c r="AU1077" s="18" t="s">
        <v>85</v>
      </c>
    </row>
    <row r="1078" s="13" customFormat="1">
      <c r="A1078" s="13"/>
      <c r="B1078" s="219"/>
      <c r="C1078" s="220"/>
      <c r="D1078" s="221" t="s">
        <v>162</v>
      </c>
      <c r="E1078" s="222" t="s">
        <v>19</v>
      </c>
      <c r="F1078" s="223" t="s">
        <v>2443</v>
      </c>
      <c r="G1078" s="220"/>
      <c r="H1078" s="224">
        <v>166.40000000000001</v>
      </c>
      <c r="I1078" s="225"/>
      <c r="J1078" s="220"/>
      <c r="K1078" s="220"/>
      <c r="L1078" s="226"/>
      <c r="M1078" s="227"/>
      <c r="N1078" s="228"/>
      <c r="O1078" s="228"/>
      <c r="P1078" s="228"/>
      <c r="Q1078" s="228"/>
      <c r="R1078" s="228"/>
      <c r="S1078" s="228"/>
      <c r="T1078" s="229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0" t="s">
        <v>162</v>
      </c>
      <c r="AU1078" s="230" t="s">
        <v>85</v>
      </c>
      <c r="AV1078" s="13" t="s">
        <v>85</v>
      </c>
      <c r="AW1078" s="13" t="s">
        <v>35</v>
      </c>
      <c r="AX1078" s="13" t="s">
        <v>81</v>
      </c>
      <c r="AY1078" s="230" t="s">
        <v>151</v>
      </c>
    </row>
    <row r="1079" s="2" customFormat="1" ht="16.5" customHeight="1">
      <c r="A1079" s="39"/>
      <c r="B1079" s="40"/>
      <c r="C1079" s="201" t="s">
        <v>2444</v>
      </c>
      <c r="D1079" s="201" t="s">
        <v>153</v>
      </c>
      <c r="E1079" s="202" t="s">
        <v>2445</v>
      </c>
      <c r="F1079" s="203" t="s">
        <v>2446</v>
      </c>
      <c r="G1079" s="204" t="s">
        <v>221</v>
      </c>
      <c r="H1079" s="205">
        <v>166.40000000000001</v>
      </c>
      <c r="I1079" s="206"/>
      <c r="J1079" s="207">
        <f>ROUND(I1079*H1079,2)</f>
        <v>0</v>
      </c>
      <c r="K1079" s="203" t="s">
        <v>157</v>
      </c>
      <c r="L1079" s="45"/>
      <c r="M1079" s="208" t="s">
        <v>19</v>
      </c>
      <c r="N1079" s="209" t="s">
        <v>47</v>
      </c>
      <c r="O1079" s="85"/>
      <c r="P1079" s="210">
        <f>O1079*H1079</f>
        <v>0</v>
      </c>
      <c r="Q1079" s="210">
        <v>0.00029999999999999997</v>
      </c>
      <c r="R1079" s="210">
        <f>Q1079*H1079</f>
        <v>0.049919999999999999</v>
      </c>
      <c r="S1079" s="210">
        <v>0</v>
      </c>
      <c r="T1079" s="211">
        <f>S1079*H1079</f>
        <v>0</v>
      </c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/>
      <c r="AE1079" s="39"/>
      <c r="AR1079" s="212" t="s">
        <v>249</v>
      </c>
      <c r="AT1079" s="212" t="s">
        <v>153</v>
      </c>
      <c r="AU1079" s="212" t="s">
        <v>85</v>
      </c>
      <c r="AY1079" s="18" t="s">
        <v>151</v>
      </c>
      <c r="BE1079" s="213">
        <f>IF(N1079="základní",J1079,0)</f>
        <v>0</v>
      </c>
      <c r="BF1079" s="213">
        <f>IF(N1079="snížená",J1079,0)</f>
        <v>0</v>
      </c>
      <c r="BG1079" s="213">
        <f>IF(N1079="zákl. přenesená",J1079,0)</f>
        <v>0</v>
      </c>
      <c r="BH1079" s="213">
        <f>IF(N1079="sníž. přenesená",J1079,0)</f>
        <v>0</v>
      </c>
      <c r="BI1079" s="213">
        <f>IF(N1079="nulová",J1079,0)</f>
        <v>0</v>
      </c>
      <c r="BJ1079" s="18" t="s">
        <v>81</v>
      </c>
      <c r="BK1079" s="213">
        <f>ROUND(I1079*H1079,2)</f>
        <v>0</v>
      </c>
      <c r="BL1079" s="18" t="s">
        <v>249</v>
      </c>
      <c r="BM1079" s="212" t="s">
        <v>2447</v>
      </c>
    </row>
    <row r="1080" s="2" customFormat="1">
      <c r="A1080" s="39"/>
      <c r="B1080" s="40"/>
      <c r="C1080" s="41"/>
      <c r="D1080" s="214" t="s">
        <v>160</v>
      </c>
      <c r="E1080" s="41"/>
      <c r="F1080" s="215" t="s">
        <v>2448</v>
      </c>
      <c r="G1080" s="41"/>
      <c r="H1080" s="41"/>
      <c r="I1080" s="216"/>
      <c r="J1080" s="41"/>
      <c r="K1080" s="41"/>
      <c r="L1080" s="45"/>
      <c r="M1080" s="217"/>
      <c r="N1080" s="218"/>
      <c r="O1080" s="85"/>
      <c r="P1080" s="85"/>
      <c r="Q1080" s="85"/>
      <c r="R1080" s="85"/>
      <c r="S1080" s="85"/>
      <c r="T1080" s="86"/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T1080" s="18" t="s">
        <v>160</v>
      </c>
      <c r="AU1080" s="18" t="s">
        <v>85</v>
      </c>
    </row>
    <row r="1081" s="2" customFormat="1" ht="24.15" customHeight="1">
      <c r="A1081" s="39"/>
      <c r="B1081" s="40"/>
      <c r="C1081" s="201" t="s">
        <v>2449</v>
      </c>
      <c r="D1081" s="201" t="s">
        <v>153</v>
      </c>
      <c r="E1081" s="202" t="s">
        <v>2450</v>
      </c>
      <c r="F1081" s="203" t="s">
        <v>2451</v>
      </c>
      <c r="G1081" s="204" t="s">
        <v>821</v>
      </c>
      <c r="H1081" s="205">
        <v>126.375</v>
      </c>
      <c r="I1081" s="206"/>
      <c r="J1081" s="207">
        <f>ROUND(I1081*H1081,2)</f>
        <v>0</v>
      </c>
      <c r="K1081" s="203" t="s">
        <v>157</v>
      </c>
      <c r="L1081" s="45"/>
      <c r="M1081" s="208" t="s">
        <v>19</v>
      </c>
      <c r="N1081" s="209" t="s">
        <v>47</v>
      </c>
      <c r="O1081" s="85"/>
      <c r="P1081" s="210">
        <f>O1081*H1081</f>
        <v>0</v>
      </c>
      <c r="Q1081" s="210">
        <v>0.00042999999999999999</v>
      </c>
      <c r="R1081" s="210">
        <f>Q1081*H1081</f>
        <v>0.054341250000000001</v>
      </c>
      <c r="S1081" s="210">
        <v>0</v>
      </c>
      <c r="T1081" s="211">
        <f>S1081*H1081</f>
        <v>0</v>
      </c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39"/>
      <c r="AR1081" s="212" t="s">
        <v>249</v>
      </c>
      <c r="AT1081" s="212" t="s">
        <v>153</v>
      </c>
      <c r="AU1081" s="212" t="s">
        <v>85</v>
      </c>
      <c r="AY1081" s="18" t="s">
        <v>151</v>
      </c>
      <c r="BE1081" s="213">
        <f>IF(N1081="základní",J1081,0)</f>
        <v>0</v>
      </c>
      <c r="BF1081" s="213">
        <f>IF(N1081="snížená",J1081,0)</f>
        <v>0</v>
      </c>
      <c r="BG1081" s="213">
        <f>IF(N1081="zákl. přenesená",J1081,0)</f>
        <v>0</v>
      </c>
      <c r="BH1081" s="213">
        <f>IF(N1081="sníž. přenesená",J1081,0)</f>
        <v>0</v>
      </c>
      <c r="BI1081" s="213">
        <f>IF(N1081="nulová",J1081,0)</f>
        <v>0</v>
      </c>
      <c r="BJ1081" s="18" t="s">
        <v>81</v>
      </c>
      <c r="BK1081" s="213">
        <f>ROUND(I1081*H1081,2)</f>
        <v>0</v>
      </c>
      <c r="BL1081" s="18" t="s">
        <v>249</v>
      </c>
      <c r="BM1081" s="212" t="s">
        <v>2452</v>
      </c>
    </row>
    <row r="1082" s="2" customFormat="1">
      <c r="A1082" s="39"/>
      <c r="B1082" s="40"/>
      <c r="C1082" s="41"/>
      <c r="D1082" s="214" t="s">
        <v>160</v>
      </c>
      <c r="E1082" s="41"/>
      <c r="F1082" s="215" t="s">
        <v>2453</v>
      </c>
      <c r="G1082" s="41"/>
      <c r="H1082" s="41"/>
      <c r="I1082" s="216"/>
      <c r="J1082" s="41"/>
      <c r="K1082" s="41"/>
      <c r="L1082" s="45"/>
      <c r="M1082" s="217"/>
      <c r="N1082" s="218"/>
      <c r="O1082" s="85"/>
      <c r="P1082" s="85"/>
      <c r="Q1082" s="85"/>
      <c r="R1082" s="85"/>
      <c r="S1082" s="85"/>
      <c r="T1082" s="86"/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T1082" s="18" t="s">
        <v>160</v>
      </c>
      <c r="AU1082" s="18" t="s">
        <v>85</v>
      </c>
    </row>
    <row r="1083" s="2" customFormat="1" ht="16.5" customHeight="1">
      <c r="A1083" s="39"/>
      <c r="B1083" s="40"/>
      <c r="C1083" s="231" t="s">
        <v>2454</v>
      </c>
      <c r="D1083" s="231" t="s">
        <v>194</v>
      </c>
      <c r="E1083" s="232" t="s">
        <v>2455</v>
      </c>
      <c r="F1083" s="233" t="s">
        <v>2456</v>
      </c>
      <c r="G1083" s="234" t="s">
        <v>821</v>
      </c>
      <c r="H1083" s="235">
        <v>139.01300000000001</v>
      </c>
      <c r="I1083" s="236"/>
      <c r="J1083" s="237">
        <f>ROUND(I1083*H1083,2)</f>
        <v>0</v>
      </c>
      <c r="K1083" s="233" t="s">
        <v>157</v>
      </c>
      <c r="L1083" s="238"/>
      <c r="M1083" s="239" t="s">
        <v>19</v>
      </c>
      <c r="N1083" s="240" t="s">
        <v>47</v>
      </c>
      <c r="O1083" s="85"/>
      <c r="P1083" s="210">
        <f>O1083*H1083</f>
        <v>0</v>
      </c>
      <c r="Q1083" s="210">
        <v>0.00198</v>
      </c>
      <c r="R1083" s="210">
        <f>Q1083*H1083</f>
        <v>0.27524574000000002</v>
      </c>
      <c r="S1083" s="210">
        <v>0</v>
      </c>
      <c r="T1083" s="211">
        <f>S1083*H1083</f>
        <v>0</v>
      </c>
      <c r="U1083" s="39"/>
      <c r="V1083" s="39"/>
      <c r="W1083" s="39"/>
      <c r="X1083" s="39"/>
      <c r="Y1083" s="39"/>
      <c r="Z1083" s="39"/>
      <c r="AA1083" s="39"/>
      <c r="AB1083" s="39"/>
      <c r="AC1083" s="39"/>
      <c r="AD1083" s="39"/>
      <c r="AE1083" s="39"/>
      <c r="AR1083" s="212" t="s">
        <v>344</v>
      </c>
      <c r="AT1083" s="212" t="s">
        <v>194</v>
      </c>
      <c r="AU1083" s="212" t="s">
        <v>85</v>
      </c>
      <c r="AY1083" s="18" t="s">
        <v>151</v>
      </c>
      <c r="BE1083" s="213">
        <f>IF(N1083="základní",J1083,0)</f>
        <v>0</v>
      </c>
      <c r="BF1083" s="213">
        <f>IF(N1083="snížená",J1083,0)</f>
        <v>0</v>
      </c>
      <c r="BG1083" s="213">
        <f>IF(N1083="zákl. přenesená",J1083,0)</f>
        <v>0</v>
      </c>
      <c r="BH1083" s="213">
        <f>IF(N1083="sníž. přenesená",J1083,0)</f>
        <v>0</v>
      </c>
      <c r="BI1083" s="213">
        <f>IF(N1083="nulová",J1083,0)</f>
        <v>0</v>
      </c>
      <c r="BJ1083" s="18" t="s">
        <v>81</v>
      </c>
      <c r="BK1083" s="213">
        <f>ROUND(I1083*H1083,2)</f>
        <v>0</v>
      </c>
      <c r="BL1083" s="18" t="s">
        <v>249</v>
      </c>
      <c r="BM1083" s="212" t="s">
        <v>2457</v>
      </c>
    </row>
    <row r="1084" s="13" customFormat="1">
      <c r="A1084" s="13"/>
      <c r="B1084" s="219"/>
      <c r="C1084" s="220"/>
      <c r="D1084" s="221" t="s">
        <v>162</v>
      </c>
      <c r="E1084" s="220"/>
      <c r="F1084" s="223" t="s">
        <v>2458</v>
      </c>
      <c r="G1084" s="220"/>
      <c r="H1084" s="224">
        <v>139.01300000000001</v>
      </c>
      <c r="I1084" s="225"/>
      <c r="J1084" s="220"/>
      <c r="K1084" s="220"/>
      <c r="L1084" s="226"/>
      <c r="M1084" s="227"/>
      <c r="N1084" s="228"/>
      <c r="O1084" s="228"/>
      <c r="P1084" s="228"/>
      <c r="Q1084" s="228"/>
      <c r="R1084" s="228"/>
      <c r="S1084" s="228"/>
      <c r="T1084" s="229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0" t="s">
        <v>162</v>
      </c>
      <c r="AU1084" s="230" t="s">
        <v>85</v>
      </c>
      <c r="AV1084" s="13" t="s">
        <v>85</v>
      </c>
      <c r="AW1084" s="13" t="s">
        <v>4</v>
      </c>
      <c r="AX1084" s="13" t="s">
        <v>81</v>
      </c>
      <c r="AY1084" s="230" t="s">
        <v>151</v>
      </c>
    </row>
    <row r="1085" s="2" customFormat="1" ht="16.5" customHeight="1">
      <c r="A1085" s="39"/>
      <c r="B1085" s="40"/>
      <c r="C1085" s="201" t="s">
        <v>2459</v>
      </c>
      <c r="D1085" s="201" t="s">
        <v>153</v>
      </c>
      <c r="E1085" s="202" t="s">
        <v>2460</v>
      </c>
      <c r="F1085" s="203" t="s">
        <v>2461</v>
      </c>
      <c r="G1085" s="204" t="s">
        <v>221</v>
      </c>
      <c r="H1085" s="205">
        <v>259.89999999999998</v>
      </c>
      <c r="I1085" s="206"/>
      <c r="J1085" s="207">
        <f>ROUND(I1085*H1085,2)</f>
        <v>0</v>
      </c>
      <c r="K1085" s="203" t="s">
        <v>157</v>
      </c>
      <c r="L1085" s="45"/>
      <c r="M1085" s="208" t="s">
        <v>19</v>
      </c>
      <c r="N1085" s="209" t="s">
        <v>47</v>
      </c>
      <c r="O1085" s="85"/>
      <c r="P1085" s="210">
        <f>O1085*H1085</f>
        <v>0</v>
      </c>
      <c r="Q1085" s="210">
        <v>0</v>
      </c>
      <c r="R1085" s="210">
        <f>Q1085*H1085</f>
        <v>0</v>
      </c>
      <c r="S1085" s="210">
        <v>0.035299999999999998</v>
      </c>
      <c r="T1085" s="211">
        <f>S1085*H1085</f>
        <v>9.1744699999999995</v>
      </c>
      <c r="U1085" s="39"/>
      <c r="V1085" s="39"/>
      <c r="W1085" s="39"/>
      <c r="X1085" s="39"/>
      <c r="Y1085" s="39"/>
      <c r="Z1085" s="39"/>
      <c r="AA1085" s="39"/>
      <c r="AB1085" s="39"/>
      <c r="AC1085" s="39"/>
      <c r="AD1085" s="39"/>
      <c r="AE1085" s="39"/>
      <c r="AR1085" s="212" t="s">
        <v>249</v>
      </c>
      <c r="AT1085" s="212" t="s">
        <v>153</v>
      </c>
      <c r="AU1085" s="212" t="s">
        <v>85</v>
      </c>
      <c r="AY1085" s="18" t="s">
        <v>151</v>
      </c>
      <c r="BE1085" s="213">
        <f>IF(N1085="základní",J1085,0)</f>
        <v>0</v>
      </c>
      <c r="BF1085" s="213">
        <f>IF(N1085="snížená",J1085,0)</f>
        <v>0</v>
      </c>
      <c r="BG1085" s="213">
        <f>IF(N1085="zákl. přenesená",J1085,0)</f>
        <v>0</v>
      </c>
      <c r="BH1085" s="213">
        <f>IF(N1085="sníž. přenesená",J1085,0)</f>
        <v>0</v>
      </c>
      <c r="BI1085" s="213">
        <f>IF(N1085="nulová",J1085,0)</f>
        <v>0</v>
      </c>
      <c r="BJ1085" s="18" t="s">
        <v>81</v>
      </c>
      <c r="BK1085" s="213">
        <f>ROUND(I1085*H1085,2)</f>
        <v>0</v>
      </c>
      <c r="BL1085" s="18" t="s">
        <v>249</v>
      </c>
      <c r="BM1085" s="212" t="s">
        <v>2462</v>
      </c>
    </row>
    <row r="1086" s="2" customFormat="1">
      <c r="A1086" s="39"/>
      <c r="B1086" s="40"/>
      <c r="C1086" s="41"/>
      <c r="D1086" s="214" t="s">
        <v>160</v>
      </c>
      <c r="E1086" s="41"/>
      <c r="F1086" s="215" t="s">
        <v>2463</v>
      </c>
      <c r="G1086" s="41"/>
      <c r="H1086" s="41"/>
      <c r="I1086" s="216"/>
      <c r="J1086" s="41"/>
      <c r="K1086" s="41"/>
      <c r="L1086" s="45"/>
      <c r="M1086" s="217"/>
      <c r="N1086" s="218"/>
      <c r="O1086" s="85"/>
      <c r="P1086" s="85"/>
      <c r="Q1086" s="85"/>
      <c r="R1086" s="85"/>
      <c r="S1086" s="85"/>
      <c r="T1086" s="86"/>
      <c r="U1086" s="39"/>
      <c r="V1086" s="39"/>
      <c r="W1086" s="39"/>
      <c r="X1086" s="39"/>
      <c r="Y1086" s="39"/>
      <c r="Z1086" s="39"/>
      <c r="AA1086" s="39"/>
      <c r="AB1086" s="39"/>
      <c r="AC1086" s="39"/>
      <c r="AD1086" s="39"/>
      <c r="AE1086" s="39"/>
      <c r="AT1086" s="18" t="s">
        <v>160</v>
      </c>
      <c r="AU1086" s="18" t="s">
        <v>85</v>
      </c>
    </row>
    <row r="1087" s="13" customFormat="1">
      <c r="A1087" s="13"/>
      <c r="B1087" s="219"/>
      <c r="C1087" s="220"/>
      <c r="D1087" s="221" t="s">
        <v>162</v>
      </c>
      <c r="E1087" s="222" t="s">
        <v>19</v>
      </c>
      <c r="F1087" s="223" t="s">
        <v>2464</v>
      </c>
      <c r="G1087" s="220"/>
      <c r="H1087" s="224">
        <v>259.89999999999998</v>
      </c>
      <c r="I1087" s="225"/>
      <c r="J1087" s="220"/>
      <c r="K1087" s="220"/>
      <c r="L1087" s="226"/>
      <c r="M1087" s="227"/>
      <c r="N1087" s="228"/>
      <c r="O1087" s="228"/>
      <c r="P1087" s="228"/>
      <c r="Q1087" s="228"/>
      <c r="R1087" s="228"/>
      <c r="S1087" s="228"/>
      <c r="T1087" s="229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30" t="s">
        <v>162</v>
      </c>
      <c r="AU1087" s="230" t="s">
        <v>85</v>
      </c>
      <c r="AV1087" s="13" t="s">
        <v>85</v>
      </c>
      <c r="AW1087" s="13" t="s">
        <v>35</v>
      </c>
      <c r="AX1087" s="13" t="s">
        <v>81</v>
      </c>
      <c r="AY1087" s="230" t="s">
        <v>151</v>
      </c>
    </row>
    <row r="1088" s="2" customFormat="1" ht="24.15" customHeight="1">
      <c r="A1088" s="39"/>
      <c r="B1088" s="40"/>
      <c r="C1088" s="201" t="s">
        <v>2465</v>
      </c>
      <c r="D1088" s="201" t="s">
        <v>153</v>
      </c>
      <c r="E1088" s="202" t="s">
        <v>2466</v>
      </c>
      <c r="F1088" s="203" t="s">
        <v>2467</v>
      </c>
      <c r="G1088" s="204" t="s">
        <v>221</v>
      </c>
      <c r="H1088" s="205">
        <v>166.40000000000001</v>
      </c>
      <c r="I1088" s="206"/>
      <c r="J1088" s="207">
        <f>ROUND(I1088*H1088,2)</f>
        <v>0</v>
      </c>
      <c r="K1088" s="203" t="s">
        <v>157</v>
      </c>
      <c r="L1088" s="45"/>
      <c r="M1088" s="208" t="s">
        <v>19</v>
      </c>
      <c r="N1088" s="209" t="s">
        <v>47</v>
      </c>
      <c r="O1088" s="85"/>
      <c r="P1088" s="210">
        <f>O1088*H1088</f>
        <v>0</v>
      </c>
      <c r="Q1088" s="210">
        <v>0.0075500000000000003</v>
      </c>
      <c r="R1088" s="210">
        <f>Q1088*H1088</f>
        <v>1.2563200000000001</v>
      </c>
      <c r="S1088" s="210">
        <v>0</v>
      </c>
      <c r="T1088" s="211">
        <f>S1088*H1088</f>
        <v>0</v>
      </c>
      <c r="U1088" s="39"/>
      <c r="V1088" s="39"/>
      <c r="W1088" s="39"/>
      <c r="X1088" s="39"/>
      <c r="Y1088" s="39"/>
      <c r="Z1088" s="39"/>
      <c r="AA1088" s="39"/>
      <c r="AB1088" s="39"/>
      <c r="AC1088" s="39"/>
      <c r="AD1088" s="39"/>
      <c r="AE1088" s="39"/>
      <c r="AR1088" s="212" t="s">
        <v>249</v>
      </c>
      <c r="AT1088" s="212" t="s">
        <v>153</v>
      </c>
      <c r="AU1088" s="212" t="s">
        <v>85</v>
      </c>
      <c r="AY1088" s="18" t="s">
        <v>151</v>
      </c>
      <c r="BE1088" s="213">
        <f>IF(N1088="základní",J1088,0)</f>
        <v>0</v>
      </c>
      <c r="BF1088" s="213">
        <f>IF(N1088="snížená",J1088,0)</f>
        <v>0</v>
      </c>
      <c r="BG1088" s="213">
        <f>IF(N1088="zákl. přenesená",J1088,0)</f>
        <v>0</v>
      </c>
      <c r="BH1088" s="213">
        <f>IF(N1088="sníž. přenesená",J1088,0)</f>
        <v>0</v>
      </c>
      <c r="BI1088" s="213">
        <f>IF(N1088="nulová",J1088,0)</f>
        <v>0</v>
      </c>
      <c r="BJ1088" s="18" t="s">
        <v>81</v>
      </c>
      <c r="BK1088" s="213">
        <f>ROUND(I1088*H1088,2)</f>
        <v>0</v>
      </c>
      <c r="BL1088" s="18" t="s">
        <v>249</v>
      </c>
      <c r="BM1088" s="212" t="s">
        <v>2468</v>
      </c>
    </row>
    <row r="1089" s="2" customFormat="1">
      <c r="A1089" s="39"/>
      <c r="B1089" s="40"/>
      <c r="C1089" s="41"/>
      <c r="D1089" s="214" t="s">
        <v>160</v>
      </c>
      <c r="E1089" s="41"/>
      <c r="F1089" s="215" t="s">
        <v>2469</v>
      </c>
      <c r="G1089" s="41"/>
      <c r="H1089" s="41"/>
      <c r="I1089" s="216"/>
      <c r="J1089" s="41"/>
      <c r="K1089" s="41"/>
      <c r="L1089" s="45"/>
      <c r="M1089" s="217"/>
      <c r="N1089" s="218"/>
      <c r="O1089" s="85"/>
      <c r="P1089" s="85"/>
      <c r="Q1089" s="85"/>
      <c r="R1089" s="85"/>
      <c r="S1089" s="85"/>
      <c r="T1089" s="86"/>
      <c r="U1089" s="39"/>
      <c r="V1089" s="39"/>
      <c r="W1089" s="39"/>
      <c r="X1089" s="39"/>
      <c r="Y1089" s="39"/>
      <c r="Z1089" s="39"/>
      <c r="AA1089" s="39"/>
      <c r="AB1089" s="39"/>
      <c r="AC1089" s="39"/>
      <c r="AD1089" s="39"/>
      <c r="AE1089" s="39"/>
      <c r="AT1089" s="18" t="s">
        <v>160</v>
      </c>
      <c r="AU1089" s="18" t="s">
        <v>85</v>
      </c>
    </row>
    <row r="1090" s="2" customFormat="1" ht="16.5" customHeight="1">
      <c r="A1090" s="39"/>
      <c r="B1090" s="40"/>
      <c r="C1090" s="231" t="s">
        <v>2470</v>
      </c>
      <c r="D1090" s="231" t="s">
        <v>194</v>
      </c>
      <c r="E1090" s="232" t="s">
        <v>2471</v>
      </c>
      <c r="F1090" s="233" t="s">
        <v>2472</v>
      </c>
      <c r="G1090" s="234" t="s">
        <v>221</v>
      </c>
      <c r="H1090" s="235">
        <v>183.03999999999999</v>
      </c>
      <c r="I1090" s="236"/>
      <c r="J1090" s="237">
        <f>ROUND(I1090*H1090,2)</f>
        <v>0</v>
      </c>
      <c r="K1090" s="233" t="s">
        <v>157</v>
      </c>
      <c r="L1090" s="238"/>
      <c r="M1090" s="239" t="s">
        <v>19</v>
      </c>
      <c r="N1090" s="240" t="s">
        <v>47</v>
      </c>
      <c r="O1090" s="85"/>
      <c r="P1090" s="210">
        <f>O1090*H1090</f>
        <v>0</v>
      </c>
      <c r="Q1090" s="210">
        <v>0.021999999999999999</v>
      </c>
      <c r="R1090" s="210">
        <f>Q1090*H1090</f>
        <v>4.0268799999999993</v>
      </c>
      <c r="S1090" s="210">
        <v>0</v>
      </c>
      <c r="T1090" s="211">
        <f>S1090*H1090</f>
        <v>0</v>
      </c>
      <c r="U1090" s="39"/>
      <c r="V1090" s="39"/>
      <c r="W1090" s="39"/>
      <c r="X1090" s="39"/>
      <c r="Y1090" s="39"/>
      <c r="Z1090" s="39"/>
      <c r="AA1090" s="39"/>
      <c r="AB1090" s="39"/>
      <c r="AC1090" s="39"/>
      <c r="AD1090" s="39"/>
      <c r="AE1090" s="39"/>
      <c r="AR1090" s="212" t="s">
        <v>344</v>
      </c>
      <c r="AT1090" s="212" t="s">
        <v>194</v>
      </c>
      <c r="AU1090" s="212" t="s">
        <v>85</v>
      </c>
      <c r="AY1090" s="18" t="s">
        <v>151</v>
      </c>
      <c r="BE1090" s="213">
        <f>IF(N1090="základní",J1090,0)</f>
        <v>0</v>
      </c>
      <c r="BF1090" s="213">
        <f>IF(N1090="snížená",J1090,0)</f>
        <v>0</v>
      </c>
      <c r="BG1090" s="213">
        <f>IF(N1090="zákl. přenesená",J1090,0)</f>
        <v>0</v>
      </c>
      <c r="BH1090" s="213">
        <f>IF(N1090="sníž. přenesená",J1090,0)</f>
        <v>0</v>
      </c>
      <c r="BI1090" s="213">
        <f>IF(N1090="nulová",J1090,0)</f>
        <v>0</v>
      </c>
      <c r="BJ1090" s="18" t="s">
        <v>81</v>
      </c>
      <c r="BK1090" s="213">
        <f>ROUND(I1090*H1090,2)</f>
        <v>0</v>
      </c>
      <c r="BL1090" s="18" t="s">
        <v>249</v>
      </c>
      <c r="BM1090" s="212" t="s">
        <v>2473</v>
      </c>
    </row>
    <row r="1091" s="13" customFormat="1">
      <c r="A1091" s="13"/>
      <c r="B1091" s="219"/>
      <c r="C1091" s="220"/>
      <c r="D1091" s="221" t="s">
        <v>162</v>
      </c>
      <c r="E1091" s="220"/>
      <c r="F1091" s="223" t="s">
        <v>2474</v>
      </c>
      <c r="G1091" s="220"/>
      <c r="H1091" s="224">
        <v>183.03999999999999</v>
      </c>
      <c r="I1091" s="225"/>
      <c r="J1091" s="220"/>
      <c r="K1091" s="220"/>
      <c r="L1091" s="226"/>
      <c r="M1091" s="227"/>
      <c r="N1091" s="228"/>
      <c r="O1091" s="228"/>
      <c r="P1091" s="228"/>
      <c r="Q1091" s="228"/>
      <c r="R1091" s="228"/>
      <c r="S1091" s="228"/>
      <c r="T1091" s="229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30" t="s">
        <v>162</v>
      </c>
      <c r="AU1091" s="230" t="s">
        <v>85</v>
      </c>
      <c r="AV1091" s="13" t="s">
        <v>85</v>
      </c>
      <c r="AW1091" s="13" t="s">
        <v>4</v>
      </c>
      <c r="AX1091" s="13" t="s">
        <v>81</v>
      </c>
      <c r="AY1091" s="230" t="s">
        <v>151</v>
      </c>
    </row>
    <row r="1092" s="2" customFormat="1" ht="16.5" customHeight="1">
      <c r="A1092" s="39"/>
      <c r="B1092" s="40"/>
      <c r="C1092" s="201" t="s">
        <v>2475</v>
      </c>
      <c r="D1092" s="201" t="s">
        <v>153</v>
      </c>
      <c r="E1092" s="202" t="s">
        <v>2476</v>
      </c>
      <c r="F1092" s="203" t="s">
        <v>2477</v>
      </c>
      <c r="G1092" s="204" t="s">
        <v>221</v>
      </c>
      <c r="H1092" s="205">
        <v>40.829999999999998</v>
      </c>
      <c r="I1092" s="206"/>
      <c r="J1092" s="207">
        <f>ROUND(I1092*H1092,2)</f>
        <v>0</v>
      </c>
      <c r="K1092" s="203" t="s">
        <v>157</v>
      </c>
      <c r="L1092" s="45"/>
      <c r="M1092" s="208" t="s">
        <v>19</v>
      </c>
      <c r="N1092" s="209" t="s">
        <v>47</v>
      </c>
      <c r="O1092" s="85"/>
      <c r="P1092" s="210">
        <f>O1092*H1092</f>
        <v>0</v>
      </c>
      <c r="Q1092" s="210">
        <v>0.0015</v>
      </c>
      <c r="R1092" s="210">
        <f>Q1092*H1092</f>
        <v>0.061245000000000001</v>
      </c>
      <c r="S1092" s="210">
        <v>0</v>
      </c>
      <c r="T1092" s="211">
        <f>S1092*H1092</f>
        <v>0</v>
      </c>
      <c r="U1092" s="39"/>
      <c r="V1092" s="39"/>
      <c r="W1092" s="39"/>
      <c r="X1092" s="39"/>
      <c r="Y1092" s="39"/>
      <c r="Z1092" s="39"/>
      <c r="AA1092" s="39"/>
      <c r="AB1092" s="39"/>
      <c r="AC1092" s="39"/>
      <c r="AD1092" s="39"/>
      <c r="AE1092" s="39"/>
      <c r="AR1092" s="212" t="s">
        <v>249</v>
      </c>
      <c r="AT1092" s="212" t="s">
        <v>153</v>
      </c>
      <c r="AU1092" s="212" t="s">
        <v>85</v>
      </c>
      <c r="AY1092" s="18" t="s">
        <v>151</v>
      </c>
      <c r="BE1092" s="213">
        <f>IF(N1092="základní",J1092,0)</f>
        <v>0</v>
      </c>
      <c r="BF1092" s="213">
        <f>IF(N1092="snížená",J1092,0)</f>
        <v>0</v>
      </c>
      <c r="BG1092" s="213">
        <f>IF(N1092="zákl. přenesená",J1092,0)</f>
        <v>0</v>
      </c>
      <c r="BH1092" s="213">
        <f>IF(N1092="sníž. přenesená",J1092,0)</f>
        <v>0</v>
      </c>
      <c r="BI1092" s="213">
        <f>IF(N1092="nulová",J1092,0)</f>
        <v>0</v>
      </c>
      <c r="BJ1092" s="18" t="s">
        <v>81</v>
      </c>
      <c r="BK1092" s="213">
        <f>ROUND(I1092*H1092,2)</f>
        <v>0</v>
      </c>
      <c r="BL1092" s="18" t="s">
        <v>249</v>
      </c>
      <c r="BM1092" s="212" t="s">
        <v>2478</v>
      </c>
    </row>
    <row r="1093" s="2" customFormat="1">
      <c r="A1093" s="39"/>
      <c r="B1093" s="40"/>
      <c r="C1093" s="41"/>
      <c r="D1093" s="214" t="s">
        <v>160</v>
      </c>
      <c r="E1093" s="41"/>
      <c r="F1093" s="215" t="s">
        <v>2479</v>
      </c>
      <c r="G1093" s="41"/>
      <c r="H1093" s="41"/>
      <c r="I1093" s="216"/>
      <c r="J1093" s="41"/>
      <c r="K1093" s="41"/>
      <c r="L1093" s="45"/>
      <c r="M1093" s="217"/>
      <c r="N1093" s="218"/>
      <c r="O1093" s="85"/>
      <c r="P1093" s="85"/>
      <c r="Q1093" s="85"/>
      <c r="R1093" s="85"/>
      <c r="S1093" s="85"/>
      <c r="T1093" s="86"/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T1093" s="18" t="s">
        <v>160</v>
      </c>
      <c r="AU1093" s="18" t="s">
        <v>85</v>
      </c>
    </row>
    <row r="1094" s="13" customFormat="1">
      <c r="A1094" s="13"/>
      <c r="B1094" s="219"/>
      <c r="C1094" s="220"/>
      <c r="D1094" s="221" t="s">
        <v>162</v>
      </c>
      <c r="E1094" s="222" t="s">
        <v>19</v>
      </c>
      <c r="F1094" s="223" t="s">
        <v>2480</v>
      </c>
      <c r="G1094" s="220"/>
      <c r="H1094" s="224">
        <v>40.829999999999998</v>
      </c>
      <c r="I1094" s="225"/>
      <c r="J1094" s="220"/>
      <c r="K1094" s="220"/>
      <c r="L1094" s="226"/>
      <c r="M1094" s="227"/>
      <c r="N1094" s="228"/>
      <c r="O1094" s="228"/>
      <c r="P1094" s="228"/>
      <c r="Q1094" s="228"/>
      <c r="R1094" s="228"/>
      <c r="S1094" s="228"/>
      <c r="T1094" s="229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30" t="s">
        <v>162</v>
      </c>
      <c r="AU1094" s="230" t="s">
        <v>85</v>
      </c>
      <c r="AV1094" s="13" t="s">
        <v>85</v>
      </c>
      <c r="AW1094" s="13" t="s">
        <v>35</v>
      </c>
      <c r="AX1094" s="13" t="s">
        <v>81</v>
      </c>
      <c r="AY1094" s="230" t="s">
        <v>151</v>
      </c>
    </row>
    <row r="1095" s="2" customFormat="1" ht="16.5" customHeight="1">
      <c r="A1095" s="39"/>
      <c r="B1095" s="40"/>
      <c r="C1095" s="201" t="s">
        <v>2481</v>
      </c>
      <c r="D1095" s="201" t="s">
        <v>153</v>
      </c>
      <c r="E1095" s="202" t="s">
        <v>2482</v>
      </c>
      <c r="F1095" s="203" t="s">
        <v>2483</v>
      </c>
      <c r="G1095" s="204" t="s">
        <v>311</v>
      </c>
      <c r="H1095" s="205">
        <v>28</v>
      </c>
      <c r="I1095" s="206"/>
      <c r="J1095" s="207">
        <f>ROUND(I1095*H1095,2)</f>
        <v>0</v>
      </c>
      <c r="K1095" s="203" t="s">
        <v>157</v>
      </c>
      <c r="L1095" s="45"/>
      <c r="M1095" s="208" t="s">
        <v>19</v>
      </c>
      <c r="N1095" s="209" t="s">
        <v>47</v>
      </c>
      <c r="O1095" s="85"/>
      <c r="P1095" s="210">
        <f>O1095*H1095</f>
        <v>0</v>
      </c>
      <c r="Q1095" s="210">
        <v>0.00021000000000000001</v>
      </c>
      <c r="R1095" s="210">
        <f>Q1095*H1095</f>
        <v>0.0058799999999999998</v>
      </c>
      <c r="S1095" s="210">
        <v>0</v>
      </c>
      <c r="T1095" s="211">
        <f>S1095*H1095</f>
        <v>0</v>
      </c>
      <c r="U1095" s="39"/>
      <c r="V1095" s="39"/>
      <c r="W1095" s="39"/>
      <c r="X1095" s="39"/>
      <c r="Y1095" s="39"/>
      <c r="Z1095" s="39"/>
      <c r="AA1095" s="39"/>
      <c r="AB1095" s="39"/>
      <c r="AC1095" s="39"/>
      <c r="AD1095" s="39"/>
      <c r="AE1095" s="39"/>
      <c r="AR1095" s="212" t="s">
        <v>249</v>
      </c>
      <c r="AT1095" s="212" t="s">
        <v>153</v>
      </c>
      <c r="AU1095" s="212" t="s">
        <v>85</v>
      </c>
      <c r="AY1095" s="18" t="s">
        <v>151</v>
      </c>
      <c r="BE1095" s="213">
        <f>IF(N1095="základní",J1095,0)</f>
        <v>0</v>
      </c>
      <c r="BF1095" s="213">
        <f>IF(N1095="snížená",J1095,0)</f>
        <v>0</v>
      </c>
      <c r="BG1095" s="213">
        <f>IF(N1095="zákl. přenesená",J1095,0)</f>
        <v>0</v>
      </c>
      <c r="BH1095" s="213">
        <f>IF(N1095="sníž. přenesená",J1095,0)</f>
        <v>0</v>
      </c>
      <c r="BI1095" s="213">
        <f>IF(N1095="nulová",J1095,0)</f>
        <v>0</v>
      </c>
      <c r="BJ1095" s="18" t="s">
        <v>81</v>
      </c>
      <c r="BK1095" s="213">
        <f>ROUND(I1095*H1095,2)</f>
        <v>0</v>
      </c>
      <c r="BL1095" s="18" t="s">
        <v>249</v>
      </c>
      <c r="BM1095" s="212" t="s">
        <v>2484</v>
      </c>
    </row>
    <row r="1096" s="2" customFormat="1">
      <c r="A1096" s="39"/>
      <c r="B1096" s="40"/>
      <c r="C1096" s="41"/>
      <c r="D1096" s="214" t="s">
        <v>160</v>
      </c>
      <c r="E1096" s="41"/>
      <c r="F1096" s="215" t="s">
        <v>2485</v>
      </c>
      <c r="G1096" s="41"/>
      <c r="H1096" s="41"/>
      <c r="I1096" s="216"/>
      <c r="J1096" s="41"/>
      <c r="K1096" s="41"/>
      <c r="L1096" s="45"/>
      <c r="M1096" s="217"/>
      <c r="N1096" s="218"/>
      <c r="O1096" s="85"/>
      <c r="P1096" s="85"/>
      <c r="Q1096" s="85"/>
      <c r="R1096" s="85"/>
      <c r="S1096" s="85"/>
      <c r="T1096" s="86"/>
      <c r="U1096" s="39"/>
      <c r="V1096" s="39"/>
      <c r="W1096" s="39"/>
      <c r="X1096" s="39"/>
      <c r="Y1096" s="39"/>
      <c r="Z1096" s="39"/>
      <c r="AA1096" s="39"/>
      <c r="AB1096" s="39"/>
      <c r="AC1096" s="39"/>
      <c r="AD1096" s="39"/>
      <c r="AE1096" s="39"/>
      <c r="AT1096" s="18" t="s">
        <v>160</v>
      </c>
      <c r="AU1096" s="18" t="s">
        <v>85</v>
      </c>
    </row>
    <row r="1097" s="2" customFormat="1" ht="16.5" customHeight="1">
      <c r="A1097" s="39"/>
      <c r="B1097" s="40"/>
      <c r="C1097" s="201" t="s">
        <v>2486</v>
      </c>
      <c r="D1097" s="201" t="s">
        <v>153</v>
      </c>
      <c r="E1097" s="202" t="s">
        <v>2487</v>
      </c>
      <c r="F1097" s="203" t="s">
        <v>2488</v>
      </c>
      <c r="G1097" s="204" t="s">
        <v>821</v>
      </c>
      <c r="H1097" s="205">
        <v>46.530000000000001</v>
      </c>
      <c r="I1097" s="206"/>
      <c r="J1097" s="207">
        <f>ROUND(I1097*H1097,2)</f>
        <v>0</v>
      </c>
      <c r="K1097" s="203" t="s">
        <v>157</v>
      </c>
      <c r="L1097" s="45"/>
      <c r="M1097" s="208" t="s">
        <v>19</v>
      </c>
      <c r="N1097" s="209" t="s">
        <v>47</v>
      </c>
      <c r="O1097" s="85"/>
      <c r="P1097" s="210">
        <f>O1097*H1097</f>
        <v>0</v>
      </c>
      <c r="Q1097" s="210">
        <v>0.00142</v>
      </c>
      <c r="R1097" s="210">
        <f>Q1097*H1097</f>
        <v>0.066072600000000009</v>
      </c>
      <c r="S1097" s="210">
        <v>0</v>
      </c>
      <c r="T1097" s="211">
        <f>S1097*H1097</f>
        <v>0</v>
      </c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/>
      <c r="AE1097" s="39"/>
      <c r="AR1097" s="212" t="s">
        <v>249</v>
      </c>
      <c r="AT1097" s="212" t="s">
        <v>153</v>
      </c>
      <c r="AU1097" s="212" t="s">
        <v>85</v>
      </c>
      <c r="AY1097" s="18" t="s">
        <v>151</v>
      </c>
      <c r="BE1097" s="213">
        <f>IF(N1097="základní",J1097,0)</f>
        <v>0</v>
      </c>
      <c r="BF1097" s="213">
        <f>IF(N1097="snížená",J1097,0)</f>
        <v>0</v>
      </c>
      <c r="BG1097" s="213">
        <f>IF(N1097="zákl. přenesená",J1097,0)</f>
        <v>0</v>
      </c>
      <c r="BH1097" s="213">
        <f>IF(N1097="sníž. přenesená",J1097,0)</f>
        <v>0</v>
      </c>
      <c r="BI1097" s="213">
        <f>IF(N1097="nulová",J1097,0)</f>
        <v>0</v>
      </c>
      <c r="BJ1097" s="18" t="s">
        <v>81</v>
      </c>
      <c r="BK1097" s="213">
        <f>ROUND(I1097*H1097,2)</f>
        <v>0</v>
      </c>
      <c r="BL1097" s="18" t="s">
        <v>249</v>
      </c>
      <c r="BM1097" s="212" t="s">
        <v>2489</v>
      </c>
    </row>
    <row r="1098" s="2" customFormat="1">
      <c r="A1098" s="39"/>
      <c r="B1098" s="40"/>
      <c r="C1098" s="41"/>
      <c r="D1098" s="214" t="s">
        <v>160</v>
      </c>
      <c r="E1098" s="41"/>
      <c r="F1098" s="215" t="s">
        <v>2490</v>
      </c>
      <c r="G1098" s="41"/>
      <c r="H1098" s="41"/>
      <c r="I1098" s="216"/>
      <c r="J1098" s="41"/>
      <c r="K1098" s="41"/>
      <c r="L1098" s="45"/>
      <c r="M1098" s="217"/>
      <c r="N1098" s="218"/>
      <c r="O1098" s="85"/>
      <c r="P1098" s="85"/>
      <c r="Q1098" s="85"/>
      <c r="R1098" s="85"/>
      <c r="S1098" s="85"/>
      <c r="T1098" s="86"/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39"/>
      <c r="AT1098" s="18" t="s">
        <v>160</v>
      </c>
      <c r="AU1098" s="18" t="s">
        <v>85</v>
      </c>
    </row>
    <row r="1099" s="2" customFormat="1" ht="24.15" customHeight="1">
      <c r="A1099" s="39"/>
      <c r="B1099" s="40"/>
      <c r="C1099" s="201" t="s">
        <v>2491</v>
      </c>
      <c r="D1099" s="201" t="s">
        <v>153</v>
      </c>
      <c r="E1099" s="202" t="s">
        <v>2492</v>
      </c>
      <c r="F1099" s="203" t="s">
        <v>2493</v>
      </c>
      <c r="G1099" s="204" t="s">
        <v>177</v>
      </c>
      <c r="H1099" s="205">
        <v>5.7960000000000003</v>
      </c>
      <c r="I1099" s="206"/>
      <c r="J1099" s="207">
        <f>ROUND(I1099*H1099,2)</f>
        <v>0</v>
      </c>
      <c r="K1099" s="203" t="s">
        <v>157</v>
      </c>
      <c r="L1099" s="45"/>
      <c r="M1099" s="208" t="s">
        <v>19</v>
      </c>
      <c r="N1099" s="209" t="s">
        <v>47</v>
      </c>
      <c r="O1099" s="85"/>
      <c r="P1099" s="210">
        <f>O1099*H1099</f>
        <v>0</v>
      </c>
      <c r="Q1099" s="210">
        <v>0</v>
      </c>
      <c r="R1099" s="210">
        <f>Q1099*H1099</f>
        <v>0</v>
      </c>
      <c r="S1099" s="210">
        <v>0</v>
      </c>
      <c r="T1099" s="211">
        <f>S1099*H1099</f>
        <v>0</v>
      </c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39"/>
      <c r="AR1099" s="212" t="s">
        <v>249</v>
      </c>
      <c r="AT1099" s="212" t="s">
        <v>153</v>
      </c>
      <c r="AU1099" s="212" t="s">
        <v>85</v>
      </c>
      <c r="AY1099" s="18" t="s">
        <v>151</v>
      </c>
      <c r="BE1099" s="213">
        <f>IF(N1099="základní",J1099,0)</f>
        <v>0</v>
      </c>
      <c r="BF1099" s="213">
        <f>IF(N1099="snížená",J1099,0)</f>
        <v>0</v>
      </c>
      <c r="BG1099" s="213">
        <f>IF(N1099="zákl. přenesená",J1099,0)</f>
        <v>0</v>
      </c>
      <c r="BH1099" s="213">
        <f>IF(N1099="sníž. přenesená",J1099,0)</f>
        <v>0</v>
      </c>
      <c r="BI1099" s="213">
        <f>IF(N1099="nulová",J1099,0)</f>
        <v>0</v>
      </c>
      <c r="BJ1099" s="18" t="s">
        <v>81</v>
      </c>
      <c r="BK1099" s="213">
        <f>ROUND(I1099*H1099,2)</f>
        <v>0</v>
      </c>
      <c r="BL1099" s="18" t="s">
        <v>249</v>
      </c>
      <c r="BM1099" s="212" t="s">
        <v>2494</v>
      </c>
    </row>
    <row r="1100" s="2" customFormat="1">
      <c r="A1100" s="39"/>
      <c r="B1100" s="40"/>
      <c r="C1100" s="41"/>
      <c r="D1100" s="214" t="s">
        <v>160</v>
      </c>
      <c r="E1100" s="41"/>
      <c r="F1100" s="215" t="s">
        <v>2495</v>
      </c>
      <c r="G1100" s="41"/>
      <c r="H1100" s="41"/>
      <c r="I1100" s="216"/>
      <c r="J1100" s="41"/>
      <c r="K1100" s="41"/>
      <c r="L1100" s="45"/>
      <c r="M1100" s="217"/>
      <c r="N1100" s="218"/>
      <c r="O1100" s="85"/>
      <c r="P1100" s="85"/>
      <c r="Q1100" s="85"/>
      <c r="R1100" s="85"/>
      <c r="S1100" s="85"/>
      <c r="T1100" s="86"/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/>
      <c r="AE1100" s="39"/>
      <c r="AT1100" s="18" t="s">
        <v>160</v>
      </c>
      <c r="AU1100" s="18" t="s">
        <v>85</v>
      </c>
    </row>
    <row r="1101" s="12" customFormat="1" ht="22.8" customHeight="1">
      <c r="A1101" s="12"/>
      <c r="B1101" s="185"/>
      <c r="C1101" s="186"/>
      <c r="D1101" s="187" t="s">
        <v>75</v>
      </c>
      <c r="E1101" s="199" t="s">
        <v>2496</v>
      </c>
      <c r="F1101" s="199" t="s">
        <v>2497</v>
      </c>
      <c r="G1101" s="186"/>
      <c r="H1101" s="186"/>
      <c r="I1101" s="189"/>
      <c r="J1101" s="200">
        <f>BK1101</f>
        <v>0</v>
      </c>
      <c r="K1101" s="186"/>
      <c r="L1101" s="191"/>
      <c r="M1101" s="192"/>
      <c r="N1101" s="193"/>
      <c r="O1101" s="193"/>
      <c r="P1101" s="194">
        <f>SUM(P1102:P1131)</f>
        <v>0</v>
      </c>
      <c r="Q1101" s="193"/>
      <c r="R1101" s="194">
        <f>SUM(R1102:R1131)</f>
        <v>5.5595556700000008</v>
      </c>
      <c r="S1101" s="193"/>
      <c r="T1101" s="195">
        <f>SUM(T1102:T1131)</f>
        <v>0.568299</v>
      </c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R1101" s="196" t="s">
        <v>85</v>
      </c>
      <c r="AT1101" s="197" t="s">
        <v>75</v>
      </c>
      <c r="AU1101" s="197" t="s">
        <v>81</v>
      </c>
      <c r="AY1101" s="196" t="s">
        <v>151</v>
      </c>
      <c r="BK1101" s="198">
        <f>SUM(BK1102:BK1131)</f>
        <v>0</v>
      </c>
    </row>
    <row r="1102" s="2" customFormat="1" ht="16.5" customHeight="1">
      <c r="A1102" s="39"/>
      <c r="B1102" s="40"/>
      <c r="C1102" s="201" t="s">
        <v>2498</v>
      </c>
      <c r="D1102" s="201" t="s">
        <v>153</v>
      </c>
      <c r="E1102" s="202" t="s">
        <v>2499</v>
      </c>
      <c r="F1102" s="203" t="s">
        <v>2500</v>
      </c>
      <c r="G1102" s="204" t="s">
        <v>221</v>
      </c>
      <c r="H1102" s="205">
        <v>365.56</v>
      </c>
      <c r="I1102" s="206"/>
      <c r="J1102" s="207">
        <f>ROUND(I1102*H1102,2)</f>
        <v>0</v>
      </c>
      <c r="K1102" s="203" t="s">
        <v>157</v>
      </c>
      <c r="L1102" s="45"/>
      <c r="M1102" s="208" t="s">
        <v>19</v>
      </c>
      <c r="N1102" s="209" t="s">
        <v>47</v>
      </c>
      <c r="O1102" s="85"/>
      <c r="P1102" s="210">
        <f>O1102*H1102</f>
        <v>0</v>
      </c>
      <c r="Q1102" s="210">
        <v>0</v>
      </c>
      <c r="R1102" s="210">
        <f>Q1102*H1102</f>
        <v>0</v>
      </c>
      <c r="S1102" s="210">
        <v>0</v>
      </c>
      <c r="T1102" s="211">
        <f>S1102*H1102</f>
        <v>0</v>
      </c>
      <c r="U1102" s="39"/>
      <c r="V1102" s="39"/>
      <c r="W1102" s="39"/>
      <c r="X1102" s="39"/>
      <c r="Y1102" s="39"/>
      <c r="Z1102" s="39"/>
      <c r="AA1102" s="39"/>
      <c r="AB1102" s="39"/>
      <c r="AC1102" s="39"/>
      <c r="AD1102" s="39"/>
      <c r="AE1102" s="39"/>
      <c r="AR1102" s="212" t="s">
        <v>249</v>
      </c>
      <c r="AT1102" s="212" t="s">
        <v>153</v>
      </c>
      <c r="AU1102" s="212" t="s">
        <v>85</v>
      </c>
      <c r="AY1102" s="18" t="s">
        <v>151</v>
      </c>
      <c r="BE1102" s="213">
        <f>IF(N1102="základní",J1102,0)</f>
        <v>0</v>
      </c>
      <c r="BF1102" s="213">
        <f>IF(N1102="snížená",J1102,0)</f>
        <v>0</v>
      </c>
      <c r="BG1102" s="213">
        <f>IF(N1102="zákl. přenesená",J1102,0)</f>
        <v>0</v>
      </c>
      <c r="BH1102" s="213">
        <f>IF(N1102="sníž. přenesená",J1102,0)</f>
        <v>0</v>
      </c>
      <c r="BI1102" s="213">
        <f>IF(N1102="nulová",J1102,0)</f>
        <v>0</v>
      </c>
      <c r="BJ1102" s="18" t="s">
        <v>81</v>
      </c>
      <c r="BK1102" s="213">
        <f>ROUND(I1102*H1102,2)</f>
        <v>0</v>
      </c>
      <c r="BL1102" s="18" t="s">
        <v>249</v>
      </c>
      <c r="BM1102" s="212" t="s">
        <v>2501</v>
      </c>
    </row>
    <row r="1103" s="2" customFormat="1">
      <c r="A1103" s="39"/>
      <c r="B1103" s="40"/>
      <c r="C1103" s="41"/>
      <c r="D1103" s="214" t="s">
        <v>160</v>
      </c>
      <c r="E1103" s="41"/>
      <c r="F1103" s="215" t="s">
        <v>2502</v>
      </c>
      <c r="G1103" s="41"/>
      <c r="H1103" s="41"/>
      <c r="I1103" s="216"/>
      <c r="J1103" s="41"/>
      <c r="K1103" s="41"/>
      <c r="L1103" s="45"/>
      <c r="M1103" s="217"/>
      <c r="N1103" s="218"/>
      <c r="O1103" s="85"/>
      <c r="P1103" s="85"/>
      <c r="Q1103" s="85"/>
      <c r="R1103" s="85"/>
      <c r="S1103" s="85"/>
      <c r="T1103" s="86"/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T1103" s="18" t="s">
        <v>160</v>
      </c>
      <c r="AU1103" s="18" t="s">
        <v>85</v>
      </c>
    </row>
    <row r="1104" s="13" customFormat="1">
      <c r="A1104" s="13"/>
      <c r="B1104" s="219"/>
      <c r="C1104" s="220"/>
      <c r="D1104" s="221" t="s">
        <v>162</v>
      </c>
      <c r="E1104" s="222" t="s">
        <v>19</v>
      </c>
      <c r="F1104" s="223" t="s">
        <v>2503</v>
      </c>
      <c r="G1104" s="220"/>
      <c r="H1104" s="224">
        <v>365.56</v>
      </c>
      <c r="I1104" s="225"/>
      <c r="J1104" s="220"/>
      <c r="K1104" s="220"/>
      <c r="L1104" s="226"/>
      <c r="M1104" s="227"/>
      <c r="N1104" s="228"/>
      <c r="O1104" s="228"/>
      <c r="P1104" s="228"/>
      <c r="Q1104" s="228"/>
      <c r="R1104" s="228"/>
      <c r="S1104" s="228"/>
      <c r="T1104" s="229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30" t="s">
        <v>162</v>
      </c>
      <c r="AU1104" s="230" t="s">
        <v>85</v>
      </c>
      <c r="AV1104" s="13" t="s">
        <v>85</v>
      </c>
      <c r="AW1104" s="13" t="s">
        <v>35</v>
      </c>
      <c r="AX1104" s="13" t="s">
        <v>81</v>
      </c>
      <c r="AY1104" s="230" t="s">
        <v>151</v>
      </c>
    </row>
    <row r="1105" s="2" customFormat="1" ht="16.5" customHeight="1">
      <c r="A1105" s="39"/>
      <c r="B1105" s="40"/>
      <c r="C1105" s="201" t="s">
        <v>2504</v>
      </c>
      <c r="D1105" s="201" t="s">
        <v>153</v>
      </c>
      <c r="E1105" s="202" t="s">
        <v>2505</v>
      </c>
      <c r="F1105" s="203" t="s">
        <v>2506</v>
      </c>
      <c r="G1105" s="204" t="s">
        <v>221</v>
      </c>
      <c r="H1105" s="205">
        <v>365.56</v>
      </c>
      <c r="I1105" s="206"/>
      <c r="J1105" s="207">
        <f>ROUND(I1105*H1105,2)</f>
        <v>0</v>
      </c>
      <c r="K1105" s="203" t="s">
        <v>157</v>
      </c>
      <c r="L1105" s="45"/>
      <c r="M1105" s="208" t="s">
        <v>19</v>
      </c>
      <c r="N1105" s="209" t="s">
        <v>47</v>
      </c>
      <c r="O1105" s="85"/>
      <c r="P1105" s="210">
        <f>O1105*H1105</f>
        <v>0</v>
      </c>
      <c r="Q1105" s="210">
        <v>3.0000000000000001E-05</v>
      </c>
      <c r="R1105" s="210">
        <f>Q1105*H1105</f>
        <v>0.010966800000000001</v>
      </c>
      <c r="S1105" s="210">
        <v>0</v>
      </c>
      <c r="T1105" s="211">
        <f>S1105*H1105</f>
        <v>0</v>
      </c>
      <c r="U1105" s="39"/>
      <c r="V1105" s="39"/>
      <c r="W1105" s="39"/>
      <c r="X1105" s="39"/>
      <c r="Y1105" s="39"/>
      <c r="Z1105" s="39"/>
      <c r="AA1105" s="39"/>
      <c r="AB1105" s="39"/>
      <c r="AC1105" s="39"/>
      <c r="AD1105" s="39"/>
      <c r="AE1105" s="39"/>
      <c r="AR1105" s="212" t="s">
        <v>249</v>
      </c>
      <c r="AT1105" s="212" t="s">
        <v>153</v>
      </c>
      <c r="AU1105" s="212" t="s">
        <v>85</v>
      </c>
      <c r="AY1105" s="18" t="s">
        <v>151</v>
      </c>
      <c r="BE1105" s="213">
        <f>IF(N1105="základní",J1105,0)</f>
        <v>0</v>
      </c>
      <c r="BF1105" s="213">
        <f>IF(N1105="snížená",J1105,0)</f>
        <v>0</v>
      </c>
      <c r="BG1105" s="213">
        <f>IF(N1105="zákl. přenesená",J1105,0)</f>
        <v>0</v>
      </c>
      <c r="BH1105" s="213">
        <f>IF(N1105="sníž. přenesená",J1105,0)</f>
        <v>0</v>
      </c>
      <c r="BI1105" s="213">
        <f>IF(N1105="nulová",J1105,0)</f>
        <v>0</v>
      </c>
      <c r="BJ1105" s="18" t="s">
        <v>81</v>
      </c>
      <c r="BK1105" s="213">
        <f>ROUND(I1105*H1105,2)</f>
        <v>0</v>
      </c>
      <c r="BL1105" s="18" t="s">
        <v>249</v>
      </c>
      <c r="BM1105" s="212" t="s">
        <v>2507</v>
      </c>
    </row>
    <row r="1106" s="2" customFormat="1">
      <c r="A1106" s="39"/>
      <c r="B1106" s="40"/>
      <c r="C1106" s="41"/>
      <c r="D1106" s="214" t="s">
        <v>160</v>
      </c>
      <c r="E1106" s="41"/>
      <c r="F1106" s="215" t="s">
        <v>2508</v>
      </c>
      <c r="G1106" s="41"/>
      <c r="H1106" s="41"/>
      <c r="I1106" s="216"/>
      <c r="J1106" s="41"/>
      <c r="K1106" s="41"/>
      <c r="L1106" s="45"/>
      <c r="M1106" s="217"/>
      <c r="N1106" s="218"/>
      <c r="O1106" s="85"/>
      <c r="P1106" s="85"/>
      <c r="Q1106" s="85"/>
      <c r="R1106" s="85"/>
      <c r="S1106" s="85"/>
      <c r="T1106" s="86"/>
      <c r="U1106" s="39"/>
      <c r="V1106" s="39"/>
      <c r="W1106" s="39"/>
      <c r="X1106" s="39"/>
      <c r="Y1106" s="39"/>
      <c r="Z1106" s="39"/>
      <c r="AA1106" s="39"/>
      <c r="AB1106" s="39"/>
      <c r="AC1106" s="39"/>
      <c r="AD1106" s="39"/>
      <c r="AE1106" s="39"/>
      <c r="AT1106" s="18" t="s">
        <v>160</v>
      </c>
      <c r="AU1106" s="18" t="s">
        <v>85</v>
      </c>
    </row>
    <row r="1107" s="2" customFormat="1" ht="24.15" customHeight="1">
      <c r="A1107" s="39"/>
      <c r="B1107" s="40"/>
      <c r="C1107" s="201" t="s">
        <v>2509</v>
      </c>
      <c r="D1107" s="201" t="s">
        <v>153</v>
      </c>
      <c r="E1107" s="202" t="s">
        <v>2510</v>
      </c>
      <c r="F1107" s="203" t="s">
        <v>2511</v>
      </c>
      <c r="G1107" s="204" t="s">
        <v>221</v>
      </c>
      <c r="H1107" s="205">
        <v>365.56</v>
      </c>
      <c r="I1107" s="206"/>
      <c r="J1107" s="207">
        <f>ROUND(I1107*H1107,2)</f>
        <v>0</v>
      </c>
      <c r="K1107" s="203" t="s">
        <v>157</v>
      </c>
      <c r="L1107" s="45"/>
      <c r="M1107" s="208" t="s">
        <v>19</v>
      </c>
      <c r="N1107" s="209" t="s">
        <v>47</v>
      </c>
      <c r="O1107" s="85"/>
      <c r="P1107" s="210">
        <f>O1107*H1107</f>
        <v>0</v>
      </c>
      <c r="Q1107" s="210">
        <v>0.012</v>
      </c>
      <c r="R1107" s="210">
        <f>Q1107*H1107</f>
        <v>4.3867200000000004</v>
      </c>
      <c r="S1107" s="210">
        <v>0</v>
      </c>
      <c r="T1107" s="211">
        <f>S1107*H1107</f>
        <v>0</v>
      </c>
      <c r="U1107" s="39"/>
      <c r="V1107" s="39"/>
      <c r="W1107" s="39"/>
      <c r="X1107" s="39"/>
      <c r="Y1107" s="39"/>
      <c r="Z1107" s="39"/>
      <c r="AA1107" s="39"/>
      <c r="AB1107" s="39"/>
      <c r="AC1107" s="39"/>
      <c r="AD1107" s="39"/>
      <c r="AE1107" s="39"/>
      <c r="AR1107" s="212" t="s">
        <v>249</v>
      </c>
      <c r="AT1107" s="212" t="s">
        <v>153</v>
      </c>
      <c r="AU1107" s="212" t="s">
        <v>85</v>
      </c>
      <c r="AY1107" s="18" t="s">
        <v>151</v>
      </c>
      <c r="BE1107" s="213">
        <f>IF(N1107="základní",J1107,0)</f>
        <v>0</v>
      </c>
      <c r="BF1107" s="213">
        <f>IF(N1107="snížená",J1107,0)</f>
        <v>0</v>
      </c>
      <c r="BG1107" s="213">
        <f>IF(N1107="zákl. přenesená",J1107,0)</f>
        <v>0</v>
      </c>
      <c r="BH1107" s="213">
        <f>IF(N1107="sníž. přenesená",J1107,0)</f>
        <v>0</v>
      </c>
      <c r="BI1107" s="213">
        <f>IF(N1107="nulová",J1107,0)</f>
        <v>0</v>
      </c>
      <c r="BJ1107" s="18" t="s">
        <v>81</v>
      </c>
      <c r="BK1107" s="213">
        <f>ROUND(I1107*H1107,2)</f>
        <v>0</v>
      </c>
      <c r="BL1107" s="18" t="s">
        <v>249</v>
      </c>
      <c r="BM1107" s="212" t="s">
        <v>2512</v>
      </c>
    </row>
    <row r="1108" s="2" customFormat="1">
      <c r="A1108" s="39"/>
      <c r="B1108" s="40"/>
      <c r="C1108" s="41"/>
      <c r="D1108" s="214" t="s">
        <v>160</v>
      </c>
      <c r="E1108" s="41"/>
      <c r="F1108" s="215" t="s">
        <v>2513</v>
      </c>
      <c r="G1108" s="41"/>
      <c r="H1108" s="41"/>
      <c r="I1108" s="216"/>
      <c r="J1108" s="41"/>
      <c r="K1108" s="41"/>
      <c r="L1108" s="45"/>
      <c r="M1108" s="217"/>
      <c r="N1108" s="218"/>
      <c r="O1108" s="85"/>
      <c r="P1108" s="85"/>
      <c r="Q1108" s="85"/>
      <c r="R1108" s="85"/>
      <c r="S1108" s="85"/>
      <c r="T1108" s="86"/>
      <c r="U1108" s="39"/>
      <c r="V1108" s="39"/>
      <c r="W1108" s="39"/>
      <c r="X1108" s="39"/>
      <c r="Y1108" s="39"/>
      <c r="Z1108" s="39"/>
      <c r="AA1108" s="39"/>
      <c r="AB1108" s="39"/>
      <c r="AC1108" s="39"/>
      <c r="AD1108" s="39"/>
      <c r="AE1108" s="39"/>
      <c r="AT1108" s="18" t="s">
        <v>160</v>
      </c>
      <c r="AU1108" s="18" t="s">
        <v>85</v>
      </c>
    </row>
    <row r="1109" s="2" customFormat="1" ht="16.5" customHeight="1">
      <c r="A1109" s="39"/>
      <c r="B1109" s="40"/>
      <c r="C1109" s="201" t="s">
        <v>2514</v>
      </c>
      <c r="D1109" s="201" t="s">
        <v>153</v>
      </c>
      <c r="E1109" s="202" t="s">
        <v>2515</v>
      </c>
      <c r="F1109" s="203" t="s">
        <v>2516</v>
      </c>
      <c r="G1109" s="204" t="s">
        <v>221</v>
      </c>
      <c r="H1109" s="205">
        <v>206.13</v>
      </c>
      <c r="I1109" s="206"/>
      <c r="J1109" s="207">
        <f>ROUND(I1109*H1109,2)</f>
        <v>0</v>
      </c>
      <c r="K1109" s="203" t="s">
        <v>157</v>
      </c>
      <c r="L1109" s="45"/>
      <c r="M1109" s="208" t="s">
        <v>19</v>
      </c>
      <c r="N1109" s="209" t="s">
        <v>47</v>
      </c>
      <c r="O1109" s="85"/>
      <c r="P1109" s="210">
        <f>O1109*H1109</f>
        <v>0</v>
      </c>
      <c r="Q1109" s="210">
        <v>0</v>
      </c>
      <c r="R1109" s="210">
        <f>Q1109*H1109</f>
        <v>0</v>
      </c>
      <c r="S1109" s="210">
        <v>0.0025000000000000001</v>
      </c>
      <c r="T1109" s="211">
        <f>S1109*H1109</f>
        <v>0.51532500000000003</v>
      </c>
      <c r="U1109" s="39"/>
      <c r="V1109" s="39"/>
      <c r="W1109" s="39"/>
      <c r="X1109" s="39"/>
      <c r="Y1109" s="39"/>
      <c r="Z1109" s="39"/>
      <c r="AA1109" s="39"/>
      <c r="AB1109" s="39"/>
      <c r="AC1109" s="39"/>
      <c r="AD1109" s="39"/>
      <c r="AE1109" s="39"/>
      <c r="AR1109" s="212" t="s">
        <v>249</v>
      </c>
      <c r="AT1109" s="212" t="s">
        <v>153</v>
      </c>
      <c r="AU1109" s="212" t="s">
        <v>85</v>
      </c>
      <c r="AY1109" s="18" t="s">
        <v>151</v>
      </c>
      <c r="BE1109" s="213">
        <f>IF(N1109="základní",J1109,0)</f>
        <v>0</v>
      </c>
      <c r="BF1109" s="213">
        <f>IF(N1109="snížená",J1109,0)</f>
        <v>0</v>
      </c>
      <c r="BG1109" s="213">
        <f>IF(N1109="zákl. přenesená",J1109,0)</f>
        <v>0</v>
      </c>
      <c r="BH1109" s="213">
        <f>IF(N1109="sníž. přenesená",J1109,0)</f>
        <v>0</v>
      </c>
      <c r="BI1109" s="213">
        <f>IF(N1109="nulová",J1109,0)</f>
        <v>0</v>
      </c>
      <c r="BJ1109" s="18" t="s">
        <v>81</v>
      </c>
      <c r="BK1109" s="213">
        <f>ROUND(I1109*H1109,2)</f>
        <v>0</v>
      </c>
      <c r="BL1109" s="18" t="s">
        <v>249</v>
      </c>
      <c r="BM1109" s="212" t="s">
        <v>2517</v>
      </c>
    </row>
    <row r="1110" s="2" customFormat="1">
      <c r="A1110" s="39"/>
      <c r="B1110" s="40"/>
      <c r="C1110" s="41"/>
      <c r="D1110" s="214" t="s">
        <v>160</v>
      </c>
      <c r="E1110" s="41"/>
      <c r="F1110" s="215" t="s">
        <v>2518</v>
      </c>
      <c r="G1110" s="41"/>
      <c r="H1110" s="41"/>
      <c r="I1110" s="216"/>
      <c r="J1110" s="41"/>
      <c r="K1110" s="41"/>
      <c r="L1110" s="45"/>
      <c r="M1110" s="217"/>
      <c r="N1110" s="218"/>
      <c r="O1110" s="85"/>
      <c r="P1110" s="85"/>
      <c r="Q1110" s="85"/>
      <c r="R1110" s="85"/>
      <c r="S1110" s="85"/>
      <c r="T1110" s="86"/>
      <c r="U1110" s="39"/>
      <c r="V1110" s="39"/>
      <c r="W1110" s="39"/>
      <c r="X1110" s="39"/>
      <c r="Y1110" s="39"/>
      <c r="Z1110" s="39"/>
      <c r="AA1110" s="39"/>
      <c r="AB1110" s="39"/>
      <c r="AC1110" s="39"/>
      <c r="AD1110" s="39"/>
      <c r="AE1110" s="39"/>
      <c r="AT1110" s="18" t="s">
        <v>160</v>
      </c>
      <c r="AU1110" s="18" t="s">
        <v>85</v>
      </c>
    </row>
    <row r="1111" s="13" customFormat="1">
      <c r="A1111" s="13"/>
      <c r="B1111" s="219"/>
      <c r="C1111" s="220"/>
      <c r="D1111" s="221" t="s">
        <v>162</v>
      </c>
      <c r="E1111" s="222" t="s">
        <v>19</v>
      </c>
      <c r="F1111" s="223" t="s">
        <v>2519</v>
      </c>
      <c r="G1111" s="220"/>
      <c r="H1111" s="224">
        <v>206.13</v>
      </c>
      <c r="I1111" s="225"/>
      <c r="J1111" s="220"/>
      <c r="K1111" s="220"/>
      <c r="L1111" s="226"/>
      <c r="M1111" s="227"/>
      <c r="N1111" s="228"/>
      <c r="O1111" s="228"/>
      <c r="P1111" s="228"/>
      <c r="Q1111" s="228"/>
      <c r="R1111" s="228"/>
      <c r="S1111" s="228"/>
      <c r="T1111" s="229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30" t="s">
        <v>162</v>
      </c>
      <c r="AU1111" s="230" t="s">
        <v>85</v>
      </c>
      <c r="AV1111" s="13" t="s">
        <v>85</v>
      </c>
      <c r="AW1111" s="13" t="s">
        <v>35</v>
      </c>
      <c r="AX1111" s="13" t="s">
        <v>81</v>
      </c>
      <c r="AY1111" s="230" t="s">
        <v>151</v>
      </c>
    </row>
    <row r="1112" s="2" customFormat="1" ht="16.5" customHeight="1">
      <c r="A1112" s="39"/>
      <c r="B1112" s="40"/>
      <c r="C1112" s="201" t="s">
        <v>2520</v>
      </c>
      <c r="D1112" s="201" t="s">
        <v>153</v>
      </c>
      <c r="E1112" s="202" t="s">
        <v>2521</v>
      </c>
      <c r="F1112" s="203" t="s">
        <v>2522</v>
      </c>
      <c r="G1112" s="204" t="s">
        <v>221</v>
      </c>
      <c r="H1112" s="205">
        <v>122.99</v>
      </c>
      <c r="I1112" s="206"/>
      <c r="J1112" s="207">
        <f>ROUND(I1112*H1112,2)</f>
        <v>0</v>
      </c>
      <c r="K1112" s="203" t="s">
        <v>157</v>
      </c>
      <c r="L1112" s="45"/>
      <c r="M1112" s="208" t="s">
        <v>19</v>
      </c>
      <c r="N1112" s="209" t="s">
        <v>47</v>
      </c>
      <c r="O1112" s="85"/>
      <c r="P1112" s="210">
        <f>O1112*H1112</f>
        <v>0</v>
      </c>
      <c r="Q1112" s="210">
        <v>0.00050000000000000001</v>
      </c>
      <c r="R1112" s="210">
        <f>Q1112*H1112</f>
        <v>0.061495000000000001</v>
      </c>
      <c r="S1112" s="210">
        <v>0</v>
      </c>
      <c r="T1112" s="211">
        <f>S1112*H1112</f>
        <v>0</v>
      </c>
      <c r="U1112" s="39"/>
      <c r="V1112" s="39"/>
      <c r="W1112" s="39"/>
      <c r="X1112" s="39"/>
      <c r="Y1112" s="39"/>
      <c r="Z1112" s="39"/>
      <c r="AA1112" s="39"/>
      <c r="AB1112" s="39"/>
      <c r="AC1112" s="39"/>
      <c r="AD1112" s="39"/>
      <c r="AE1112" s="39"/>
      <c r="AR1112" s="212" t="s">
        <v>249</v>
      </c>
      <c r="AT1112" s="212" t="s">
        <v>153</v>
      </c>
      <c r="AU1112" s="212" t="s">
        <v>85</v>
      </c>
      <c r="AY1112" s="18" t="s">
        <v>151</v>
      </c>
      <c r="BE1112" s="213">
        <f>IF(N1112="základní",J1112,0)</f>
        <v>0</v>
      </c>
      <c r="BF1112" s="213">
        <f>IF(N1112="snížená",J1112,0)</f>
        <v>0</v>
      </c>
      <c r="BG1112" s="213">
        <f>IF(N1112="zákl. přenesená",J1112,0)</f>
        <v>0</v>
      </c>
      <c r="BH1112" s="213">
        <f>IF(N1112="sníž. přenesená",J1112,0)</f>
        <v>0</v>
      </c>
      <c r="BI1112" s="213">
        <f>IF(N1112="nulová",J1112,0)</f>
        <v>0</v>
      </c>
      <c r="BJ1112" s="18" t="s">
        <v>81</v>
      </c>
      <c r="BK1112" s="213">
        <f>ROUND(I1112*H1112,2)</f>
        <v>0</v>
      </c>
      <c r="BL1112" s="18" t="s">
        <v>249</v>
      </c>
      <c r="BM1112" s="212" t="s">
        <v>2523</v>
      </c>
    </row>
    <row r="1113" s="2" customFormat="1">
      <c r="A1113" s="39"/>
      <c r="B1113" s="40"/>
      <c r="C1113" s="41"/>
      <c r="D1113" s="214" t="s">
        <v>160</v>
      </c>
      <c r="E1113" s="41"/>
      <c r="F1113" s="215" t="s">
        <v>2524</v>
      </c>
      <c r="G1113" s="41"/>
      <c r="H1113" s="41"/>
      <c r="I1113" s="216"/>
      <c r="J1113" s="41"/>
      <c r="K1113" s="41"/>
      <c r="L1113" s="45"/>
      <c r="M1113" s="217"/>
      <c r="N1113" s="218"/>
      <c r="O1113" s="85"/>
      <c r="P1113" s="85"/>
      <c r="Q1113" s="85"/>
      <c r="R1113" s="85"/>
      <c r="S1113" s="85"/>
      <c r="T1113" s="86"/>
      <c r="U1113" s="39"/>
      <c r="V1113" s="39"/>
      <c r="W1113" s="39"/>
      <c r="X1113" s="39"/>
      <c r="Y1113" s="39"/>
      <c r="Z1113" s="39"/>
      <c r="AA1113" s="39"/>
      <c r="AB1113" s="39"/>
      <c r="AC1113" s="39"/>
      <c r="AD1113" s="39"/>
      <c r="AE1113" s="39"/>
      <c r="AT1113" s="18" t="s">
        <v>160</v>
      </c>
      <c r="AU1113" s="18" t="s">
        <v>85</v>
      </c>
    </row>
    <row r="1114" s="2" customFormat="1" ht="16.5" customHeight="1">
      <c r="A1114" s="39"/>
      <c r="B1114" s="40"/>
      <c r="C1114" s="231" t="s">
        <v>2525</v>
      </c>
      <c r="D1114" s="231" t="s">
        <v>194</v>
      </c>
      <c r="E1114" s="232" t="s">
        <v>2526</v>
      </c>
      <c r="F1114" s="233" t="s">
        <v>2527</v>
      </c>
      <c r="G1114" s="234" t="s">
        <v>221</v>
      </c>
      <c r="H1114" s="235">
        <v>135.28899999999999</v>
      </c>
      <c r="I1114" s="236"/>
      <c r="J1114" s="237">
        <f>ROUND(I1114*H1114,2)</f>
        <v>0</v>
      </c>
      <c r="K1114" s="233" t="s">
        <v>157</v>
      </c>
      <c r="L1114" s="238"/>
      <c r="M1114" s="239" t="s">
        <v>19</v>
      </c>
      <c r="N1114" s="240" t="s">
        <v>47</v>
      </c>
      <c r="O1114" s="85"/>
      <c r="P1114" s="210">
        <f>O1114*H1114</f>
        <v>0</v>
      </c>
      <c r="Q1114" s="210">
        <v>0.00132</v>
      </c>
      <c r="R1114" s="210">
        <f>Q1114*H1114</f>
        <v>0.17858147999999999</v>
      </c>
      <c r="S1114" s="210">
        <v>0</v>
      </c>
      <c r="T1114" s="211">
        <f>S1114*H1114</f>
        <v>0</v>
      </c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/>
      <c r="AE1114" s="39"/>
      <c r="AR1114" s="212" t="s">
        <v>344</v>
      </c>
      <c r="AT1114" s="212" t="s">
        <v>194</v>
      </c>
      <c r="AU1114" s="212" t="s">
        <v>85</v>
      </c>
      <c r="AY1114" s="18" t="s">
        <v>151</v>
      </c>
      <c r="BE1114" s="213">
        <f>IF(N1114="základní",J1114,0)</f>
        <v>0</v>
      </c>
      <c r="BF1114" s="213">
        <f>IF(N1114="snížená",J1114,0)</f>
        <v>0</v>
      </c>
      <c r="BG1114" s="213">
        <f>IF(N1114="zákl. přenesená",J1114,0)</f>
        <v>0</v>
      </c>
      <c r="BH1114" s="213">
        <f>IF(N1114="sníž. přenesená",J1114,0)</f>
        <v>0</v>
      </c>
      <c r="BI1114" s="213">
        <f>IF(N1114="nulová",J1114,0)</f>
        <v>0</v>
      </c>
      <c r="BJ1114" s="18" t="s">
        <v>81</v>
      </c>
      <c r="BK1114" s="213">
        <f>ROUND(I1114*H1114,2)</f>
        <v>0</v>
      </c>
      <c r="BL1114" s="18" t="s">
        <v>249</v>
      </c>
      <c r="BM1114" s="212" t="s">
        <v>2528</v>
      </c>
    </row>
    <row r="1115" s="13" customFormat="1">
      <c r="A1115" s="13"/>
      <c r="B1115" s="219"/>
      <c r="C1115" s="220"/>
      <c r="D1115" s="221" t="s">
        <v>162</v>
      </c>
      <c r="E1115" s="220"/>
      <c r="F1115" s="223" t="s">
        <v>2529</v>
      </c>
      <c r="G1115" s="220"/>
      <c r="H1115" s="224">
        <v>135.28899999999999</v>
      </c>
      <c r="I1115" s="225"/>
      <c r="J1115" s="220"/>
      <c r="K1115" s="220"/>
      <c r="L1115" s="226"/>
      <c r="M1115" s="227"/>
      <c r="N1115" s="228"/>
      <c r="O1115" s="228"/>
      <c r="P1115" s="228"/>
      <c r="Q1115" s="228"/>
      <c r="R1115" s="228"/>
      <c r="S1115" s="228"/>
      <c r="T1115" s="229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30" t="s">
        <v>162</v>
      </c>
      <c r="AU1115" s="230" t="s">
        <v>85</v>
      </c>
      <c r="AV1115" s="13" t="s">
        <v>85</v>
      </c>
      <c r="AW1115" s="13" t="s">
        <v>4</v>
      </c>
      <c r="AX1115" s="13" t="s">
        <v>81</v>
      </c>
      <c r="AY1115" s="230" t="s">
        <v>151</v>
      </c>
    </row>
    <row r="1116" s="2" customFormat="1" ht="16.5" customHeight="1">
      <c r="A1116" s="39"/>
      <c r="B1116" s="40"/>
      <c r="C1116" s="201" t="s">
        <v>2530</v>
      </c>
      <c r="D1116" s="201" t="s">
        <v>153</v>
      </c>
      <c r="E1116" s="202" t="s">
        <v>2531</v>
      </c>
      <c r="F1116" s="203" t="s">
        <v>2532</v>
      </c>
      <c r="G1116" s="204" t="s">
        <v>221</v>
      </c>
      <c r="H1116" s="205">
        <v>242.56999999999999</v>
      </c>
      <c r="I1116" s="206"/>
      <c r="J1116" s="207">
        <f>ROUND(I1116*H1116,2)</f>
        <v>0</v>
      </c>
      <c r="K1116" s="203" t="s">
        <v>157</v>
      </c>
      <c r="L1116" s="45"/>
      <c r="M1116" s="208" t="s">
        <v>19</v>
      </c>
      <c r="N1116" s="209" t="s">
        <v>47</v>
      </c>
      <c r="O1116" s="85"/>
      <c r="P1116" s="210">
        <f>O1116*H1116</f>
        <v>0</v>
      </c>
      <c r="Q1116" s="210">
        <v>0.00029999999999999997</v>
      </c>
      <c r="R1116" s="210">
        <f>Q1116*H1116</f>
        <v>0.072770999999999988</v>
      </c>
      <c r="S1116" s="210">
        <v>0</v>
      </c>
      <c r="T1116" s="211">
        <f>S1116*H1116</f>
        <v>0</v>
      </c>
      <c r="U1116" s="39"/>
      <c r="V1116" s="39"/>
      <c r="W1116" s="39"/>
      <c r="X1116" s="39"/>
      <c r="Y1116" s="39"/>
      <c r="Z1116" s="39"/>
      <c r="AA1116" s="39"/>
      <c r="AB1116" s="39"/>
      <c r="AC1116" s="39"/>
      <c r="AD1116" s="39"/>
      <c r="AE1116" s="39"/>
      <c r="AR1116" s="212" t="s">
        <v>249</v>
      </c>
      <c r="AT1116" s="212" t="s">
        <v>153</v>
      </c>
      <c r="AU1116" s="212" t="s">
        <v>85</v>
      </c>
      <c r="AY1116" s="18" t="s">
        <v>151</v>
      </c>
      <c r="BE1116" s="213">
        <f>IF(N1116="základní",J1116,0)</f>
        <v>0</v>
      </c>
      <c r="BF1116" s="213">
        <f>IF(N1116="snížená",J1116,0)</f>
        <v>0</v>
      </c>
      <c r="BG1116" s="213">
        <f>IF(N1116="zákl. přenesená",J1116,0)</f>
        <v>0</v>
      </c>
      <c r="BH1116" s="213">
        <f>IF(N1116="sníž. přenesená",J1116,0)</f>
        <v>0</v>
      </c>
      <c r="BI1116" s="213">
        <f>IF(N1116="nulová",J1116,0)</f>
        <v>0</v>
      </c>
      <c r="BJ1116" s="18" t="s">
        <v>81</v>
      </c>
      <c r="BK1116" s="213">
        <f>ROUND(I1116*H1116,2)</f>
        <v>0</v>
      </c>
      <c r="BL1116" s="18" t="s">
        <v>249</v>
      </c>
      <c r="BM1116" s="212" t="s">
        <v>2533</v>
      </c>
    </row>
    <row r="1117" s="2" customFormat="1">
      <c r="A1117" s="39"/>
      <c r="B1117" s="40"/>
      <c r="C1117" s="41"/>
      <c r="D1117" s="214" t="s">
        <v>160</v>
      </c>
      <c r="E1117" s="41"/>
      <c r="F1117" s="215" t="s">
        <v>2534</v>
      </c>
      <c r="G1117" s="41"/>
      <c r="H1117" s="41"/>
      <c r="I1117" s="216"/>
      <c r="J1117" s="41"/>
      <c r="K1117" s="41"/>
      <c r="L1117" s="45"/>
      <c r="M1117" s="217"/>
      <c r="N1117" s="218"/>
      <c r="O1117" s="85"/>
      <c r="P1117" s="85"/>
      <c r="Q1117" s="85"/>
      <c r="R1117" s="85"/>
      <c r="S1117" s="85"/>
      <c r="T1117" s="86"/>
      <c r="U1117" s="39"/>
      <c r="V1117" s="39"/>
      <c r="W1117" s="39"/>
      <c r="X1117" s="39"/>
      <c r="Y1117" s="39"/>
      <c r="Z1117" s="39"/>
      <c r="AA1117" s="39"/>
      <c r="AB1117" s="39"/>
      <c r="AC1117" s="39"/>
      <c r="AD1117" s="39"/>
      <c r="AE1117" s="39"/>
      <c r="AT1117" s="18" t="s">
        <v>160</v>
      </c>
      <c r="AU1117" s="18" t="s">
        <v>85</v>
      </c>
    </row>
    <row r="1118" s="13" customFormat="1">
      <c r="A1118" s="13"/>
      <c r="B1118" s="219"/>
      <c r="C1118" s="220"/>
      <c r="D1118" s="221" t="s">
        <v>162</v>
      </c>
      <c r="E1118" s="222" t="s">
        <v>19</v>
      </c>
      <c r="F1118" s="223" t="s">
        <v>2535</v>
      </c>
      <c r="G1118" s="220"/>
      <c r="H1118" s="224">
        <v>242.56999999999999</v>
      </c>
      <c r="I1118" s="225"/>
      <c r="J1118" s="220"/>
      <c r="K1118" s="220"/>
      <c r="L1118" s="226"/>
      <c r="M1118" s="227"/>
      <c r="N1118" s="228"/>
      <c r="O1118" s="228"/>
      <c r="P1118" s="228"/>
      <c r="Q1118" s="228"/>
      <c r="R1118" s="228"/>
      <c r="S1118" s="228"/>
      <c r="T1118" s="229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0" t="s">
        <v>162</v>
      </c>
      <c r="AU1118" s="230" t="s">
        <v>85</v>
      </c>
      <c r="AV1118" s="13" t="s">
        <v>85</v>
      </c>
      <c r="AW1118" s="13" t="s">
        <v>35</v>
      </c>
      <c r="AX1118" s="13" t="s">
        <v>81</v>
      </c>
      <c r="AY1118" s="230" t="s">
        <v>151</v>
      </c>
    </row>
    <row r="1119" s="2" customFormat="1" ht="24.15" customHeight="1">
      <c r="A1119" s="39"/>
      <c r="B1119" s="40"/>
      <c r="C1119" s="231" t="s">
        <v>2536</v>
      </c>
      <c r="D1119" s="231" t="s">
        <v>194</v>
      </c>
      <c r="E1119" s="232" t="s">
        <v>2537</v>
      </c>
      <c r="F1119" s="233" t="s">
        <v>2538</v>
      </c>
      <c r="G1119" s="234" t="s">
        <v>221</v>
      </c>
      <c r="H1119" s="235">
        <v>266.827</v>
      </c>
      <c r="I1119" s="236"/>
      <c r="J1119" s="237">
        <f>ROUND(I1119*H1119,2)</f>
        <v>0</v>
      </c>
      <c r="K1119" s="233" t="s">
        <v>157</v>
      </c>
      <c r="L1119" s="238"/>
      <c r="M1119" s="239" t="s">
        <v>19</v>
      </c>
      <c r="N1119" s="240" t="s">
        <v>47</v>
      </c>
      <c r="O1119" s="85"/>
      <c r="P1119" s="210">
        <f>O1119*H1119</f>
        <v>0</v>
      </c>
      <c r="Q1119" s="210">
        <v>0.0028300000000000001</v>
      </c>
      <c r="R1119" s="210">
        <f>Q1119*H1119</f>
        <v>0.75512040999999996</v>
      </c>
      <c r="S1119" s="210">
        <v>0</v>
      </c>
      <c r="T1119" s="211">
        <f>S1119*H1119</f>
        <v>0</v>
      </c>
      <c r="U1119" s="39"/>
      <c r="V1119" s="39"/>
      <c r="W1119" s="39"/>
      <c r="X1119" s="39"/>
      <c r="Y1119" s="39"/>
      <c r="Z1119" s="39"/>
      <c r="AA1119" s="39"/>
      <c r="AB1119" s="39"/>
      <c r="AC1119" s="39"/>
      <c r="AD1119" s="39"/>
      <c r="AE1119" s="39"/>
      <c r="AR1119" s="212" t="s">
        <v>344</v>
      </c>
      <c r="AT1119" s="212" t="s">
        <v>194</v>
      </c>
      <c r="AU1119" s="212" t="s">
        <v>85</v>
      </c>
      <c r="AY1119" s="18" t="s">
        <v>151</v>
      </c>
      <c r="BE1119" s="213">
        <f>IF(N1119="základní",J1119,0)</f>
        <v>0</v>
      </c>
      <c r="BF1119" s="213">
        <f>IF(N1119="snížená",J1119,0)</f>
        <v>0</v>
      </c>
      <c r="BG1119" s="213">
        <f>IF(N1119="zákl. přenesená",J1119,0)</f>
        <v>0</v>
      </c>
      <c r="BH1119" s="213">
        <f>IF(N1119="sníž. přenesená",J1119,0)</f>
        <v>0</v>
      </c>
      <c r="BI1119" s="213">
        <f>IF(N1119="nulová",J1119,0)</f>
        <v>0</v>
      </c>
      <c r="BJ1119" s="18" t="s">
        <v>81</v>
      </c>
      <c r="BK1119" s="213">
        <f>ROUND(I1119*H1119,2)</f>
        <v>0</v>
      </c>
      <c r="BL1119" s="18" t="s">
        <v>249</v>
      </c>
      <c r="BM1119" s="212" t="s">
        <v>2539</v>
      </c>
    </row>
    <row r="1120" s="13" customFormat="1">
      <c r="A1120" s="13"/>
      <c r="B1120" s="219"/>
      <c r="C1120" s="220"/>
      <c r="D1120" s="221" t="s">
        <v>162</v>
      </c>
      <c r="E1120" s="220"/>
      <c r="F1120" s="223" t="s">
        <v>2540</v>
      </c>
      <c r="G1120" s="220"/>
      <c r="H1120" s="224">
        <v>266.827</v>
      </c>
      <c r="I1120" s="225"/>
      <c r="J1120" s="220"/>
      <c r="K1120" s="220"/>
      <c r="L1120" s="226"/>
      <c r="M1120" s="227"/>
      <c r="N1120" s="228"/>
      <c r="O1120" s="228"/>
      <c r="P1120" s="228"/>
      <c r="Q1120" s="228"/>
      <c r="R1120" s="228"/>
      <c r="S1120" s="228"/>
      <c r="T1120" s="229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30" t="s">
        <v>162</v>
      </c>
      <c r="AU1120" s="230" t="s">
        <v>85</v>
      </c>
      <c r="AV1120" s="13" t="s">
        <v>85</v>
      </c>
      <c r="AW1120" s="13" t="s">
        <v>4</v>
      </c>
      <c r="AX1120" s="13" t="s">
        <v>81</v>
      </c>
      <c r="AY1120" s="230" t="s">
        <v>151</v>
      </c>
    </row>
    <row r="1121" s="2" customFormat="1" ht="16.5" customHeight="1">
      <c r="A1121" s="39"/>
      <c r="B1121" s="40"/>
      <c r="C1121" s="201" t="s">
        <v>2541</v>
      </c>
      <c r="D1121" s="201" t="s">
        <v>153</v>
      </c>
      <c r="E1121" s="202" t="s">
        <v>2542</v>
      </c>
      <c r="F1121" s="203" t="s">
        <v>2543</v>
      </c>
      <c r="G1121" s="204" t="s">
        <v>821</v>
      </c>
      <c r="H1121" s="205">
        <v>121.285</v>
      </c>
      <c r="I1121" s="206"/>
      <c r="J1121" s="207">
        <f>ROUND(I1121*H1121,2)</f>
        <v>0</v>
      </c>
      <c r="K1121" s="203" t="s">
        <v>157</v>
      </c>
      <c r="L1121" s="45"/>
      <c r="M1121" s="208" t="s">
        <v>19</v>
      </c>
      <c r="N1121" s="209" t="s">
        <v>47</v>
      </c>
      <c r="O1121" s="85"/>
      <c r="P1121" s="210">
        <f>O1121*H1121</f>
        <v>0</v>
      </c>
      <c r="Q1121" s="210">
        <v>2.0000000000000002E-05</v>
      </c>
      <c r="R1121" s="210">
        <f>Q1121*H1121</f>
        <v>0.0024257000000000003</v>
      </c>
      <c r="S1121" s="210">
        <v>0</v>
      </c>
      <c r="T1121" s="211">
        <f>S1121*H1121</f>
        <v>0</v>
      </c>
      <c r="U1121" s="39"/>
      <c r="V1121" s="39"/>
      <c r="W1121" s="39"/>
      <c r="X1121" s="39"/>
      <c r="Y1121" s="39"/>
      <c r="Z1121" s="39"/>
      <c r="AA1121" s="39"/>
      <c r="AB1121" s="39"/>
      <c r="AC1121" s="39"/>
      <c r="AD1121" s="39"/>
      <c r="AE1121" s="39"/>
      <c r="AR1121" s="212" t="s">
        <v>249</v>
      </c>
      <c r="AT1121" s="212" t="s">
        <v>153</v>
      </c>
      <c r="AU1121" s="212" t="s">
        <v>85</v>
      </c>
      <c r="AY1121" s="18" t="s">
        <v>151</v>
      </c>
      <c r="BE1121" s="213">
        <f>IF(N1121="základní",J1121,0)</f>
        <v>0</v>
      </c>
      <c r="BF1121" s="213">
        <f>IF(N1121="snížená",J1121,0)</f>
        <v>0</v>
      </c>
      <c r="BG1121" s="213">
        <f>IF(N1121="zákl. přenesená",J1121,0)</f>
        <v>0</v>
      </c>
      <c r="BH1121" s="213">
        <f>IF(N1121="sníž. přenesená",J1121,0)</f>
        <v>0</v>
      </c>
      <c r="BI1121" s="213">
        <f>IF(N1121="nulová",J1121,0)</f>
        <v>0</v>
      </c>
      <c r="BJ1121" s="18" t="s">
        <v>81</v>
      </c>
      <c r="BK1121" s="213">
        <f>ROUND(I1121*H1121,2)</f>
        <v>0</v>
      </c>
      <c r="BL1121" s="18" t="s">
        <v>249</v>
      </c>
      <c r="BM1121" s="212" t="s">
        <v>2544</v>
      </c>
    </row>
    <row r="1122" s="2" customFormat="1">
      <c r="A1122" s="39"/>
      <c r="B1122" s="40"/>
      <c r="C1122" s="41"/>
      <c r="D1122" s="214" t="s">
        <v>160</v>
      </c>
      <c r="E1122" s="41"/>
      <c r="F1122" s="215" t="s">
        <v>2545</v>
      </c>
      <c r="G1122" s="41"/>
      <c r="H1122" s="41"/>
      <c r="I1122" s="216"/>
      <c r="J1122" s="41"/>
      <c r="K1122" s="41"/>
      <c r="L1122" s="45"/>
      <c r="M1122" s="217"/>
      <c r="N1122" s="218"/>
      <c r="O1122" s="85"/>
      <c r="P1122" s="85"/>
      <c r="Q1122" s="85"/>
      <c r="R1122" s="85"/>
      <c r="S1122" s="85"/>
      <c r="T1122" s="86"/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T1122" s="18" t="s">
        <v>160</v>
      </c>
      <c r="AU1122" s="18" t="s">
        <v>85</v>
      </c>
    </row>
    <row r="1123" s="13" customFormat="1">
      <c r="A1123" s="13"/>
      <c r="B1123" s="219"/>
      <c r="C1123" s="220"/>
      <c r="D1123" s="221" t="s">
        <v>162</v>
      </c>
      <c r="E1123" s="222" t="s">
        <v>19</v>
      </c>
      <c r="F1123" s="223" t="s">
        <v>2546</v>
      </c>
      <c r="G1123" s="220"/>
      <c r="H1123" s="224">
        <v>121.285</v>
      </c>
      <c r="I1123" s="225"/>
      <c r="J1123" s="220"/>
      <c r="K1123" s="220"/>
      <c r="L1123" s="226"/>
      <c r="M1123" s="227"/>
      <c r="N1123" s="228"/>
      <c r="O1123" s="228"/>
      <c r="P1123" s="228"/>
      <c r="Q1123" s="228"/>
      <c r="R1123" s="228"/>
      <c r="S1123" s="228"/>
      <c r="T1123" s="229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30" t="s">
        <v>162</v>
      </c>
      <c r="AU1123" s="230" t="s">
        <v>85</v>
      </c>
      <c r="AV1123" s="13" t="s">
        <v>85</v>
      </c>
      <c r="AW1123" s="13" t="s">
        <v>35</v>
      </c>
      <c r="AX1123" s="13" t="s">
        <v>81</v>
      </c>
      <c r="AY1123" s="230" t="s">
        <v>151</v>
      </c>
    </row>
    <row r="1124" s="2" customFormat="1" ht="16.5" customHeight="1">
      <c r="A1124" s="39"/>
      <c r="B1124" s="40"/>
      <c r="C1124" s="201" t="s">
        <v>2547</v>
      </c>
      <c r="D1124" s="201" t="s">
        <v>153</v>
      </c>
      <c r="E1124" s="202" t="s">
        <v>2548</v>
      </c>
      <c r="F1124" s="203" t="s">
        <v>2549</v>
      </c>
      <c r="G1124" s="204" t="s">
        <v>821</v>
      </c>
      <c r="H1124" s="205">
        <v>176.58000000000001</v>
      </c>
      <c r="I1124" s="206"/>
      <c r="J1124" s="207">
        <f>ROUND(I1124*H1124,2)</f>
        <v>0</v>
      </c>
      <c r="K1124" s="203" t="s">
        <v>157</v>
      </c>
      <c r="L1124" s="45"/>
      <c r="M1124" s="208" t="s">
        <v>19</v>
      </c>
      <c r="N1124" s="209" t="s">
        <v>47</v>
      </c>
      <c r="O1124" s="85"/>
      <c r="P1124" s="210">
        <f>O1124*H1124</f>
        <v>0</v>
      </c>
      <c r="Q1124" s="210">
        <v>0</v>
      </c>
      <c r="R1124" s="210">
        <f>Q1124*H1124</f>
        <v>0</v>
      </c>
      <c r="S1124" s="210">
        <v>0.00029999999999999997</v>
      </c>
      <c r="T1124" s="211">
        <f>S1124*H1124</f>
        <v>0.052974</v>
      </c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/>
      <c r="AE1124" s="39"/>
      <c r="AR1124" s="212" t="s">
        <v>249</v>
      </c>
      <c r="AT1124" s="212" t="s">
        <v>153</v>
      </c>
      <c r="AU1124" s="212" t="s">
        <v>85</v>
      </c>
      <c r="AY1124" s="18" t="s">
        <v>151</v>
      </c>
      <c r="BE1124" s="213">
        <f>IF(N1124="základní",J1124,0)</f>
        <v>0</v>
      </c>
      <c r="BF1124" s="213">
        <f>IF(N1124="snížená",J1124,0)</f>
        <v>0</v>
      </c>
      <c r="BG1124" s="213">
        <f>IF(N1124="zákl. přenesená",J1124,0)</f>
        <v>0</v>
      </c>
      <c r="BH1124" s="213">
        <f>IF(N1124="sníž. přenesená",J1124,0)</f>
        <v>0</v>
      </c>
      <c r="BI1124" s="213">
        <f>IF(N1124="nulová",J1124,0)</f>
        <v>0</v>
      </c>
      <c r="BJ1124" s="18" t="s">
        <v>81</v>
      </c>
      <c r="BK1124" s="213">
        <f>ROUND(I1124*H1124,2)</f>
        <v>0</v>
      </c>
      <c r="BL1124" s="18" t="s">
        <v>249</v>
      </c>
      <c r="BM1124" s="212" t="s">
        <v>2550</v>
      </c>
    </row>
    <row r="1125" s="2" customFormat="1">
      <c r="A1125" s="39"/>
      <c r="B1125" s="40"/>
      <c r="C1125" s="41"/>
      <c r="D1125" s="214" t="s">
        <v>160</v>
      </c>
      <c r="E1125" s="41"/>
      <c r="F1125" s="215" t="s">
        <v>2551</v>
      </c>
      <c r="G1125" s="41"/>
      <c r="H1125" s="41"/>
      <c r="I1125" s="216"/>
      <c r="J1125" s="41"/>
      <c r="K1125" s="41"/>
      <c r="L1125" s="45"/>
      <c r="M1125" s="217"/>
      <c r="N1125" s="218"/>
      <c r="O1125" s="85"/>
      <c r="P1125" s="85"/>
      <c r="Q1125" s="85"/>
      <c r="R1125" s="85"/>
      <c r="S1125" s="85"/>
      <c r="T1125" s="86"/>
      <c r="U1125" s="39"/>
      <c r="V1125" s="39"/>
      <c r="W1125" s="39"/>
      <c r="X1125" s="39"/>
      <c r="Y1125" s="39"/>
      <c r="Z1125" s="39"/>
      <c r="AA1125" s="39"/>
      <c r="AB1125" s="39"/>
      <c r="AC1125" s="39"/>
      <c r="AD1125" s="39"/>
      <c r="AE1125" s="39"/>
      <c r="AT1125" s="18" t="s">
        <v>160</v>
      </c>
      <c r="AU1125" s="18" t="s">
        <v>85</v>
      </c>
    </row>
    <row r="1126" s="2" customFormat="1" ht="16.5" customHeight="1">
      <c r="A1126" s="39"/>
      <c r="B1126" s="40"/>
      <c r="C1126" s="201" t="s">
        <v>2552</v>
      </c>
      <c r="D1126" s="201" t="s">
        <v>153</v>
      </c>
      <c r="E1126" s="202" t="s">
        <v>2553</v>
      </c>
      <c r="F1126" s="203" t="s">
        <v>2554</v>
      </c>
      <c r="G1126" s="204" t="s">
        <v>821</v>
      </c>
      <c r="H1126" s="205">
        <v>219.05000000000001</v>
      </c>
      <c r="I1126" s="206"/>
      <c r="J1126" s="207">
        <f>ROUND(I1126*H1126,2)</f>
        <v>0</v>
      </c>
      <c r="K1126" s="203" t="s">
        <v>157</v>
      </c>
      <c r="L1126" s="45"/>
      <c r="M1126" s="208" t="s">
        <v>19</v>
      </c>
      <c r="N1126" s="209" t="s">
        <v>47</v>
      </c>
      <c r="O1126" s="85"/>
      <c r="P1126" s="210">
        <f>O1126*H1126</f>
        <v>0</v>
      </c>
      <c r="Q1126" s="210">
        <v>3.0000000000000001E-05</v>
      </c>
      <c r="R1126" s="210">
        <f>Q1126*H1126</f>
        <v>0.0065715000000000001</v>
      </c>
      <c r="S1126" s="210">
        <v>0</v>
      </c>
      <c r="T1126" s="211">
        <f>S1126*H1126</f>
        <v>0</v>
      </c>
      <c r="U1126" s="39"/>
      <c r="V1126" s="39"/>
      <c r="W1126" s="39"/>
      <c r="X1126" s="39"/>
      <c r="Y1126" s="39"/>
      <c r="Z1126" s="39"/>
      <c r="AA1126" s="39"/>
      <c r="AB1126" s="39"/>
      <c r="AC1126" s="39"/>
      <c r="AD1126" s="39"/>
      <c r="AE1126" s="39"/>
      <c r="AR1126" s="212" t="s">
        <v>249</v>
      </c>
      <c r="AT1126" s="212" t="s">
        <v>153</v>
      </c>
      <c r="AU1126" s="212" t="s">
        <v>85</v>
      </c>
      <c r="AY1126" s="18" t="s">
        <v>151</v>
      </c>
      <c r="BE1126" s="213">
        <f>IF(N1126="základní",J1126,0)</f>
        <v>0</v>
      </c>
      <c r="BF1126" s="213">
        <f>IF(N1126="snížená",J1126,0)</f>
        <v>0</v>
      </c>
      <c r="BG1126" s="213">
        <f>IF(N1126="zákl. přenesená",J1126,0)</f>
        <v>0</v>
      </c>
      <c r="BH1126" s="213">
        <f>IF(N1126="sníž. přenesená",J1126,0)</f>
        <v>0</v>
      </c>
      <c r="BI1126" s="213">
        <f>IF(N1126="nulová",J1126,0)</f>
        <v>0</v>
      </c>
      <c r="BJ1126" s="18" t="s">
        <v>81</v>
      </c>
      <c r="BK1126" s="213">
        <f>ROUND(I1126*H1126,2)</f>
        <v>0</v>
      </c>
      <c r="BL1126" s="18" t="s">
        <v>249</v>
      </c>
      <c r="BM1126" s="212" t="s">
        <v>2555</v>
      </c>
    </row>
    <row r="1127" s="2" customFormat="1">
      <c r="A1127" s="39"/>
      <c r="B1127" s="40"/>
      <c r="C1127" s="41"/>
      <c r="D1127" s="214" t="s">
        <v>160</v>
      </c>
      <c r="E1127" s="41"/>
      <c r="F1127" s="215" t="s">
        <v>2556</v>
      </c>
      <c r="G1127" s="41"/>
      <c r="H1127" s="41"/>
      <c r="I1127" s="216"/>
      <c r="J1127" s="41"/>
      <c r="K1127" s="41"/>
      <c r="L1127" s="45"/>
      <c r="M1127" s="217"/>
      <c r="N1127" s="218"/>
      <c r="O1127" s="85"/>
      <c r="P1127" s="85"/>
      <c r="Q1127" s="85"/>
      <c r="R1127" s="85"/>
      <c r="S1127" s="85"/>
      <c r="T1127" s="86"/>
      <c r="U1127" s="39"/>
      <c r="V1127" s="39"/>
      <c r="W1127" s="39"/>
      <c r="X1127" s="39"/>
      <c r="Y1127" s="39"/>
      <c r="Z1127" s="39"/>
      <c r="AA1127" s="39"/>
      <c r="AB1127" s="39"/>
      <c r="AC1127" s="39"/>
      <c r="AD1127" s="39"/>
      <c r="AE1127" s="39"/>
      <c r="AT1127" s="18" t="s">
        <v>160</v>
      </c>
      <c r="AU1127" s="18" t="s">
        <v>85</v>
      </c>
    </row>
    <row r="1128" s="2" customFormat="1" ht="16.5" customHeight="1">
      <c r="A1128" s="39"/>
      <c r="B1128" s="40"/>
      <c r="C1128" s="231" t="s">
        <v>2557</v>
      </c>
      <c r="D1128" s="231" t="s">
        <v>194</v>
      </c>
      <c r="E1128" s="232" t="s">
        <v>2558</v>
      </c>
      <c r="F1128" s="233" t="s">
        <v>2559</v>
      </c>
      <c r="G1128" s="234" t="s">
        <v>821</v>
      </c>
      <c r="H1128" s="235">
        <v>223.43100000000001</v>
      </c>
      <c r="I1128" s="236"/>
      <c r="J1128" s="237">
        <f>ROUND(I1128*H1128,2)</f>
        <v>0</v>
      </c>
      <c r="K1128" s="233" t="s">
        <v>157</v>
      </c>
      <c r="L1128" s="238"/>
      <c r="M1128" s="239" t="s">
        <v>19</v>
      </c>
      <c r="N1128" s="240" t="s">
        <v>47</v>
      </c>
      <c r="O1128" s="85"/>
      <c r="P1128" s="210">
        <f>O1128*H1128</f>
        <v>0</v>
      </c>
      <c r="Q1128" s="210">
        <v>0.00038000000000000002</v>
      </c>
      <c r="R1128" s="210">
        <f>Q1128*H1128</f>
        <v>0.084903780000000012</v>
      </c>
      <c r="S1128" s="210">
        <v>0</v>
      </c>
      <c r="T1128" s="211">
        <f>S1128*H1128</f>
        <v>0</v>
      </c>
      <c r="U1128" s="39"/>
      <c r="V1128" s="39"/>
      <c r="W1128" s="39"/>
      <c r="X1128" s="39"/>
      <c r="Y1128" s="39"/>
      <c r="Z1128" s="39"/>
      <c r="AA1128" s="39"/>
      <c r="AB1128" s="39"/>
      <c r="AC1128" s="39"/>
      <c r="AD1128" s="39"/>
      <c r="AE1128" s="39"/>
      <c r="AR1128" s="212" t="s">
        <v>344</v>
      </c>
      <c r="AT1128" s="212" t="s">
        <v>194</v>
      </c>
      <c r="AU1128" s="212" t="s">
        <v>85</v>
      </c>
      <c r="AY1128" s="18" t="s">
        <v>151</v>
      </c>
      <c r="BE1128" s="213">
        <f>IF(N1128="základní",J1128,0)</f>
        <v>0</v>
      </c>
      <c r="BF1128" s="213">
        <f>IF(N1128="snížená",J1128,0)</f>
        <v>0</v>
      </c>
      <c r="BG1128" s="213">
        <f>IF(N1128="zákl. přenesená",J1128,0)</f>
        <v>0</v>
      </c>
      <c r="BH1128" s="213">
        <f>IF(N1128="sníž. přenesená",J1128,0)</f>
        <v>0</v>
      </c>
      <c r="BI1128" s="213">
        <f>IF(N1128="nulová",J1128,0)</f>
        <v>0</v>
      </c>
      <c r="BJ1128" s="18" t="s">
        <v>81</v>
      </c>
      <c r="BK1128" s="213">
        <f>ROUND(I1128*H1128,2)</f>
        <v>0</v>
      </c>
      <c r="BL1128" s="18" t="s">
        <v>249</v>
      </c>
      <c r="BM1128" s="212" t="s">
        <v>2560</v>
      </c>
    </row>
    <row r="1129" s="13" customFormat="1">
      <c r="A1129" s="13"/>
      <c r="B1129" s="219"/>
      <c r="C1129" s="220"/>
      <c r="D1129" s="221" t="s">
        <v>162</v>
      </c>
      <c r="E1129" s="220"/>
      <c r="F1129" s="223" t="s">
        <v>2561</v>
      </c>
      <c r="G1129" s="220"/>
      <c r="H1129" s="224">
        <v>223.43100000000001</v>
      </c>
      <c r="I1129" s="225"/>
      <c r="J1129" s="220"/>
      <c r="K1129" s="220"/>
      <c r="L1129" s="226"/>
      <c r="M1129" s="227"/>
      <c r="N1129" s="228"/>
      <c r="O1129" s="228"/>
      <c r="P1129" s="228"/>
      <c r="Q1129" s="228"/>
      <c r="R1129" s="228"/>
      <c r="S1129" s="228"/>
      <c r="T1129" s="229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30" t="s">
        <v>162</v>
      </c>
      <c r="AU1129" s="230" t="s">
        <v>85</v>
      </c>
      <c r="AV1129" s="13" t="s">
        <v>85</v>
      </c>
      <c r="AW1129" s="13" t="s">
        <v>4</v>
      </c>
      <c r="AX1129" s="13" t="s">
        <v>81</v>
      </c>
      <c r="AY1129" s="230" t="s">
        <v>151</v>
      </c>
    </row>
    <row r="1130" s="2" customFormat="1" ht="24.15" customHeight="1">
      <c r="A1130" s="39"/>
      <c r="B1130" s="40"/>
      <c r="C1130" s="201" t="s">
        <v>2562</v>
      </c>
      <c r="D1130" s="201" t="s">
        <v>153</v>
      </c>
      <c r="E1130" s="202" t="s">
        <v>2563</v>
      </c>
      <c r="F1130" s="203" t="s">
        <v>2564</v>
      </c>
      <c r="G1130" s="204" t="s">
        <v>177</v>
      </c>
      <c r="H1130" s="205">
        <v>5.5599999999999996</v>
      </c>
      <c r="I1130" s="206"/>
      <c r="J1130" s="207">
        <f>ROUND(I1130*H1130,2)</f>
        <v>0</v>
      </c>
      <c r="K1130" s="203" t="s">
        <v>157</v>
      </c>
      <c r="L1130" s="45"/>
      <c r="M1130" s="208" t="s">
        <v>19</v>
      </c>
      <c r="N1130" s="209" t="s">
        <v>47</v>
      </c>
      <c r="O1130" s="85"/>
      <c r="P1130" s="210">
        <f>O1130*H1130</f>
        <v>0</v>
      </c>
      <c r="Q1130" s="210">
        <v>0</v>
      </c>
      <c r="R1130" s="210">
        <f>Q1130*H1130</f>
        <v>0</v>
      </c>
      <c r="S1130" s="210">
        <v>0</v>
      </c>
      <c r="T1130" s="211">
        <f>S1130*H1130</f>
        <v>0</v>
      </c>
      <c r="U1130" s="39"/>
      <c r="V1130" s="39"/>
      <c r="W1130" s="39"/>
      <c r="X1130" s="39"/>
      <c r="Y1130" s="39"/>
      <c r="Z1130" s="39"/>
      <c r="AA1130" s="39"/>
      <c r="AB1130" s="39"/>
      <c r="AC1130" s="39"/>
      <c r="AD1130" s="39"/>
      <c r="AE1130" s="39"/>
      <c r="AR1130" s="212" t="s">
        <v>249</v>
      </c>
      <c r="AT1130" s="212" t="s">
        <v>153</v>
      </c>
      <c r="AU1130" s="212" t="s">
        <v>85</v>
      </c>
      <c r="AY1130" s="18" t="s">
        <v>151</v>
      </c>
      <c r="BE1130" s="213">
        <f>IF(N1130="základní",J1130,0)</f>
        <v>0</v>
      </c>
      <c r="BF1130" s="213">
        <f>IF(N1130="snížená",J1130,0)</f>
        <v>0</v>
      </c>
      <c r="BG1130" s="213">
        <f>IF(N1130="zákl. přenesená",J1130,0)</f>
        <v>0</v>
      </c>
      <c r="BH1130" s="213">
        <f>IF(N1130="sníž. přenesená",J1130,0)</f>
        <v>0</v>
      </c>
      <c r="BI1130" s="213">
        <f>IF(N1130="nulová",J1130,0)</f>
        <v>0</v>
      </c>
      <c r="BJ1130" s="18" t="s">
        <v>81</v>
      </c>
      <c r="BK1130" s="213">
        <f>ROUND(I1130*H1130,2)</f>
        <v>0</v>
      </c>
      <c r="BL1130" s="18" t="s">
        <v>249</v>
      </c>
      <c r="BM1130" s="212" t="s">
        <v>2565</v>
      </c>
    </row>
    <row r="1131" s="2" customFormat="1">
      <c r="A1131" s="39"/>
      <c r="B1131" s="40"/>
      <c r="C1131" s="41"/>
      <c r="D1131" s="214" t="s">
        <v>160</v>
      </c>
      <c r="E1131" s="41"/>
      <c r="F1131" s="215" t="s">
        <v>2566</v>
      </c>
      <c r="G1131" s="41"/>
      <c r="H1131" s="41"/>
      <c r="I1131" s="216"/>
      <c r="J1131" s="41"/>
      <c r="K1131" s="41"/>
      <c r="L1131" s="45"/>
      <c r="M1131" s="217"/>
      <c r="N1131" s="218"/>
      <c r="O1131" s="85"/>
      <c r="P1131" s="85"/>
      <c r="Q1131" s="85"/>
      <c r="R1131" s="85"/>
      <c r="S1131" s="85"/>
      <c r="T1131" s="86"/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/>
      <c r="AE1131" s="39"/>
      <c r="AT1131" s="18" t="s">
        <v>160</v>
      </c>
      <c r="AU1131" s="18" t="s">
        <v>85</v>
      </c>
    </row>
    <row r="1132" s="12" customFormat="1" ht="22.8" customHeight="1">
      <c r="A1132" s="12"/>
      <c r="B1132" s="185"/>
      <c r="C1132" s="186"/>
      <c r="D1132" s="187" t="s">
        <v>75</v>
      </c>
      <c r="E1132" s="199" t="s">
        <v>2567</v>
      </c>
      <c r="F1132" s="199" t="s">
        <v>2568</v>
      </c>
      <c r="G1132" s="186"/>
      <c r="H1132" s="186"/>
      <c r="I1132" s="189"/>
      <c r="J1132" s="200">
        <f>BK1132</f>
        <v>0</v>
      </c>
      <c r="K1132" s="186"/>
      <c r="L1132" s="191"/>
      <c r="M1132" s="192"/>
      <c r="N1132" s="193"/>
      <c r="O1132" s="193"/>
      <c r="P1132" s="194">
        <f>SUM(P1133:P1160)</f>
        <v>0</v>
      </c>
      <c r="Q1132" s="193"/>
      <c r="R1132" s="194">
        <f>SUM(R1133:R1160)</f>
        <v>5.2506325600000006</v>
      </c>
      <c r="S1132" s="193"/>
      <c r="T1132" s="195">
        <f>SUM(T1133:T1160)</f>
        <v>12.900634999999999</v>
      </c>
      <c r="U1132" s="12"/>
      <c r="V1132" s="12"/>
      <c r="W1132" s="12"/>
      <c r="X1132" s="12"/>
      <c r="Y1132" s="12"/>
      <c r="Z1132" s="12"/>
      <c r="AA1132" s="12"/>
      <c r="AB1132" s="12"/>
      <c r="AC1132" s="12"/>
      <c r="AD1132" s="12"/>
      <c r="AE1132" s="12"/>
      <c r="AR1132" s="196" t="s">
        <v>85</v>
      </c>
      <c r="AT1132" s="197" t="s">
        <v>75</v>
      </c>
      <c r="AU1132" s="197" t="s">
        <v>81</v>
      </c>
      <c r="AY1132" s="196" t="s">
        <v>151</v>
      </c>
      <c r="BK1132" s="198">
        <f>SUM(BK1133:BK1160)</f>
        <v>0</v>
      </c>
    </row>
    <row r="1133" s="2" customFormat="1" ht="16.5" customHeight="1">
      <c r="A1133" s="39"/>
      <c r="B1133" s="40"/>
      <c r="C1133" s="201" t="s">
        <v>2569</v>
      </c>
      <c r="D1133" s="201" t="s">
        <v>153</v>
      </c>
      <c r="E1133" s="202" t="s">
        <v>2570</v>
      </c>
      <c r="F1133" s="203" t="s">
        <v>2571</v>
      </c>
      <c r="G1133" s="204" t="s">
        <v>221</v>
      </c>
      <c r="H1133" s="205">
        <v>197.47200000000001</v>
      </c>
      <c r="I1133" s="206"/>
      <c r="J1133" s="207">
        <f>ROUND(I1133*H1133,2)</f>
        <v>0</v>
      </c>
      <c r="K1133" s="203" t="s">
        <v>157</v>
      </c>
      <c r="L1133" s="45"/>
      <c r="M1133" s="208" t="s">
        <v>19</v>
      </c>
      <c r="N1133" s="209" t="s">
        <v>47</v>
      </c>
      <c r="O1133" s="85"/>
      <c r="P1133" s="210">
        <f>O1133*H1133</f>
        <v>0</v>
      </c>
      <c r="Q1133" s="210">
        <v>0</v>
      </c>
      <c r="R1133" s="210">
        <f>Q1133*H1133</f>
        <v>0</v>
      </c>
      <c r="S1133" s="210">
        <v>0</v>
      </c>
      <c r="T1133" s="211">
        <f>S1133*H1133</f>
        <v>0</v>
      </c>
      <c r="U1133" s="39"/>
      <c r="V1133" s="39"/>
      <c r="W1133" s="39"/>
      <c r="X1133" s="39"/>
      <c r="Y1133" s="39"/>
      <c r="Z1133" s="39"/>
      <c r="AA1133" s="39"/>
      <c r="AB1133" s="39"/>
      <c r="AC1133" s="39"/>
      <c r="AD1133" s="39"/>
      <c r="AE1133" s="39"/>
      <c r="AR1133" s="212" t="s">
        <v>249</v>
      </c>
      <c r="AT1133" s="212" t="s">
        <v>153</v>
      </c>
      <c r="AU1133" s="212" t="s">
        <v>85</v>
      </c>
      <c r="AY1133" s="18" t="s">
        <v>151</v>
      </c>
      <c r="BE1133" s="213">
        <f>IF(N1133="základní",J1133,0)</f>
        <v>0</v>
      </c>
      <c r="BF1133" s="213">
        <f>IF(N1133="snížená",J1133,0)</f>
        <v>0</v>
      </c>
      <c r="BG1133" s="213">
        <f>IF(N1133="zákl. přenesená",J1133,0)</f>
        <v>0</v>
      </c>
      <c r="BH1133" s="213">
        <f>IF(N1133="sníž. přenesená",J1133,0)</f>
        <v>0</v>
      </c>
      <c r="BI1133" s="213">
        <f>IF(N1133="nulová",J1133,0)</f>
        <v>0</v>
      </c>
      <c r="BJ1133" s="18" t="s">
        <v>81</v>
      </c>
      <c r="BK1133" s="213">
        <f>ROUND(I1133*H1133,2)</f>
        <v>0</v>
      </c>
      <c r="BL1133" s="18" t="s">
        <v>249</v>
      </c>
      <c r="BM1133" s="212" t="s">
        <v>2572</v>
      </c>
    </row>
    <row r="1134" s="2" customFormat="1">
      <c r="A1134" s="39"/>
      <c r="B1134" s="40"/>
      <c r="C1134" s="41"/>
      <c r="D1134" s="214" t="s">
        <v>160</v>
      </c>
      <c r="E1134" s="41"/>
      <c r="F1134" s="215" t="s">
        <v>2573</v>
      </c>
      <c r="G1134" s="41"/>
      <c r="H1134" s="41"/>
      <c r="I1134" s="216"/>
      <c r="J1134" s="41"/>
      <c r="K1134" s="41"/>
      <c r="L1134" s="45"/>
      <c r="M1134" s="217"/>
      <c r="N1134" s="218"/>
      <c r="O1134" s="85"/>
      <c r="P1134" s="85"/>
      <c r="Q1134" s="85"/>
      <c r="R1134" s="85"/>
      <c r="S1134" s="85"/>
      <c r="T1134" s="86"/>
      <c r="U1134" s="39"/>
      <c r="V1134" s="39"/>
      <c r="W1134" s="39"/>
      <c r="X1134" s="39"/>
      <c r="Y1134" s="39"/>
      <c r="Z1134" s="39"/>
      <c r="AA1134" s="39"/>
      <c r="AB1134" s="39"/>
      <c r="AC1134" s="39"/>
      <c r="AD1134" s="39"/>
      <c r="AE1134" s="39"/>
      <c r="AT1134" s="18" t="s">
        <v>160</v>
      </c>
      <c r="AU1134" s="18" t="s">
        <v>85</v>
      </c>
    </row>
    <row r="1135" s="2" customFormat="1" ht="16.5" customHeight="1">
      <c r="A1135" s="39"/>
      <c r="B1135" s="40"/>
      <c r="C1135" s="201" t="s">
        <v>2574</v>
      </c>
      <c r="D1135" s="201" t="s">
        <v>153</v>
      </c>
      <c r="E1135" s="202" t="s">
        <v>2575</v>
      </c>
      <c r="F1135" s="203" t="s">
        <v>2576</v>
      </c>
      <c r="G1135" s="204" t="s">
        <v>221</v>
      </c>
      <c r="H1135" s="205">
        <v>197.47200000000001</v>
      </c>
      <c r="I1135" s="206"/>
      <c r="J1135" s="207">
        <f>ROUND(I1135*H1135,2)</f>
        <v>0</v>
      </c>
      <c r="K1135" s="203" t="s">
        <v>157</v>
      </c>
      <c r="L1135" s="45"/>
      <c r="M1135" s="208" t="s">
        <v>19</v>
      </c>
      <c r="N1135" s="209" t="s">
        <v>47</v>
      </c>
      <c r="O1135" s="85"/>
      <c r="P1135" s="210">
        <f>O1135*H1135</f>
        <v>0</v>
      </c>
      <c r="Q1135" s="210">
        <v>0.00029999999999999997</v>
      </c>
      <c r="R1135" s="210">
        <f>Q1135*H1135</f>
        <v>0.059241599999999998</v>
      </c>
      <c r="S1135" s="210">
        <v>0</v>
      </c>
      <c r="T1135" s="211">
        <f>S1135*H1135</f>
        <v>0</v>
      </c>
      <c r="U1135" s="39"/>
      <c r="V1135" s="39"/>
      <c r="W1135" s="39"/>
      <c r="X1135" s="39"/>
      <c r="Y1135" s="39"/>
      <c r="Z1135" s="39"/>
      <c r="AA1135" s="39"/>
      <c r="AB1135" s="39"/>
      <c r="AC1135" s="39"/>
      <c r="AD1135" s="39"/>
      <c r="AE1135" s="39"/>
      <c r="AR1135" s="212" t="s">
        <v>249</v>
      </c>
      <c r="AT1135" s="212" t="s">
        <v>153</v>
      </c>
      <c r="AU1135" s="212" t="s">
        <v>85</v>
      </c>
      <c r="AY1135" s="18" t="s">
        <v>151</v>
      </c>
      <c r="BE1135" s="213">
        <f>IF(N1135="základní",J1135,0)</f>
        <v>0</v>
      </c>
      <c r="BF1135" s="213">
        <f>IF(N1135="snížená",J1135,0)</f>
        <v>0</v>
      </c>
      <c r="BG1135" s="213">
        <f>IF(N1135="zákl. přenesená",J1135,0)</f>
        <v>0</v>
      </c>
      <c r="BH1135" s="213">
        <f>IF(N1135="sníž. přenesená",J1135,0)</f>
        <v>0</v>
      </c>
      <c r="BI1135" s="213">
        <f>IF(N1135="nulová",J1135,0)</f>
        <v>0</v>
      </c>
      <c r="BJ1135" s="18" t="s">
        <v>81</v>
      </c>
      <c r="BK1135" s="213">
        <f>ROUND(I1135*H1135,2)</f>
        <v>0</v>
      </c>
      <c r="BL1135" s="18" t="s">
        <v>249</v>
      </c>
      <c r="BM1135" s="212" t="s">
        <v>2577</v>
      </c>
    </row>
    <row r="1136" s="2" customFormat="1">
      <c r="A1136" s="39"/>
      <c r="B1136" s="40"/>
      <c r="C1136" s="41"/>
      <c r="D1136" s="214" t="s">
        <v>160</v>
      </c>
      <c r="E1136" s="41"/>
      <c r="F1136" s="215" t="s">
        <v>2578</v>
      </c>
      <c r="G1136" s="41"/>
      <c r="H1136" s="41"/>
      <c r="I1136" s="216"/>
      <c r="J1136" s="41"/>
      <c r="K1136" s="41"/>
      <c r="L1136" s="45"/>
      <c r="M1136" s="217"/>
      <c r="N1136" s="218"/>
      <c r="O1136" s="85"/>
      <c r="P1136" s="85"/>
      <c r="Q1136" s="85"/>
      <c r="R1136" s="85"/>
      <c r="S1136" s="85"/>
      <c r="T1136" s="86"/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T1136" s="18" t="s">
        <v>160</v>
      </c>
      <c r="AU1136" s="18" t="s">
        <v>85</v>
      </c>
    </row>
    <row r="1137" s="2" customFormat="1" ht="16.5" customHeight="1">
      <c r="A1137" s="39"/>
      <c r="B1137" s="40"/>
      <c r="C1137" s="201" t="s">
        <v>2579</v>
      </c>
      <c r="D1137" s="201" t="s">
        <v>153</v>
      </c>
      <c r="E1137" s="202" t="s">
        <v>2580</v>
      </c>
      <c r="F1137" s="203" t="s">
        <v>2581</v>
      </c>
      <c r="G1137" s="204" t="s">
        <v>221</v>
      </c>
      <c r="H1137" s="205">
        <v>28</v>
      </c>
      <c r="I1137" s="206"/>
      <c r="J1137" s="207">
        <f>ROUND(I1137*H1137,2)</f>
        <v>0</v>
      </c>
      <c r="K1137" s="203" t="s">
        <v>157</v>
      </c>
      <c r="L1137" s="45"/>
      <c r="M1137" s="208" t="s">
        <v>19</v>
      </c>
      <c r="N1137" s="209" t="s">
        <v>47</v>
      </c>
      <c r="O1137" s="85"/>
      <c r="P1137" s="210">
        <f>O1137*H1137</f>
        <v>0</v>
      </c>
      <c r="Q1137" s="210">
        <v>0.0015</v>
      </c>
      <c r="R1137" s="210">
        <f>Q1137*H1137</f>
        <v>0.042000000000000003</v>
      </c>
      <c r="S1137" s="210">
        <v>0</v>
      </c>
      <c r="T1137" s="211">
        <f>S1137*H1137</f>
        <v>0</v>
      </c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/>
      <c r="AE1137" s="39"/>
      <c r="AR1137" s="212" t="s">
        <v>249</v>
      </c>
      <c r="AT1137" s="212" t="s">
        <v>153</v>
      </c>
      <c r="AU1137" s="212" t="s">
        <v>85</v>
      </c>
      <c r="AY1137" s="18" t="s">
        <v>151</v>
      </c>
      <c r="BE1137" s="213">
        <f>IF(N1137="základní",J1137,0)</f>
        <v>0</v>
      </c>
      <c r="BF1137" s="213">
        <f>IF(N1137="snížená",J1137,0)</f>
        <v>0</v>
      </c>
      <c r="BG1137" s="213">
        <f>IF(N1137="zákl. přenesená",J1137,0)</f>
        <v>0</v>
      </c>
      <c r="BH1137" s="213">
        <f>IF(N1137="sníž. přenesená",J1137,0)</f>
        <v>0</v>
      </c>
      <c r="BI1137" s="213">
        <f>IF(N1137="nulová",J1137,0)</f>
        <v>0</v>
      </c>
      <c r="BJ1137" s="18" t="s">
        <v>81</v>
      </c>
      <c r="BK1137" s="213">
        <f>ROUND(I1137*H1137,2)</f>
        <v>0</v>
      </c>
      <c r="BL1137" s="18" t="s">
        <v>249</v>
      </c>
      <c r="BM1137" s="212" t="s">
        <v>2582</v>
      </c>
    </row>
    <row r="1138" s="2" customFormat="1">
      <c r="A1138" s="39"/>
      <c r="B1138" s="40"/>
      <c r="C1138" s="41"/>
      <c r="D1138" s="214" t="s">
        <v>160</v>
      </c>
      <c r="E1138" s="41"/>
      <c r="F1138" s="215" t="s">
        <v>2583</v>
      </c>
      <c r="G1138" s="41"/>
      <c r="H1138" s="41"/>
      <c r="I1138" s="216"/>
      <c r="J1138" s="41"/>
      <c r="K1138" s="41"/>
      <c r="L1138" s="45"/>
      <c r="M1138" s="217"/>
      <c r="N1138" s="218"/>
      <c r="O1138" s="85"/>
      <c r="P1138" s="85"/>
      <c r="Q1138" s="85"/>
      <c r="R1138" s="85"/>
      <c r="S1138" s="85"/>
      <c r="T1138" s="86"/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/>
      <c r="AE1138" s="39"/>
      <c r="AT1138" s="18" t="s">
        <v>160</v>
      </c>
      <c r="AU1138" s="18" t="s">
        <v>85</v>
      </c>
    </row>
    <row r="1139" s="2" customFormat="1" ht="16.5" customHeight="1">
      <c r="A1139" s="39"/>
      <c r="B1139" s="40"/>
      <c r="C1139" s="201" t="s">
        <v>2584</v>
      </c>
      <c r="D1139" s="201" t="s">
        <v>153</v>
      </c>
      <c r="E1139" s="202" t="s">
        <v>2585</v>
      </c>
      <c r="F1139" s="203" t="s">
        <v>2586</v>
      </c>
      <c r="G1139" s="204" t="s">
        <v>221</v>
      </c>
      <c r="H1139" s="205">
        <v>158.28999999999999</v>
      </c>
      <c r="I1139" s="206"/>
      <c r="J1139" s="207">
        <f>ROUND(I1139*H1139,2)</f>
        <v>0</v>
      </c>
      <c r="K1139" s="203" t="s">
        <v>157</v>
      </c>
      <c r="L1139" s="45"/>
      <c r="M1139" s="208" t="s">
        <v>19</v>
      </c>
      <c r="N1139" s="209" t="s">
        <v>47</v>
      </c>
      <c r="O1139" s="85"/>
      <c r="P1139" s="210">
        <f>O1139*H1139</f>
        <v>0</v>
      </c>
      <c r="Q1139" s="210">
        <v>0</v>
      </c>
      <c r="R1139" s="210">
        <f>Q1139*H1139</f>
        <v>0</v>
      </c>
      <c r="S1139" s="210">
        <v>0.081500000000000003</v>
      </c>
      <c r="T1139" s="211">
        <f>S1139*H1139</f>
        <v>12.900634999999999</v>
      </c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R1139" s="212" t="s">
        <v>249</v>
      </c>
      <c r="AT1139" s="212" t="s">
        <v>153</v>
      </c>
      <c r="AU1139" s="212" t="s">
        <v>85</v>
      </c>
      <c r="AY1139" s="18" t="s">
        <v>151</v>
      </c>
      <c r="BE1139" s="213">
        <f>IF(N1139="základní",J1139,0)</f>
        <v>0</v>
      </c>
      <c r="BF1139" s="213">
        <f>IF(N1139="snížená",J1139,0)</f>
        <v>0</v>
      </c>
      <c r="BG1139" s="213">
        <f>IF(N1139="zákl. přenesená",J1139,0)</f>
        <v>0</v>
      </c>
      <c r="BH1139" s="213">
        <f>IF(N1139="sníž. přenesená",J1139,0)</f>
        <v>0</v>
      </c>
      <c r="BI1139" s="213">
        <f>IF(N1139="nulová",J1139,0)</f>
        <v>0</v>
      </c>
      <c r="BJ1139" s="18" t="s">
        <v>81</v>
      </c>
      <c r="BK1139" s="213">
        <f>ROUND(I1139*H1139,2)</f>
        <v>0</v>
      </c>
      <c r="BL1139" s="18" t="s">
        <v>249</v>
      </c>
      <c r="BM1139" s="212" t="s">
        <v>2587</v>
      </c>
    </row>
    <row r="1140" s="2" customFormat="1">
      <c r="A1140" s="39"/>
      <c r="B1140" s="40"/>
      <c r="C1140" s="41"/>
      <c r="D1140" s="214" t="s">
        <v>160</v>
      </c>
      <c r="E1140" s="41"/>
      <c r="F1140" s="215" t="s">
        <v>2588</v>
      </c>
      <c r="G1140" s="41"/>
      <c r="H1140" s="41"/>
      <c r="I1140" s="216"/>
      <c r="J1140" s="41"/>
      <c r="K1140" s="41"/>
      <c r="L1140" s="45"/>
      <c r="M1140" s="217"/>
      <c r="N1140" s="218"/>
      <c r="O1140" s="85"/>
      <c r="P1140" s="85"/>
      <c r="Q1140" s="85"/>
      <c r="R1140" s="85"/>
      <c r="S1140" s="85"/>
      <c r="T1140" s="86"/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/>
      <c r="AE1140" s="39"/>
      <c r="AT1140" s="18" t="s">
        <v>160</v>
      </c>
      <c r="AU1140" s="18" t="s">
        <v>85</v>
      </c>
    </row>
    <row r="1141" s="2" customFormat="1" ht="21.75" customHeight="1">
      <c r="A1141" s="39"/>
      <c r="B1141" s="40"/>
      <c r="C1141" s="201" t="s">
        <v>2589</v>
      </c>
      <c r="D1141" s="201" t="s">
        <v>153</v>
      </c>
      <c r="E1141" s="202" t="s">
        <v>2590</v>
      </c>
      <c r="F1141" s="203" t="s">
        <v>2591</v>
      </c>
      <c r="G1141" s="204" t="s">
        <v>221</v>
      </c>
      <c r="H1141" s="205">
        <v>197.47200000000001</v>
      </c>
      <c r="I1141" s="206"/>
      <c r="J1141" s="207">
        <f>ROUND(I1141*H1141,2)</f>
        <v>0</v>
      </c>
      <c r="K1141" s="203" t="s">
        <v>157</v>
      </c>
      <c r="L1141" s="45"/>
      <c r="M1141" s="208" t="s">
        <v>19</v>
      </c>
      <c r="N1141" s="209" t="s">
        <v>47</v>
      </c>
      <c r="O1141" s="85"/>
      <c r="P1141" s="210">
        <f>O1141*H1141</f>
        <v>0</v>
      </c>
      <c r="Q1141" s="210">
        <v>0.0053800000000000002</v>
      </c>
      <c r="R1141" s="210">
        <f>Q1141*H1141</f>
        <v>1.0623993600000001</v>
      </c>
      <c r="S1141" s="210">
        <v>0</v>
      </c>
      <c r="T1141" s="211">
        <f>S1141*H1141</f>
        <v>0</v>
      </c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R1141" s="212" t="s">
        <v>249</v>
      </c>
      <c r="AT1141" s="212" t="s">
        <v>153</v>
      </c>
      <c r="AU1141" s="212" t="s">
        <v>85</v>
      </c>
      <c r="AY1141" s="18" t="s">
        <v>151</v>
      </c>
      <c r="BE1141" s="213">
        <f>IF(N1141="základní",J1141,0)</f>
        <v>0</v>
      </c>
      <c r="BF1141" s="213">
        <f>IF(N1141="snížená",J1141,0)</f>
        <v>0</v>
      </c>
      <c r="BG1141" s="213">
        <f>IF(N1141="zákl. přenesená",J1141,0)</f>
        <v>0</v>
      </c>
      <c r="BH1141" s="213">
        <f>IF(N1141="sníž. přenesená",J1141,0)</f>
        <v>0</v>
      </c>
      <c r="BI1141" s="213">
        <f>IF(N1141="nulová",J1141,0)</f>
        <v>0</v>
      </c>
      <c r="BJ1141" s="18" t="s">
        <v>81</v>
      </c>
      <c r="BK1141" s="213">
        <f>ROUND(I1141*H1141,2)</f>
        <v>0</v>
      </c>
      <c r="BL1141" s="18" t="s">
        <v>249</v>
      </c>
      <c r="BM1141" s="212" t="s">
        <v>2592</v>
      </c>
    </row>
    <row r="1142" s="2" customFormat="1">
      <c r="A1142" s="39"/>
      <c r="B1142" s="40"/>
      <c r="C1142" s="41"/>
      <c r="D1142" s="214" t="s">
        <v>160</v>
      </c>
      <c r="E1142" s="41"/>
      <c r="F1142" s="215" t="s">
        <v>2593</v>
      </c>
      <c r="G1142" s="41"/>
      <c r="H1142" s="41"/>
      <c r="I1142" s="216"/>
      <c r="J1142" s="41"/>
      <c r="K1142" s="41"/>
      <c r="L1142" s="45"/>
      <c r="M1142" s="217"/>
      <c r="N1142" s="218"/>
      <c r="O1142" s="85"/>
      <c r="P1142" s="85"/>
      <c r="Q1142" s="85"/>
      <c r="R1142" s="85"/>
      <c r="S1142" s="85"/>
      <c r="T1142" s="86"/>
      <c r="U1142" s="39"/>
      <c r="V1142" s="39"/>
      <c r="W1142" s="39"/>
      <c r="X1142" s="39"/>
      <c r="Y1142" s="39"/>
      <c r="Z1142" s="39"/>
      <c r="AA1142" s="39"/>
      <c r="AB1142" s="39"/>
      <c r="AC1142" s="39"/>
      <c r="AD1142" s="39"/>
      <c r="AE1142" s="39"/>
      <c r="AT1142" s="18" t="s">
        <v>160</v>
      </c>
      <c r="AU1142" s="18" t="s">
        <v>85</v>
      </c>
    </row>
    <row r="1143" s="13" customFormat="1">
      <c r="A1143" s="13"/>
      <c r="B1143" s="219"/>
      <c r="C1143" s="220"/>
      <c r="D1143" s="221" t="s">
        <v>162</v>
      </c>
      <c r="E1143" s="222" t="s">
        <v>19</v>
      </c>
      <c r="F1143" s="223" t="s">
        <v>2594</v>
      </c>
      <c r="G1143" s="220"/>
      <c r="H1143" s="224">
        <v>197.47200000000001</v>
      </c>
      <c r="I1143" s="225"/>
      <c r="J1143" s="220"/>
      <c r="K1143" s="220"/>
      <c r="L1143" s="226"/>
      <c r="M1143" s="227"/>
      <c r="N1143" s="228"/>
      <c r="O1143" s="228"/>
      <c r="P1143" s="228"/>
      <c r="Q1143" s="228"/>
      <c r="R1143" s="228"/>
      <c r="S1143" s="228"/>
      <c r="T1143" s="229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30" t="s">
        <v>162</v>
      </c>
      <c r="AU1143" s="230" t="s">
        <v>85</v>
      </c>
      <c r="AV1143" s="13" t="s">
        <v>85</v>
      </c>
      <c r="AW1143" s="13" t="s">
        <v>35</v>
      </c>
      <c r="AX1143" s="13" t="s">
        <v>81</v>
      </c>
      <c r="AY1143" s="230" t="s">
        <v>151</v>
      </c>
    </row>
    <row r="1144" s="2" customFormat="1" ht="16.5" customHeight="1">
      <c r="A1144" s="39"/>
      <c r="B1144" s="40"/>
      <c r="C1144" s="231" t="s">
        <v>2595</v>
      </c>
      <c r="D1144" s="231" t="s">
        <v>194</v>
      </c>
      <c r="E1144" s="232" t="s">
        <v>2596</v>
      </c>
      <c r="F1144" s="233" t="s">
        <v>2597</v>
      </c>
      <c r="G1144" s="234" t="s">
        <v>221</v>
      </c>
      <c r="H1144" s="235">
        <v>217.21899999999999</v>
      </c>
      <c r="I1144" s="236"/>
      <c r="J1144" s="237">
        <f>ROUND(I1144*H1144,2)</f>
        <v>0</v>
      </c>
      <c r="K1144" s="233" t="s">
        <v>157</v>
      </c>
      <c r="L1144" s="238"/>
      <c r="M1144" s="239" t="s">
        <v>19</v>
      </c>
      <c r="N1144" s="240" t="s">
        <v>47</v>
      </c>
      <c r="O1144" s="85"/>
      <c r="P1144" s="210">
        <f>O1144*H1144</f>
        <v>0</v>
      </c>
      <c r="Q1144" s="210">
        <v>0.016</v>
      </c>
      <c r="R1144" s="210">
        <f>Q1144*H1144</f>
        <v>3.4755039999999999</v>
      </c>
      <c r="S1144" s="210">
        <v>0</v>
      </c>
      <c r="T1144" s="211">
        <f>S1144*H1144</f>
        <v>0</v>
      </c>
      <c r="U1144" s="39"/>
      <c r="V1144" s="39"/>
      <c r="W1144" s="39"/>
      <c r="X1144" s="39"/>
      <c r="Y1144" s="39"/>
      <c r="Z1144" s="39"/>
      <c r="AA1144" s="39"/>
      <c r="AB1144" s="39"/>
      <c r="AC1144" s="39"/>
      <c r="AD1144" s="39"/>
      <c r="AE1144" s="39"/>
      <c r="AR1144" s="212" t="s">
        <v>344</v>
      </c>
      <c r="AT1144" s="212" t="s">
        <v>194</v>
      </c>
      <c r="AU1144" s="212" t="s">
        <v>85</v>
      </c>
      <c r="AY1144" s="18" t="s">
        <v>151</v>
      </c>
      <c r="BE1144" s="213">
        <f>IF(N1144="základní",J1144,0)</f>
        <v>0</v>
      </c>
      <c r="BF1144" s="213">
        <f>IF(N1144="snížená",J1144,0)</f>
        <v>0</v>
      </c>
      <c r="BG1144" s="213">
        <f>IF(N1144="zákl. přenesená",J1144,0)</f>
        <v>0</v>
      </c>
      <c r="BH1144" s="213">
        <f>IF(N1144="sníž. přenesená",J1144,0)</f>
        <v>0</v>
      </c>
      <c r="BI1144" s="213">
        <f>IF(N1144="nulová",J1144,0)</f>
        <v>0</v>
      </c>
      <c r="BJ1144" s="18" t="s">
        <v>81</v>
      </c>
      <c r="BK1144" s="213">
        <f>ROUND(I1144*H1144,2)</f>
        <v>0</v>
      </c>
      <c r="BL1144" s="18" t="s">
        <v>249</v>
      </c>
      <c r="BM1144" s="212" t="s">
        <v>2598</v>
      </c>
    </row>
    <row r="1145" s="13" customFormat="1">
      <c r="A1145" s="13"/>
      <c r="B1145" s="219"/>
      <c r="C1145" s="220"/>
      <c r="D1145" s="221" t="s">
        <v>162</v>
      </c>
      <c r="E1145" s="220"/>
      <c r="F1145" s="223" t="s">
        <v>2599</v>
      </c>
      <c r="G1145" s="220"/>
      <c r="H1145" s="224">
        <v>217.21899999999999</v>
      </c>
      <c r="I1145" s="225"/>
      <c r="J1145" s="220"/>
      <c r="K1145" s="220"/>
      <c r="L1145" s="226"/>
      <c r="M1145" s="227"/>
      <c r="N1145" s="228"/>
      <c r="O1145" s="228"/>
      <c r="P1145" s="228"/>
      <c r="Q1145" s="228"/>
      <c r="R1145" s="228"/>
      <c r="S1145" s="228"/>
      <c r="T1145" s="229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30" t="s">
        <v>162</v>
      </c>
      <c r="AU1145" s="230" t="s">
        <v>85</v>
      </c>
      <c r="AV1145" s="13" t="s">
        <v>85</v>
      </c>
      <c r="AW1145" s="13" t="s">
        <v>4</v>
      </c>
      <c r="AX1145" s="13" t="s">
        <v>81</v>
      </c>
      <c r="AY1145" s="230" t="s">
        <v>151</v>
      </c>
    </row>
    <row r="1146" s="2" customFormat="1" ht="16.5" customHeight="1">
      <c r="A1146" s="39"/>
      <c r="B1146" s="40"/>
      <c r="C1146" s="201" t="s">
        <v>2600</v>
      </c>
      <c r="D1146" s="201" t="s">
        <v>153</v>
      </c>
      <c r="E1146" s="202" t="s">
        <v>2601</v>
      </c>
      <c r="F1146" s="203" t="s">
        <v>2602</v>
      </c>
      <c r="G1146" s="204" t="s">
        <v>821</v>
      </c>
      <c r="H1146" s="205">
        <v>50</v>
      </c>
      <c r="I1146" s="206"/>
      <c r="J1146" s="207">
        <f>ROUND(I1146*H1146,2)</f>
        <v>0</v>
      </c>
      <c r="K1146" s="203" t="s">
        <v>157</v>
      </c>
      <c r="L1146" s="45"/>
      <c r="M1146" s="208" t="s">
        <v>19</v>
      </c>
      <c r="N1146" s="209" t="s">
        <v>47</v>
      </c>
      <c r="O1146" s="85"/>
      <c r="P1146" s="210">
        <f>O1146*H1146</f>
        <v>0</v>
      </c>
      <c r="Q1146" s="210">
        <v>0.00020000000000000001</v>
      </c>
      <c r="R1146" s="210">
        <f>Q1146*H1146</f>
        <v>0.01</v>
      </c>
      <c r="S1146" s="210">
        <v>0</v>
      </c>
      <c r="T1146" s="211">
        <f>S1146*H1146</f>
        <v>0</v>
      </c>
      <c r="U1146" s="39"/>
      <c r="V1146" s="39"/>
      <c r="W1146" s="39"/>
      <c r="X1146" s="39"/>
      <c r="Y1146" s="39"/>
      <c r="Z1146" s="39"/>
      <c r="AA1146" s="39"/>
      <c r="AB1146" s="39"/>
      <c r="AC1146" s="39"/>
      <c r="AD1146" s="39"/>
      <c r="AE1146" s="39"/>
      <c r="AR1146" s="212" t="s">
        <v>249</v>
      </c>
      <c r="AT1146" s="212" t="s">
        <v>153</v>
      </c>
      <c r="AU1146" s="212" t="s">
        <v>85</v>
      </c>
      <c r="AY1146" s="18" t="s">
        <v>151</v>
      </c>
      <c r="BE1146" s="213">
        <f>IF(N1146="základní",J1146,0)</f>
        <v>0</v>
      </c>
      <c r="BF1146" s="213">
        <f>IF(N1146="snížená",J1146,0)</f>
        <v>0</v>
      </c>
      <c r="BG1146" s="213">
        <f>IF(N1146="zákl. přenesená",J1146,0)</f>
        <v>0</v>
      </c>
      <c r="BH1146" s="213">
        <f>IF(N1146="sníž. přenesená",J1146,0)</f>
        <v>0</v>
      </c>
      <c r="BI1146" s="213">
        <f>IF(N1146="nulová",J1146,0)</f>
        <v>0</v>
      </c>
      <c r="BJ1146" s="18" t="s">
        <v>81</v>
      </c>
      <c r="BK1146" s="213">
        <f>ROUND(I1146*H1146,2)</f>
        <v>0</v>
      </c>
      <c r="BL1146" s="18" t="s">
        <v>249</v>
      </c>
      <c r="BM1146" s="212" t="s">
        <v>2603</v>
      </c>
    </row>
    <row r="1147" s="2" customFormat="1">
      <c r="A1147" s="39"/>
      <c r="B1147" s="40"/>
      <c r="C1147" s="41"/>
      <c r="D1147" s="214" t="s">
        <v>160</v>
      </c>
      <c r="E1147" s="41"/>
      <c r="F1147" s="215" t="s">
        <v>2604</v>
      </c>
      <c r="G1147" s="41"/>
      <c r="H1147" s="41"/>
      <c r="I1147" s="216"/>
      <c r="J1147" s="41"/>
      <c r="K1147" s="41"/>
      <c r="L1147" s="45"/>
      <c r="M1147" s="217"/>
      <c r="N1147" s="218"/>
      <c r="O1147" s="85"/>
      <c r="P1147" s="85"/>
      <c r="Q1147" s="85"/>
      <c r="R1147" s="85"/>
      <c r="S1147" s="85"/>
      <c r="T1147" s="86"/>
      <c r="U1147" s="39"/>
      <c r="V1147" s="39"/>
      <c r="W1147" s="39"/>
      <c r="X1147" s="39"/>
      <c r="Y1147" s="39"/>
      <c r="Z1147" s="39"/>
      <c r="AA1147" s="39"/>
      <c r="AB1147" s="39"/>
      <c r="AC1147" s="39"/>
      <c r="AD1147" s="39"/>
      <c r="AE1147" s="39"/>
      <c r="AT1147" s="18" t="s">
        <v>160</v>
      </c>
      <c r="AU1147" s="18" t="s">
        <v>85</v>
      </c>
    </row>
    <row r="1148" s="2" customFormat="1" ht="16.5" customHeight="1">
      <c r="A1148" s="39"/>
      <c r="B1148" s="40"/>
      <c r="C1148" s="231" t="s">
        <v>2605</v>
      </c>
      <c r="D1148" s="231" t="s">
        <v>194</v>
      </c>
      <c r="E1148" s="232" t="s">
        <v>2606</v>
      </c>
      <c r="F1148" s="233" t="s">
        <v>2607</v>
      </c>
      <c r="G1148" s="234" t="s">
        <v>821</v>
      </c>
      <c r="H1148" s="235">
        <v>52.5</v>
      </c>
      <c r="I1148" s="236"/>
      <c r="J1148" s="237">
        <f>ROUND(I1148*H1148,2)</f>
        <v>0</v>
      </c>
      <c r="K1148" s="233" t="s">
        <v>157</v>
      </c>
      <c r="L1148" s="238"/>
      <c r="M1148" s="239" t="s">
        <v>19</v>
      </c>
      <c r="N1148" s="240" t="s">
        <v>47</v>
      </c>
      <c r="O1148" s="85"/>
      <c r="P1148" s="210">
        <f>O1148*H1148</f>
        <v>0</v>
      </c>
      <c r="Q1148" s="210">
        <v>0.00012</v>
      </c>
      <c r="R1148" s="210">
        <f>Q1148*H1148</f>
        <v>0.0063</v>
      </c>
      <c r="S1148" s="210">
        <v>0</v>
      </c>
      <c r="T1148" s="211">
        <f>S1148*H1148</f>
        <v>0</v>
      </c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/>
      <c r="AE1148" s="39"/>
      <c r="AR1148" s="212" t="s">
        <v>344</v>
      </c>
      <c r="AT1148" s="212" t="s">
        <v>194</v>
      </c>
      <c r="AU1148" s="212" t="s">
        <v>85</v>
      </c>
      <c r="AY1148" s="18" t="s">
        <v>151</v>
      </c>
      <c r="BE1148" s="213">
        <f>IF(N1148="základní",J1148,0)</f>
        <v>0</v>
      </c>
      <c r="BF1148" s="213">
        <f>IF(N1148="snížená",J1148,0)</f>
        <v>0</v>
      </c>
      <c r="BG1148" s="213">
        <f>IF(N1148="zákl. přenesená",J1148,0)</f>
        <v>0</v>
      </c>
      <c r="BH1148" s="213">
        <f>IF(N1148="sníž. přenesená",J1148,0)</f>
        <v>0</v>
      </c>
      <c r="BI1148" s="213">
        <f>IF(N1148="nulová",J1148,0)</f>
        <v>0</v>
      </c>
      <c r="BJ1148" s="18" t="s">
        <v>81</v>
      </c>
      <c r="BK1148" s="213">
        <f>ROUND(I1148*H1148,2)</f>
        <v>0</v>
      </c>
      <c r="BL1148" s="18" t="s">
        <v>249</v>
      </c>
      <c r="BM1148" s="212" t="s">
        <v>2608</v>
      </c>
    </row>
    <row r="1149" s="13" customFormat="1">
      <c r="A1149" s="13"/>
      <c r="B1149" s="219"/>
      <c r="C1149" s="220"/>
      <c r="D1149" s="221" t="s">
        <v>162</v>
      </c>
      <c r="E1149" s="220"/>
      <c r="F1149" s="223" t="s">
        <v>2609</v>
      </c>
      <c r="G1149" s="220"/>
      <c r="H1149" s="224">
        <v>52.5</v>
      </c>
      <c r="I1149" s="225"/>
      <c r="J1149" s="220"/>
      <c r="K1149" s="220"/>
      <c r="L1149" s="226"/>
      <c r="M1149" s="227"/>
      <c r="N1149" s="228"/>
      <c r="O1149" s="228"/>
      <c r="P1149" s="228"/>
      <c r="Q1149" s="228"/>
      <c r="R1149" s="228"/>
      <c r="S1149" s="228"/>
      <c r="T1149" s="229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30" t="s">
        <v>162</v>
      </c>
      <c r="AU1149" s="230" t="s">
        <v>85</v>
      </c>
      <c r="AV1149" s="13" t="s">
        <v>85</v>
      </c>
      <c r="AW1149" s="13" t="s">
        <v>4</v>
      </c>
      <c r="AX1149" s="13" t="s">
        <v>81</v>
      </c>
      <c r="AY1149" s="230" t="s">
        <v>151</v>
      </c>
    </row>
    <row r="1150" s="2" customFormat="1" ht="16.5" customHeight="1">
      <c r="A1150" s="39"/>
      <c r="B1150" s="40"/>
      <c r="C1150" s="201" t="s">
        <v>2610</v>
      </c>
      <c r="D1150" s="201" t="s">
        <v>153</v>
      </c>
      <c r="E1150" s="202" t="s">
        <v>2611</v>
      </c>
      <c r="F1150" s="203" t="s">
        <v>2612</v>
      </c>
      <c r="G1150" s="204" t="s">
        <v>311</v>
      </c>
      <c r="H1150" s="205">
        <v>46</v>
      </c>
      <c r="I1150" s="206"/>
      <c r="J1150" s="207">
        <f>ROUND(I1150*H1150,2)</f>
        <v>0</v>
      </c>
      <c r="K1150" s="203" t="s">
        <v>157</v>
      </c>
      <c r="L1150" s="45"/>
      <c r="M1150" s="208" t="s">
        <v>19</v>
      </c>
      <c r="N1150" s="209" t="s">
        <v>47</v>
      </c>
      <c r="O1150" s="85"/>
      <c r="P1150" s="210">
        <f>O1150*H1150</f>
        <v>0</v>
      </c>
      <c r="Q1150" s="210">
        <v>0</v>
      </c>
      <c r="R1150" s="210">
        <f>Q1150*H1150</f>
        <v>0</v>
      </c>
      <c r="S1150" s="210">
        <v>0</v>
      </c>
      <c r="T1150" s="211">
        <f>S1150*H1150</f>
        <v>0</v>
      </c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R1150" s="212" t="s">
        <v>249</v>
      </c>
      <c r="AT1150" s="212" t="s">
        <v>153</v>
      </c>
      <c r="AU1150" s="212" t="s">
        <v>85</v>
      </c>
      <c r="AY1150" s="18" t="s">
        <v>151</v>
      </c>
      <c r="BE1150" s="213">
        <f>IF(N1150="základní",J1150,0)</f>
        <v>0</v>
      </c>
      <c r="BF1150" s="213">
        <f>IF(N1150="snížená",J1150,0)</f>
        <v>0</v>
      </c>
      <c r="BG1150" s="213">
        <f>IF(N1150="zákl. přenesená",J1150,0)</f>
        <v>0</v>
      </c>
      <c r="BH1150" s="213">
        <f>IF(N1150="sníž. přenesená",J1150,0)</f>
        <v>0</v>
      </c>
      <c r="BI1150" s="213">
        <f>IF(N1150="nulová",J1150,0)</f>
        <v>0</v>
      </c>
      <c r="BJ1150" s="18" t="s">
        <v>81</v>
      </c>
      <c r="BK1150" s="213">
        <f>ROUND(I1150*H1150,2)</f>
        <v>0</v>
      </c>
      <c r="BL1150" s="18" t="s">
        <v>249</v>
      </c>
      <c r="BM1150" s="212" t="s">
        <v>2613</v>
      </c>
    </row>
    <row r="1151" s="2" customFormat="1">
      <c r="A1151" s="39"/>
      <c r="B1151" s="40"/>
      <c r="C1151" s="41"/>
      <c r="D1151" s="214" t="s">
        <v>160</v>
      </c>
      <c r="E1151" s="41"/>
      <c r="F1151" s="215" t="s">
        <v>2614</v>
      </c>
      <c r="G1151" s="41"/>
      <c r="H1151" s="41"/>
      <c r="I1151" s="216"/>
      <c r="J1151" s="41"/>
      <c r="K1151" s="41"/>
      <c r="L1151" s="45"/>
      <c r="M1151" s="217"/>
      <c r="N1151" s="218"/>
      <c r="O1151" s="85"/>
      <c r="P1151" s="85"/>
      <c r="Q1151" s="85"/>
      <c r="R1151" s="85"/>
      <c r="S1151" s="85"/>
      <c r="T1151" s="86"/>
      <c r="U1151" s="39"/>
      <c r="V1151" s="39"/>
      <c r="W1151" s="39"/>
      <c r="X1151" s="39"/>
      <c r="Y1151" s="39"/>
      <c r="Z1151" s="39"/>
      <c r="AA1151" s="39"/>
      <c r="AB1151" s="39"/>
      <c r="AC1151" s="39"/>
      <c r="AD1151" s="39"/>
      <c r="AE1151" s="39"/>
      <c r="AT1151" s="18" t="s">
        <v>160</v>
      </c>
      <c r="AU1151" s="18" t="s">
        <v>85</v>
      </c>
    </row>
    <row r="1152" s="2" customFormat="1" ht="16.5" customHeight="1">
      <c r="A1152" s="39"/>
      <c r="B1152" s="40"/>
      <c r="C1152" s="201" t="s">
        <v>2615</v>
      </c>
      <c r="D1152" s="201" t="s">
        <v>153</v>
      </c>
      <c r="E1152" s="202" t="s">
        <v>2616</v>
      </c>
      <c r="F1152" s="203" t="s">
        <v>2617</v>
      </c>
      <c r="G1152" s="204" t="s">
        <v>221</v>
      </c>
      <c r="H1152" s="205">
        <v>197.47200000000001</v>
      </c>
      <c r="I1152" s="206"/>
      <c r="J1152" s="207">
        <f>ROUND(I1152*H1152,2)</f>
        <v>0</v>
      </c>
      <c r="K1152" s="203" t="s">
        <v>157</v>
      </c>
      <c r="L1152" s="45"/>
      <c r="M1152" s="208" t="s">
        <v>19</v>
      </c>
      <c r="N1152" s="209" t="s">
        <v>47</v>
      </c>
      <c r="O1152" s="85"/>
      <c r="P1152" s="210">
        <f>O1152*H1152</f>
        <v>0</v>
      </c>
      <c r="Q1152" s="210">
        <v>5.0000000000000002E-05</v>
      </c>
      <c r="R1152" s="210">
        <f>Q1152*H1152</f>
        <v>0.0098736000000000015</v>
      </c>
      <c r="S1152" s="210">
        <v>0</v>
      </c>
      <c r="T1152" s="211">
        <f>S1152*H1152</f>
        <v>0</v>
      </c>
      <c r="U1152" s="39"/>
      <c r="V1152" s="39"/>
      <c r="W1152" s="39"/>
      <c r="X1152" s="39"/>
      <c r="Y1152" s="39"/>
      <c r="Z1152" s="39"/>
      <c r="AA1152" s="39"/>
      <c r="AB1152" s="39"/>
      <c r="AC1152" s="39"/>
      <c r="AD1152" s="39"/>
      <c r="AE1152" s="39"/>
      <c r="AR1152" s="212" t="s">
        <v>249</v>
      </c>
      <c r="AT1152" s="212" t="s">
        <v>153</v>
      </c>
      <c r="AU1152" s="212" t="s">
        <v>85</v>
      </c>
      <c r="AY1152" s="18" t="s">
        <v>151</v>
      </c>
      <c r="BE1152" s="213">
        <f>IF(N1152="základní",J1152,0)</f>
        <v>0</v>
      </c>
      <c r="BF1152" s="213">
        <f>IF(N1152="snížená",J1152,0)</f>
        <v>0</v>
      </c>
      <c r="BG1152" s="213">
        <f>IF(N1152="zákl. přenesená",J1152,0)</f>
        <v>0</v>
      </c>
      <c r="BH1152" s="213">
        <f>IF(N1152="sníž. přenesená",J1152,0)</f>
        <v>0</v>
      </c>
      <c r="BI1152" s="213">
        <f>IF(N1152="nulová",J1152,0)</f>
        <v>0</v>
      </c>
      <c r="BJ1152" s="18" t="s">
        <v>81</v>
      </c>
      <c r="BK1152" s="213">
        <f>ROUND(I1152*H1152,2)</f>
        <v>0</v>
      </c>
      <c r="BL1152" s="18" t="s">
        <v>249</v>
      </c>
      <c r="BM1152" s="212" t="s">
        <v>2618</v>
      </c>
    </row>
    <row r="1153" s="2" customFormat="1">
      <c r="A1153" s="39"/>
      <c r="B1153" s="40"/>
      <c r="C1153" s="41"/>
      <c r="D1153" s="214" t="s">
        <v>160</v>
      </c>
      <c r="E1153" s="41"/>
      <c r="F1153" s="215" t="s">
        <v>2619</v>
      </c>
      <c r="G1153" s="41"/>
      <c r="H1153" s="41"/>
      <c r="I1153" s="216"/>
      <c r="J1153" s="41"/>
      <c r="K1153" s="41"/>
      <c r="L1153" s="45"/>
      <c r="M1153" s="217"/>
      <c r="N1153" s="218"/>
      <c r="O1153" s="85"/>
      <c r="P1153" s="85"/>
      <c r="Q1153" s="85"/>
      <c r="R1153" s="85"/>
      <c r="S1153" s="85"/>
      <c r="T1153" s="86"/>
      <c r="U1153" s="39"/>
      <c r="V1153" s="39"/>
      <c r="W1153" s="39"/>
      <c r="X1153" s="39"/>
      <c r="Y1153" s="39"/>
      <c r="Z1153" s="39"/>
      <c r="AA1153" s="39"/>
      <c r="AB1153" s="39"/>
      <c r="AC1153" s="39"/>
      <c r="AD1153" s="39"/>
      <c r="AE1153" s="39"/>
      <c r="AT1153" s="18" t="s">
        <v>160</v>
      </c>
      <c r="AU1153" s="18" t="s">
        <v>85</v>
      </c>
    </row>
    <row r="1154" s="2" customFormat="1" ht="24.15" customHeight="1">
      <c r="A1154" s="39"/>
      <c r="B1154" s="40"/>
      <c r="C1154" s="201" t="s">
        <v>2620</v>
      </c>
      <c r="D1154" s="201" t="s">
        <v>153</v>
      </c>
      <c r="E1154" s="202" t="s">
        <v>2621</v>
      </c>
      <c r="F1154" s="203" t="s">
        <v>2622</v>
      </c>
      <c r="G1154" s="204" t="s">
        <v>221</v>
      </c>
      <c r="H1154" s="205">
        <v>14.6</v>
      </c>
      <c r="I1154" s="206"/>
      <c r="J1154" s="207">
        <f>ROUND(I1154*H1154,2)</f>
        <v>0</v>
      </c>
      <c r="K1154" s="203" t="s">
        <v>157</v>
      </c>
      <c r="L1154" s="45"/>
      <c r="M1154" s="208" t="s">
        <v>19</v>
      </c>
      <c r="N1154" s="209" t="s">
        <v>47</v>
      </c>
      <c r="O1154" s="85"/>
      <c r="P1154" s="210">
        <f>O1154*H1154</f>
        <v>0</v>
      </c>
      <c r="Q1154" s="210">
        <v>0.0050000000000000001</v>
      </c>
      <c r="R1154" s="210">
        <f>Q1154*H1154</f>
        <v>0.072999999999999995</v>
      </c>
      <c r="S1154" s="210">
        <v>0</v>
      </c>
      <c r="T1154" s="211">
        <f>S1154*H1154</f>
        <v>0</v>
      </c>
      <c r="U1154" s="39"/>
      <c r="V1154" s="39"/>
      <c r="W1154" s="39"/>
      <c r="X1154" s="39"/>
      <c r="Y1154" s="39"/>
      <c r="Z1154" s="39"/>
      <c r="AA1154" s="39"/>
      <c r="AB1154" s="39"/>
      <c r="AC1154" s="39"/>
      <c r="AD1154" s="39"/>
      <c r="AE1154" s="39"/>
      <c r="AR1154" s="212" t="s">
        <v>249</v>
      </c>
      <c r="AT1154" s="212" t="s">
        <v>153</v>
      </c>
      <c r="AU1154" s="212" t="s">
        <v>85</v>
      </c>
      <c r="AY1154" s="18" t="s">
        <v>151</v>
      </c>
      <c r="BE1154" s="213">
        <f>IF(N1154="základní",J1154,0)</f>
        <v>0</v>
      </c>
      <c r="BF1154" s="213">
        <f>IF(N1154="snížená",J1154,0)</f>
        <v>0</v>
      </c>
      <c r="BG1154" s="213">
        <f>IF(N1154="zákl. přenesená",J1154,0)</f>
        <v>0</v>
      </c>
      <c r="BH1154" s="213">
        <f>IF(N1154="sníž. přenesená",J1154,0)</f>
        <v>0</v>
      </c>
      <c r="BI1154" s="213">
        <f>IF(N1154="nulová",J1154,0)</f>
        <v>0</v>
      </c>
      <c r="BJ1154" s="18" t="s">
        <v>81</v>
      </c>
      <c r="BK1154" s="213">
        <f>ROUND(I1154*H1154,2)</f>
        <v>0</v>
      </c>
      <c r="BL1154" s="18" t="s">
        <v>249</v>
      </c>
      <c r="BM1154" s="212" t="s">
        <v>2623</v>
      </c>
    </row>
    <row r="1155" s="2" customFormat="1">
      <c r="A1155" s="39"/>
      <c r="B1155" s="40"/>
      <c r="C1155" s="41"/>
      <c r="D1155" s="214" t="s">
        <v>160</v>
      </c>
      <c r="E1155" s="41"/>
      <c r="F1155" s="215" t="s">
        <v>2624</v>
      </c>
      <c r="G1155" s="41"/>
      <c r="H1155" s="41"/>
      <c r="I1155" s="216"/>
      <c r="J1155" s="41"/>
      <c r="K1155" s="41"/>
      <c r="L1155" s="45"/>
      <c r="M1155" s="217"/>
      <c r="N1155" s="218"/>
      <c r="O1155" s="85"/>
      <c r="P1155" s="85"/>
      <c r="Q1155" s="85"/>
      <c r="R1155" s="85"/>
      <c r="S1155" s="85"/>
      <c r="T1155" s="86"/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T1155" s="18" t="s">
        <v>160</v>
      </c>
      <c r="AU1155" s="18" t="s">
        <v>85</v>
      </c>
    </row>
    <row r="1156" s="13" customFormat="1">
      <c r="A1156" s="13"/>
      <c r="B1156" s="219"/>
      <c r="C1156" s="220"/>
      <c r="D1156" s="221" t="s">
        <v>162</v>
      </c>
      <c r="E1156" s="222" t="s">
        <v>19</v>
      </c>
      <c r="F1156" s="223" t="s">
        <v>2625</v>
      </c>
      <c r="G1156" s="220"/>
      <c r="H1156" s="224">
        <v>14.6</v>
      </c>
      <c r="I1156" s="225"/>
      <c r="J1156" s="220"/>
      <c r="K1156" s="220"/>
      <c r="L1156" s="226"/>
      <c r="M1156" s="227"/>
      <c r="N1156" s="228"/>
      <c r="O1156" s="228"/>
      <c r="P1156" s="228"/>
      <c r="Q1156" s="228"/>
      <c r="R1156" s="228"/>
      <c r="S1156" s="228"/>
      <c r="T1156" s="229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30" t="s">
        <v>162</v>
      </c>
      <c r="AU1156" s="230" t="s">
        <v>85</v>
      </c>
      <c r="AV1156" s="13" t="s">
        <v>85</v>
      </c>
      <c r="AW1156" s="13" t="s">
        <v>35</v>
      </c>
      <c r="AX1156" s="13" t="s">
        <v>81</v>
      </c>
      <c r="AY1156" s="230" t="s">
        <v>151</v>
      </c>
    </row>
    <row r="1157" s="2" customFormat="1" ht="16.5" customHeight="1">
      <c r="A1157" s="39"/>
      <c r="B1157" s="40"/>
      <c r="C1157" s="231" t="s">
        <v>2626</v>
      </c>
      <c r="D1157" s="231" t="s">
        <v>194</v>
      </c>
      <c r="E1157" s="232" t="s">
        <v>2627</v>
      </c>
      <c r="F1157" s="233" t="s">
        <v>2628</v>
      </c>
      <c r="G1157" s="234" t="s">
        <v>311</v>
      </c>
      <c r="H1157" s="235">
        <v>931.48000000000002</v>
      </c>
      <c r="I1157" s="236"/>
      <c r="J1157" s="237">
        <f>ROUND(I1157*H1157,2)</f>
        <v>0</v>
      </c>
      <c r="K1157" s="233" t="s">
        <v>157</v>
      </c>
      <c r="L1157" s="238"/>
      <c r="M1157" s="239" t="s">
        <v>19</v>
      </c>
      <c r="N1157" s="240" t="s">
        <v>47</v>
      </c>
      <c r="O1157" s="85"/>
      <c r="P1157" s="210">
        <f>O1157*H1157</f>
        <v>0</v>
      </c>
      <c r="Q1157" s="210">
        <v>0.00055000000000000003</v>
      </c>
      <c r="R1157" s="210">
        <f>Q1157*H1157</f>
        <v>0.51231400000000005</v>
      </c>
      <c r="S1157" s="210">
        <v>0</v>
      </c>
      <c r="T1157" s="211">
        <f>S1157*H1157</f>
        <v>0</v>
      </c>
      <c r="U1157" s="39"/>
      <c r="V1157" s="39"/>
      <c r="W1157" s="39"/>
      <c r="X1157" s="39"/>
      <c r="Y1157" s="39"/>
      <c r="Z1157" s="39"/>
      <c r="AA1157" s="39"/>
      <c r="AB1157" s="39"/>
      <c r="AC1157" s="39"/>
      <c r="AD1157" s="39"/>
      <c r="AE1157" s="39"/>
      <c r="AR1157" s="212" t="s">
        <v>344</v>
      </c>
      <c r="AT1157" s="212" t="s">
        <v>194</v>
      </c>
      <c r="AU1157" s="212" t="s">
        <v>85</v>
      </c>
      <c r="AY1157" s="18" t="s">
        <v>151</v>
      </c>
      <c r="BE1157" s="213">
        <f>IF(N1157="základní",J1157,0)</f>
        <v>0</v>
      </c>
      <c r="BF1157" s="213">
        <f>IF(N1157="snížená",J1157,0)</f>
        <v>0</v>
      </c>
      <c r="BG1157" s="213">
        <f>IF(N1157="zákl. přenesená",J1157,0)</f>
        <v>0</v>
      </c>
      <c r="BH1157" s="213">
        <f>IF(N1157="sníž. přenesená",J1157,0)</f>
        <v>0</v>
      </c>
      <c r="BI1157" s="213">
        <f>IF(N1157="nulová",J1157,0)</f>
        <v>0</v>
      </c>
      <c r="BJ1157" s="18" t="s">
        <v>81</v>
      </c>
      <c r="BK1157" s="213">
        <f>ROUND(I1157*H1157,2)</f>
        <v>0</v>
      </c>
      <c r="BL1157" s="18" t="s">
        <v>249</v>
      </c>
      <c r="BM1157" s="212" t="s">
        <v>2629</v>
      </c>
    </row>
    <row r="1158" s="13" customFormat="1">
      <c r="A1158" s="13"/>
      <c r="B1158" s="219"/>
      <c r="C1158" s="220"/>
      <c r="D1158" s="221" t="s">
        <v>162</v>
      </c>
      <c r="E1158" s="220"/>
      <c r="F1158" s="223" t="s">
        <v>2630</v>
      </c>
      <c r="G1158" s="220"/>
      <c r="H1158" s="224">
        <v>931.48000000000002</v>
      </c>
      <c r="I1158" s="225"/>
      <c r="J1158" s="220"/>
      <c r="K1158" s="220"/>
      <c r="L1158" s="226"/>
      <c r="M1158" s="227"/>
      <c r="N1158" s="228"/>
      <c r="O1158" s="228"/>
      <c r="P1158" s="228"/>
      <c r="Q1158" s="228"/>
      <c r="R1158" s="228"/>
      <c r="S1158" s="228"/>
      <c r="T1158" s="229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30" t="s">
        <v>162</v>
      </c>
      <c r="AU1158" s="230" t="s">
        <v>85</v>
      </c>
      <c r="AV1158" s="13" t="s">
        <v>85</v>
      </c>
      <c r="AW1158" s="13" t="s">
        <v>4</v>
      </c>
      <c r="AX1158" s="13" t="s">
        <v>81</v>
      </c>
      <c r="AY1158" s="230" t="s">
        <v>151</v>
      </c>
    </row>
    <row r="1159" s="2" customFormat="1" ht="24.15" customHeight="1">
      <c r="A1159" s="39"/>
      <c r="B1159" s="40"/>
      <c r="C1159" s="201" t="s">
        <v>2631</v>
      </c>
      <c r="D1159" s="201" t="s">
        <v>153</v>
      </c>
      <c r="E1159" s="202" t="s">
        <v>2632</v>
      </c>
      <c r="F1159" s="203" t="s">
        <v>2633</v>
      </c>
      <c r="G1159" s="204" t="s">
        <v>177</v>
      </c>
      <c r="H1159" s="205">
        <v>5.2510000000000003</v>
      </c>
      <c r="I1159" s="206"/>
      <c r="J1159" s="207">
        <f>ROUND(I1159*H1159,2)</f>
        <v>0</v>
      </c>
      <c r="K1159" s="203" t="s">
        <v>157</v>
      </c>
      <c r="L1159" s="45"/>
      <c r="M1159" s="208" t="s">
        <v>19</v>
      </c>
      <c r="N1159" s="209" t="s">
        <v>47</v>
      </c>
      <c r="O1159" s="85"/>
      <c r="P1159" s="210">
        <f>O1159*H1159</f>
        <v>0</v>
      </c>
      <c r="Q1159" s="210">
        <v>0</v>
      </c>
      <c r="R1159" s="210">
        <f>Q1159*H1159</f>
        <v>0</v>
      </c>
      <c r="S1159" s="210">
        <v>0</v>
      </c>
      <c r="T1159" s="211">
        <f>S1159*H1159</f>
        <v>0</v>
      </c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R1159" s="212" t="s">
        <v>249</v>
      </c>
      <c r="AT1159" s="212" t="s">
        <v>153</v>
      </c>
      <c r="AU1159" s="212" t="s">
        <v>85</v>
      </c>
      <c r="AY1159" s="18" t="s">
        <v>151</v>
      </c>
      <c r="BE1159" s="213">
        <f>IF(N1159="základní",J1159,0)</f>
        <v>0</v>
      </c>
      <c r="BF1159" s="213">
        <f>IF(N1159="snížená",J1159,0)</f>
        <v>0</v>
      </c>
      <c r="BG1159" s="213">
        <f>IF(N1159="zákl. přenesená",J1159,0)</f>
        <v>0</v>
      </c>
      <c r="BH1159" s="213">
        <f>IF(N1159="sníž. přenesená",J1159,0)</f>
        <v>0</v>
      </c>
      <c r="BI1159" s="213">
        <f>IF(N1159="nulová",J1159,0)</f>
        <v>0</v>
      </c>
      <c r="BJ1159" s="18" t="s">
        <v>81</v>
      </c>
      <c r="BK1159" s="213">
        <f>ROUND(I1159*H1159,2)</f>
        <v>0</v>
      </c>
      <c r="BL1159" s="18" t="s">
        <v>249</v>
      </c>
      <c r="BM1159" s="212" t="s">
        <v>2634</v>
      </c>
    </row>
    <row r="1160" s="2" customFormat="1">
      <c r="A1160" s="39"/>
      <c r="B1160" s="40"/>
      <c r="C1160" s="41"/>
      <c r="D1160" s="214" t="s">
        <v>160</v>
      </c>
      <c r="E1160" s="41"/>
      <c r="F1160" s="215" t="s">
        <v>2635</v>
      </c>
      <c r="G1160" s="41"/>
      <c r="H1160" s="41"/>
      <c r="I1160" s="216"/>
      <c r="J1160" s="41"/>
      <c r="K1160" s="41"/>
      <c r="L1160" s="45"/>
      <c r="M1160" s="217"/>
      <c r="N1160" s="218"/>
      <c r="O1160" s="85"/>
      <c r="P1160" s="85"/>
      <c r="Q1160" s="85"/>
      <c r="R1160" s="85"/>
      <c r="S1160" s="85"/>
      <c r="T1160" s="86"/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T1160" s="18" t="s">
        <v>160</v>
      </c>
      <c r="AU1160" s="18" t="s">
        <v>85</v>
      </c>
    </row>
    <row r="1161" s="12" customFormat="1" ht="22.8" customHeight="1">
      <c r="A1161" s="12"/>
      <c r="B1161" s="185"/>
      <c r="C1161" s="186"/>
      <c r="D1161" s="187" t="s">
        <v>75</v>
      </c>
      <c r="E1161" s="199" t="s">
        <v>2636</v>
      </c>
      <c r="F1161" s="199" t="s">
        <v>2637</v>
      </c>
      <c r="G1161" s="186"/>
      <c r="H1161" s="186"/>
      <c r="I1161" s="189"/>
      <c r="J1161" s="200">
        <f>BK1161</f>
        <v>0</v>
      </c>
      <c r="K1161" s="186"/>
      <c r="L1161" s="191"/>
      <c r="M1161" s="192"/>
      <c r="N1161" s="193"/>
      <c r="O1161" s="193"/>
      <c r="P1161" s="194">
        <f>SUM(P1162:P1170)</f>
        <v>0</v>
      </c>
      <c r="Q1161" s="193"/>
      <c r="R1161" s="194">
        <f>SUM(R1162:R1170)</f>
        <v>0.017979999999999999</v>
      </c>
      <c r="S1161" s="193"/>
      <c r="T1161" s="195">
        <f>SUM(T1162:T1170)</f>
        <v>0</v>
      </c>
      <c r="U1161" s="12"/>
      <c r="V1161" s="12"/>
      <c r="W1161" s="12"/>
      <c r="X1161" s="12"/>
      <c r="Y1161" s="12"/>
      <c r="Z1161" s="12"/>
      <c r="AA1161" s="12"/>
      <c r="AB1161" s="12"/>
      <c r="AC1161" s="12"/>
      <c r="AD1161" s="12"/>
      <c r="AE1161" s="12"/>
      <c r="AR1161" s="196" t="s">
        <v>85</v>
      </c>
      <c r="AT1161" s="197" t="s">
        <v>75</v>
      </c>
      <c r="AU1161" s="197" t="s">
        <v>81</v>
      </c>
      <c r="AY1161" s="196" t="s">
        <v>151</v>
      </c>
      <c r="BK1161" s="198">
        <f>SUM(BK1162:BK1170)</f>
        <v>0</v>
      </c>
    </row>
    <row r="1162" s="2" customFormat="1" ht="21.75" customHeight="1">
      <c r="A1162" s="39"/>
      <c r="B1162" s="40"/>
      <c r="C1162" s="201" t="s">
        <v>2638</v>
      </c>
      <c r="D1162" s="201" t="s">
        <v>153</v>
      </c>
      <c r="E1162" s="202" t="s">
        <v>2639</v>
      </c>
      <c r="F1162" s="203" t="s">
        <v>2640</v>
      </c>
      <c r="G1162" s="204" t="s">
        <v>221</v>
      </c>
      <c r="H1162" s="205">
        <v>62</v>
      </c>
      <c r="I1162" s="206"/>
      <c r="J1162" s="207">
        <f>ROUND(I1162*H1162,2)</f>
        <v>0</v>
      </c>
      <c r="K1162" s="203" t="s">
        <v>157</v>
      </c>
      <c r="L1162" s="45"/>
      <c r="M1162" s="208" t="s">
        <v>19</v>
      </c>
      <c r="N1162" s="209" t="s">
        <v>47</v>
      </c>
      <c r="O1162" s="85"/>
      <c r="P1162" s="210">
        <f>O1162*H1162</f>
        <v>0</v>
      </c>
      <c r="Q1162" s="210">
        <v>6.9999999999999994E-05</v>
      </c>
      <c r="R1162" s="210">
        <f>Q1162*H1162</f>
        <v>0.0043399999999999992</v>
      </c>
      <c r="S1162" s="210">
        <v>0</v>
      </c>
      <c r="T1162" s="211">
        <f>S1162*H1162</f>
        <v>0</v>
      </c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R1162" s="212" t="s">
        <v>249</v>
      </c>
      <c r="AT1162" s="212" t="s">
        <v>153</v>
      </c>
      <c r="AU1162" s="212" t="s">
        <v>85</v>
      </c>
      <c r="AY1162" s="18" t="s">
        <v>151</v>
      </c>
      <c r="BE1162" s="213">
        <f>IF(N1162="základní",J1162,0)</f>
        <v>0</v>
      </c>
      <c r="BF1162" s="213">
        <f>IF(N1162="snížená",J1162,0)</f>
        <v>0</v>
      </c>
      <c r="BG1162" s="213">
        <f>IF(N1162="zákl. přenesená",J1162,0)</f>
        <v>0</v>
      </c>
      <c r="BH1162" s="213">
        <f>IF(N1162="sníž. přenesená",J1162,0)</f>
        <v>0</v>
      </c>
      <c r="BI1162" s="213">
        <f>IF(N1162="nulová",J1162,0)</f>
        <v>0</v>
      </c>
      <c r="BJ1162" s="18" t="s">
        <v>81</v>
      </c>
      <c r="BK1162" s="213">
        <f>ROUND(I1162*H1162,2)</f>
        <v>0</v>
      </c>
      <c r="BL1162" s="18" t="s">
        <v>249</v>
      </c>
      <c r="BM1162" s="212" t="s">
        <v>2641</v>
      </c>
    </row>
    <row r="1163" s="2" customFormat="1">
      <c r="A1163" s="39"/>
      <c r="B1163" s="40"/>
      <c r="C1163" s="41"/>
      <c r="D1163" s="214" t="s">
        <v>160</v>
      </c>
      <c r="E1163" s="41"/>
      <c r="F1163" s="215" t="s">
        <v>2642</v>
      </c>
      <c r="G1163" s="41"/>
      <c r="H1163" s="41"/>
      <c r="I1163" s="216"/>
      <c r="J1163" s="41"/>
      <c r="K1163" s="41"/>
      <c r="L1163" s="45"/>
      <c r="M1163" s="217"/>
      <c r="N1163" s="218"/>
      <c r="O1163" s="85"/>
      <c r="P1163" s="85"/>
      <c r="Q1163" s="85"/>
      <c r="R1163" s="85"/>
      <c r="S1163" s="85"/>
      <c r="T1163" s="86"/>
      <c r="U1163" s="39"/>
      <c r="V1163" s="39"/>
      <c r="W1163" s="39"/>
      <c r="X1163" s="39"/>
      <c r="Y1163" s="39"/>
      <c r="Z1163" s="39"/>
      <c r="AA1163" s="39"/>
      <c r="AB1163" s="39"/>
      <c r="AC1163" s="39"/>
      <c r="AD1163" s="39"/>
      <c r="AE1163" s="39"/>
      <c r="AT1163" s="18" t="s">
        <v>160</v>
      </c>
      <c r="AU1163" s="18" t="s">
        <v>85</v>
      </c>
    </row>
    <row r="1164" s="13" customFormat="1">
      <c r="A1164" s="13"/>
      <c r="B1164" s="219"/>
      <c r="C1164" s="220"/>
      <c r="D1164" s="221" t="s">
        <v>162</v>
      </c>
      <c r="E1164" s="222" t="s">
        <v>19</v>
      </c>
      <c r="F1164" s="223" t="s">
        <v>2643</v>
      </c>
      <c r="G1164" s="220"/>
      <c r="H1164" s="224">
        <v>62</v>
      </c>
      <c r="I1164" s="225"/>
      <c r="J1164" s="220"/>
      <c r="K1164" s="220"/>
      <c r="L1164" s="226"/>
      <c r="M1164" s="227"/>
      <c r="N1164" s="228"/>
      <c r="O1164" s="228"/>
      <c r="P1164" s="228"/>
      <c r="Q1164" s="228"/>
      <c r="R1164" s="228"/>
      <c r="S1164" s="228"/>
      <c r="T1164" s="229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30" t="s">
        <v>162</v>
      </c>
      <c r="AU1164" s="230" t="s">
        <v>85</v>
      </c>
      <c r="AV1164" s="13" t="s">
        <v>85</v>
      </c>
      <c r="AW1164" s="13" t="s">
        <v>35</v>
      </c>
      <c r="AX1164" s="13" t="s">
        <v>81</v>
      </c>
      <c r="AY1164" s="230" t="s">
        <v>151</v>
      </c>
    </row>
    <row r="1165" s="2" customFormat="1" ht="16.5" customHeight="1">
      <c r="A1165" s="39"/>
      <c r="B1165" s="40"/>
      <c r="C1165" s="201" t="s">
        <v>2644</v>
      </c>
      <c r="D1165" s="201" t="s">
        <v>153</v>
      </c>
      <c r="E1165" s="202" t="s">
        <v>2645</v>
      </c>
      <c r="F1165" s="203" t="s">
        <v>2646</v>
      </c>
      <c r="G1165" s="204" t="s">
        <v>221</v>
      </c>
      <c r="H1165" s="205">
        <v>62</v>
      </c>
      <c r="I1165" s="206"/>
      <c r="J1165" s="207">
        <f>ROUND(I1165*H1165,2)</f>
        <v>0</v>
      </c>
      <c r="K1165" s="203" t="s">
        <v>157</v>
      </c>
      <c r="L1165" s="45"/>
      <c r="M1165" s="208" t="s">
        <v>19</v>
      </c>
      <c r="N1165" s="209" t="s">
        <v>47</v>
      </c>
      <c r="O1165" s="85"/>
      <c r="P1165" s="210">
        <f>O1165*H1165</f>
        <v>0</v>
      </c>
      <c r="Q1165" s="210">
        <v>0</v>
      </c>
      <c r="R1165" s="210">
        <f>Q1165*H1165</f>
        <v>0</v>
      </c>
      <c r="S1165" s="210">
        <v>0</v>
      </c>
      <c r="T1165" s="211">
        <f>S1165*H1165</f>
        <v>0</v>
      </c>
      <c r="U1165" s="39"/>
      <c r="V1165" s="39"/>
      <c r="W1165" s="39"/>
      <c r="X1165" s="39"/>
      <c r="Y1165" s="39"/>
      <c r="Z1165" s="39"/>
      <c r="AA1165" s="39"/>
      <c r="AB1165" s="39"/>
      <c r="AC1165" s="39"/>
      <c r="AD1165" s="39"/>
      <c r="AE1165" s="39"/>
      <c r="AR1165" s="212" t="s">
        <v>249</v>
      </c>
      <c r="AT1165" s="212" t="s">
        <v>153</v>
      </c>
      <c r="AU1165" s="212" t="s">
        <v>85</v>
      </c>
      <c r="AY1165" s="18" t="s">
        <v>151</v>
      </c>
      <c r="BE1165" s="213">
        <f>IF(N1165="základní",J1165,0)</f>
        <v>0</v>
      </c>
      <c r="BF1165" s="213">
        <f>IF(N1165="snížená",J1165,0)</f>
        <v>0</v>
      </c>
      <c r="BG1165" s="213">
        <f>IF(N1165="zákl. přenesená",J1165,0)</f>
        <v>0</v>
      </c>
      <c r="BH1165" s="213">
        <f>IF(N1165="sníž. přenesená",J1165,0)</f>
        <v>0</v>
      </c>
      <c r="BI1165" s="213">
        <f>IF(N1165="nulová",J1165,0)</f>
        <v>0</v>
      </c>
      <c r="BJ1165" s="18" t="s">
        <v>81</v>
      </c>
      <c r="BK1165" s="213">
        <f>ROUND(I1165*H1165,2)</f>
        <v>0</v>
      </c>
      <c r="BL1165" s="18" t="s">
        <v>249</v>
      </c>
      <c r="BM1165" s="212" t="s">
        <v>2647</v>
      </c>
    </row>
    <row r="1166" s="2" customFormat="1">
      <c r="A1166" s="39"/>
      <c r="B1166" s="40"/>
      <c r="C1166" s="41"/>
      <c r="D1166" s="214" t="s">
        <v>160</v>
      </c>
      <c r="E1166" s="41"/>
      <c r="F1166" s="215" t="s">
        <v>2648</v>
      </c>
      <c r="G1166" s="41"/>
      <c r="H1166" s="41"/>
      <c r="I1166" s="216"/>
      <c r="J1166" s="41"/>
      <c r="K1166" s="41"/>
      <c r="L1166" s="45"/>
      <c r="M1166" s="217"/>
      <c r="N1166" s="218"/>
      <c r="O1166" s="85"/>
      <c r="P1166" s="85"/>
      <c r="Q1166" s="85"/>
      <c r="R1166" s="85"/>
      <c r="S1166" s="85"/>
      <c r="T1166" s="86"/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T1166" s="18" t="s">
        <v>160</v>
      </c>
      <c r="AU1166" s="18" t="s">
        <v>85</v>
      </c>
    </row>
    <row r="1167" s="2" customFormat="1" ht="16.5" customHeight="1">
      <c r="A1167" s="39"/>
      <c r="B1167" s="40"/>
      <c r="C1167" s="201" t="s">
        <v>2649</v>
      </c>
      <c r="D1167" s="201" t="s">
        <v>153</v>
      </c>
      <c r="E1167" s="202" t="s">
        <v>2650</v>
      </c>
      <c r="F1167" s="203" t="s">
        <v>2651</v>
      </c>
      <c r="G1167" s="204" t="s">
        <v>221</v>
      </c>
      <c r="H1167" s="205">
        <v>62</v>
      </c>
      <c r="I1167" s="206"/>
      <c r="J1167" s="207">
        <f>ROUND(I1167*H1167,2)</f>
        <v>0</v>
      </c>
      <c r="K1167" s="203" t="s">
        <v>157</v>
      </c>
      <c r="L1167" s="45"/>
      <c r="M1167" s="208" t="s">
        <v>19</v>
      </c>
      <c r="N1167" s="209" t="s">
        <v>47</v>
      </c>
      <c r="O1167" s="85"/>
      <c r="P1167" s="210">
        <f>O1167*H1167</f>
        <v>0</v>
      </c>
      <c r="Q1167" s="210">
        <v>0.00012999999999999999</v>
      </c>
      <c r="R1167" s="210">
        <f>Q1167*H1167</f>
        <v>0.0080599999999999995</v>
      </c>
      <c r="S1167" s="210">
        <v>0</v>
      </c>
      <c r="T1167" s="211">
        <f>S1167*H1167</f>
        <v>0</v>
      </c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R1167" s="212" t="s">
        <v>249</v>
      </c>
      <c r="AT1167" s="212" t="s">
        <v>153</v>
      </c>
      <c r="AU1167" s="212" t="s">
        <v>85</v>
      </c>
      <c r="AY1167" s="18" t="s">
        <v>151</v>
      </c>
      <c r="BE1167" s="213">
        <f>IF(N1167="základní",J1167,0)</f>
        <v>0</v>
      </c>
      <c r="BF1167" s="213">
        <f>IF(N1167="snížená",J1167,0)</f>
        <v>0</v>
      </c>
      <c r="BG1167" s="213">
        <f>IF(N1167="zákl. přenesená",J1167,0)</f>
        <v>0</v>
      </c>
      <c r="BH1167" s="213">
        <f>IF(N1167="sníž. přenesená",J1167,0)</f>
        <v>0</v>
      </c>
      <c r="BI1167" s="213">
        <f>IF(N1167="nulová",J1167,0)</f>
        <v>0</v>
      </c>
      <c r="BJ1167" s="18" t="s">
        <v>81</v>
      </c>
      <c r="BK1167" s="213">
        <f>ROUND(I1167*H1167,2)</f>
        <v>0</v>
      </c>
      <c r="BL1167" s="18" t="s">
        <v>249</v>
      </c>
      <c r="BM1167" s="212" t="s">
        <v>2652</v>
      </c>
    </row>
    <row r="1168" s="2" customFormat="1">
      <c r="A1168" s="39"/>
      <c r="B1168" s="40"/>
      <c r="C1168" s="41"/>
      <c r="D1168" s="214" t="s">
        <v>160</v>
      </c>
      <c r="E1168" s="41"/>
      <c r="F1168" s="215" t="s">
        <v>2653</v>
      </c>
      <c r="G1168" s="41"/>
      <c r="H1168" s="41"/>
      <c r="I1168" s="216"/>
      <c r="J1168" s="41"/>
      <c r="K1168" s="41"/>
      <c r="L1168" s="45"/>
      <c r="M1168" s="217"/>
      <c r="N1168" s="218"/>
      <c r="O1168" s="85"/>
      <c r="P1168" s="85"/>
      <c r="Q1168" s="85"/>
      <c r="R1168" s="85"/>
      <c r="S1168" s="85"/>
      <c r="T1168" s="86"/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T1168" s="18" t="s">
        <v>160</v>
      </c>
      <c r="AU1168" s="18" t="s">
        <v>85</v>
      </c>
    </row>
    <row r="1169" s="2" customFormat="1" ht="16.5" customHeight="1">
      <c r="A1169" s="39"/>
      <c r="B1169" s="40"/>
      <c r="C1169" s="201" t="s">
        <v>2654</v>
      </c>
      <c r="D1169" s="201" t="s">
        <v>153</v>
      </c>
      <c r="E1169" s="202" t="s">
        <v>2655</v>
      </c>
      <c r="F1169" s="203" t="s">
        <v>2656</v>
      </c>
      <c r="G1169" s="204" t="s">
        <v>221</v>
      </c>
      <c r="H1169" s="205">
        <v>62</v>
      </c>
      <c r="I1169" s="206"/>
      <c r="J1169" s="207">
        <f>ROUND(I1169*H1169,2)</f>
        <v>0</v>
      </c>
      <c r="K1169" s="203" t="s">
        <v>157</v>
      </c>
      <c r="L1169" s="45"/>
      <c r="M1169" s="208" t="s">
        <v>19</v>
      </c>
      <c r="N1169" s="209" t="s">
        <v>47</v>
      </c>
      <c r="O1169" s="85"/>
      <c r="P1169" s="210">
        <f>O1169*H1169</f>
        <v>0</v>
      </c>
      <c r="Q1169" s="210">
        <v>9.0000000000000006E-05</v>
      </c>
      <c r="R1169" s="210">
        <f>Q1169*H1169</f>
        <v>0.0055800000000000008</v>
      </c>
      <c r="S1169" s="210">
        <v>0</v>
      </c>
      <c r="T1169" s="211">
        <f>S1169*H1169</f>
        <v>0</v>
      </c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/>
      <c r="AE1169" s="39"/>
      <c r="AR1169" s="212" t="s">
        <v>249</v>
      </c>
      <c r="AT1169" s="212" t="s">
        <v>153</v>
      </c>
      <c r="AU1169" s="212" t="s">
        <v>85</v>
      </c>
      <c r="AY1169" s="18" t="s">
        <v>151</v>
      </c>
      <c r="BE1169" s="213">
        <f>IF(N1169="základní",J1169,0)</f>
        <v>0</v>
      </c>
      <c r="BF1169" s="213">
        <f>IF(N1169="snížená",J1169,0)</f>
        <v>0</v>
      </c>
      <c r="BG1169" s="213">
        <f>IF(N1169="zákl. přenesená",J1169,0)</f>
        <v>0</v>
      </c>
      <c r="BH1169" s="213">
        <f>IF(N1169="sníž. přenesená",J1169,0)</f>
        <v>0</v>
      </c>
      <c r="BI1169" s="213">
        <f>IF(N1169="nulová",J1169,0)</f>
        <v>0</v>
      </c>
      <c r="BJ1169" s="18" t="s">
        <v>81</v>
      </c>
      <c r="BK1169" s="213">
        <f>ROUND(I1169*H1169,2)</f>
        <v>0</v>
      </c>
      <c r="BL1169" s="18" t="s">
        <v>249</v>
      </c>
      <c r="BM1169" s="212" t="s">
        <v>2657</v>
      </c>
    </row>
    <row r="1170" s="2" customFormat="1">
      <c r="A1170" s="39"/>
      <c r="B1170" s="40"/>
      <c r="C1170" s="41"/>
      <c r="D1170" s="214" t="s">
        <v>160</v>
      </c>
      <c r="E1170" s="41"/>
      <c r="F1170" s="215" t="s">
        <v>2658</v>
      </c>
      <c r="G1170" s="41"/>
      <c r="H1170" s="41"/>
      <c r="I1170" s="216"/>
      <c r="J1170" s="41"/>
      <c r="K1170" s="41"/>
      <c r="L1170" s="45"/>
      <c r="M1170" s="217"/>
      <c r="N1170" s="218"/>
      <c r="O1170" s="85"/>
      <c r="P1170" s="85"/>
      <c r="Q1170" s="85"/>
      <c r="R1170" s="85"/>
      <c r="S1170" s="85"/>
      <c r="T1170" s="86"/>
      <c r="U1170" s="39"/>
      <c r="V1170" s="39"/>
      <c r="W1170" s="39"/>
      <c r="X1170" s="39"/>
      <c r="Y1170" s="39"/>
      <c r="Z1170" s="39"/>
      <c r="AA1170" s="39"/>
      <c r="AB1170" s="39"/>
      <c r="AC1170" s="39"/>
      <c r="AD1170" s="39"/>
      <c r="AE1170" s="39"/>
      <c r="AT1170" s="18" t="s">
        <v>160</v>
      </c>
      <c r="AU1170" s="18" t="s">
        <v>85</v>
      </c>
    </row>
    <row r="1171" s="12" customFormat="1" ht="22.8" customHeight="1">
      <c r="A1171" s="12"/>
      <c r="B1171" s="185"/>
      <c r="C1171" s="186"/>
      <c r="D1171" s="187" t="s">
        <v>75</v>
      </c>
      <c r="E1171" s="199" t="s">
        <v>2659</v>
      </c>
      <c r="F1171" s="199" t="s">
        <v>2660</v>
      </c>
      <c r="G1171" s="186"/>
      <c r="H1171" s="186"/>
      <c r="I1171" s="189"/>
      <c r="J1171" s="200">
        <f>BK1171</f>
        <v>0</v>
      </c>
      <c r="K1171" s="186"/>
      <c r="L1171" s="191"/>
      <c r="M1171" s="192"/>
      <c r="N1171" s="193"/>
      <c r="O1171" s="193"/>
      <c r="P1171" s="194">
        <f>SUM(P1172:P1178)</f>
        <v>0</v>
      </c>
      <c r="Q1171" s="193"/>
      <c r="R1171" s="194">
        <f>SUM(R1172:R1178)</f>
        <v>0.73191450000000002</v>
      </c>
      <c r="S1171" s="193"/>
      <c r="T1171" s="195">
        <f>SUM(T1172:T1178)</f>
        <v>0</v>
      </c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R1171" s="196" t="s">
        <v>85</v>
      </c>
      <c r="AT1171" s="197" t="s">
        <v>75</v>
      </c>
      <c r="AU1171" s="197" t="s">
        <v>81</v>
      </c>
      <c r="AY1171" s="196" t="s">
        <v>151</v>
      </c>
      <c r="BK1171" s="198">
        <f>SUM(BK1172:BK1178)</f>
        <v>0</v>
      </c>
    </row>
    <row r="1172" s="2" customFormat="1" ht="16.5" customHeight="1">
      <c r="A1172" s="39"/>
      <c r="B1172" s="40"/>
      <c r="C1172" s="201" t="s">
        <v>2661</v>
      </c>
      <c r="D1172" s="201" t="s">
        <v>153</v>
      </c>
      <c r="E1172" s="202" t="s">
        <v>2662</v>
      </c>
      <c r="F1172" s="203" t="s">
        <v>2663</v>
      </c>
      <c r="G1172" s="204" t="s">
        <v>221</v>
      </c>
      <c r="H1172" s="205">
        <v>1463.829</v>
      </c>
      <c r="I1172" s="206"/>
      <c r="J1172" s="207">
        <f>ROUND(I1172*H1172,2)</f>
        <v>0</v>
      </c>
      <c r="K1172" s="203" t="s">
        <v>157</v>
      </c>
      <c r="L1172" s="45"/>
      <c r="M1172" s="208" t="s">
        <v>19</v>
      </c>
      <c r="N1172" s="209" t="s">
        <v>47</v>
      </c>
      <c r="O1172" s="85"/>
      <c r="P1172" s="210">
        <f>O1172*H1172</f>
        <v>0</v>
      </c>
      <c r="Q1172" s="210">
        <v>0</v>
      </c>
      <c r="R1172" s="210">
        <f>Q1172*H1172</f>
        <v>0</v>
      </c>
      <c r="S1172" s="210">
        <v>0</v>
      </c>
      <c r="T1172" s="211">
        <f>S1172*H1172</f>
        <v>0</v>
      </c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R1172" s="212" t="s">
        <v>249</v>
      </c>
      <c r="AT1172" s="212" t="s">
        <v>153</v>
      </c>
      <c r="AU1172" s="212" t="s">
        <v>85</v>
      </c>
      <c r="AY1172" s="18" t="s">
        <v>151</v>
      </c>
      <c r="BE1172" s="213">
        <f>IF(N1172="základní",J1172,0)</f>
        <v>0</v>
      </c>
      <c r="BF1172" s="213">
        <f>IF(N1172="snížená",J1172,0)</f>
        <v>0</v>
      </c>
      <c r="BG1172" s="213">
        <f>IF(N1172="zákl. přenesená",J1172,0)</f>
        <v>0</v>
      </c>
      <c r="BH1172" s="213">
        <f>IF(N1172="sníž. přenesená",J1172,0)</f>
        <v>0</v>
      </c>
      <c r="BI1172" s="213">
        <f>IF(N1172="nulová",J1172,0)</f>
        <v>0</v>
      </c>
      <c r="BJ1172" s="18" t="s">
        <v>81</v>
      </c>
      <c r="BK1172" s="213">
        <f>ROUND(I1172*H1172,2)</f>
        <v>0</v>
      </c>
      <c r="BL1172" s="18" t="s">
        <v>249</v>
      </c>
      <c r="BM1172" s="212" t="s">
        <v>2664</v>
      </c>
    </row>
    <row r="1173" s="2" customFormat="1">
      <c r="A1173" s="39"/>
      <c r="B1173" s="40"/>
      <c r="C1173" s="41"/>
      <c r="D1173" s="214" t="s">
        <v>160</v>
      </c>
      <c r="E1173" s="41"/>
      <c r="F1173" s="215" t="s">
        <v>2665</v>
      </c>
      <c r="G1173" s="41"/>
      <c r="H1173" s="41"/>
      <c r="I1173" s="216"/>
      <c r="J1173" s="41"/>
      <c r="K1173" s="41"/>
      <c r="L1173" s="45"/>
      <c r="M1173" s="217"/>
      <c r="N1173" s="218"/>
      <c r="O1173" s="85"/>
      <c r="P1173" s="85"/>
      <c r="Q1173" s="85"/>
      <c r="R1173" s="85"/>
      <c r="S1173" s="85"/>
      <c r="T1173" s="86"/>
      <c r="U1173" s="39"/>
      <c r="V1173" s="39"/>
      <c r="W1173" s="39"/>
      <c r="X1173" s="39"/>
      <c r="Y1173" s="39"/>
      <c r="Z1173" s="39"/>
      <c r="AA1173" s="39"/>
      <c r="AB1173" s="39"/>
      <c r="AC1173" s="39"/>
      <c r="AD1173" s="39"/>
      <c r="AE1173" s="39"/>
      <c r="AT1173" s="18" t="s">
        <v>160</v>
      </c>
      <c r="AU1173" s="18" t="s">
        <v>85</v>
      </c>
    </row>
    <row r="1174" s="13" customFormat="1">
      <c r="A1174" s="13"/>
      <c r="B1174" s="219"/>
      <c r="C1174" s="220"/>
      <c r="D1174" s="221" t="s">
        <v>162</v>
      </c>
      <c r="E1174" s="222" t="s">
        <v>19</v>
      </c>
      <c r="F1174" s="223" t="s">
        <v>2666</v>
      </c>
      <c r="G1174" s="220"/>
      <c r="H1174" s="224">
        <v>1463.829</v>
      </c>
      <c r="I1174" s="225"/>
      <c r="J1174" s="220"/>
      <c r="K1174" s="220"/>
      <c r="L1174" s="226"/>
      <c r="M1174" s="227"/>
      <c r="N1174" s="228"/>
      <c r="O1174" s="228"/>
      <c r="P1174" s="228"/>
      <c r="Q1174" s="228"/>
      <c r="R1174" s="228"/>
      <c r="S1174" s="228"/>
      <c r="T1174" s="229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0" t="s">
        <v>162</v>
      </c>
      <c r="AU1174" s="230" t="s">
        <v>85</v>
      </c>
      <c r="AV1174" s="13" t="s">
        <v>85</v>
      </c>
      <c r="AW1174" s="13" t="s">
        <v>35</v>
      </c>
      <c r="AX1174" s="13" t="s">
        <v>81</v>
      </c>
      <c r="AY1174" s="230" t="s">
        <v>151</v>
      </c>
    </row>
    <row r="1175" s="2" customFormat="1" ht="16.5" customHeight="1">
      <c r="A1175" s="39"/>
      <c r="B1175" s="40"/>
      <c r="C1175" s="201" t="s">
        <v>2667</v>
      </c>
      <c r="D1175" s="201" t="s">
        <v>153</v>
      </c>
      <c r="E1175" s="202" t="s">
        <v>2668</v>
      </c>
      <c r="F1175" s="203" t="s">
        <v>2669</v>
      </c>
      <c r="G1175" s="204" t="s">
        <v>221</v>
      </c>
      <c r="H1175" s="205">
        <v>1463.829</v>
      </c>
      <c r="I1175" s="206"/>
      <c r="J1175" s="207">
        <f>ROUND(I1175*H1175,2)</f>
        <v>0</v>
      </c>
      <c r="K1175" s="203" t="s">
        <v>157</v>
      </c>
      <c r="L1175" s="45"/>
      <c r="M1175" s="208" t="s">
        <v>19</v>
      </c>
      <c r="N1175" s="209" t="s">
        <v>47</v>
      </c>
      <c r="O1175" s="85"/>
      <c r="P1175" s="210">
        <f>O1175*H1175</f>
        <v>0</v>
      </c>
      <c r="Q1175" s="210">
        <v>0.00021000000000000001</v>
      </c>
      <c r="R1175" s="210">
        <f>Q1175*H1175</f>
        <v>0.30740409000000002</v>
      </c>
      <c r="S1175" s="210">
        <v>0</v>
      </c>
      <c r="T1175" s="211">
        <f>S1175*H1175</f>
        <v>0</v>
      </c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/>
      <c r="AE1175" s="39"/>
      <c r="AR1175" s="212" t="s">
        <v>249</v>
      </c>
      <c r="AT1175" s="212" t="s">
        <v>153</v>
      </c>
      <c r="AU1175" s="212" t="s">
        <v>85</v>
      </c>
      <c r="AY1175" s="18" t="s">
        <v>151</v>
      </c>
      <c r="BE1175" s="213">
        <f>IF(N1175="základní",J1175,0)</f>
        <v>0</v>
      </c>
      <c r="BF1175" s="213">
        <f>IF(N1175="snížená",J1175,0)</f>
        <v>0</v>
      </c>
      <c r="BG1175" s="213">
        <f>IF(N1175="zákl. přenesená",J1175,0)</f>
        <v>0</v>
      </c>
      <c r="BH1175" s="213">
        <f>IF(N1175="sníž. přenesená",J1175,0)</f>
        <v>0</v>
      </c>
      <c r="BI1175" s="213">
        <f>IF(N1175="nulová",J1175,0)</f>
        <v>0</v>
      </c>
      <c r="BJ1175" s="18" t="s">
        <v>81</v>
      </c>
      <c r="BK1175" s="213">
        <f>ROUND(I1175*H1175,2)</f>
        <v>0</v>
      </c>
      <c r="BL1175" s="18" t="s">
        <v>249</v>
      </c>
      <c r="BM1175" s="212" t="s">
        <v>2670</v>
      </c>
    </row>
    <row r="1176" s="2" customFormat="1">
      <c r="A1176" s="39"/>
      <c r="B1176" s="40"/>
      <c r="C1176" s="41"/>
      <c r="D1176" s="214" t="s">
        <v>160</v>
      </c>
      <c r="E1176" s="41"/>
      <c r="F1176" s="215" t="s">
        <v>2671</v>
      </c>
      <c r="G1176" s="41"/>
      <c r="H1176" s="41"/>
      <c r="I1176" s="216"/>
      <c r="J1176" s="41"/>
      <c r="K1176" s="41"/>
      <c r="L1176" s="45"/>
      <c r="M1176" s="217"/>
      <c r="N1176" s="218"/>
      <c r="O1176" s="85"/>
      <c r="P1176" s="85"/>
      <c r="Q1176" s="85"/>
      <c r="R1176" s="85"/>
      <c r="S1176" s="85"/>
      <c r="T1176" s="86"/>
      <c r="U1176" s="39"/>
      <c r="V1176" s="39"/>
      <c r="W1176" s="39"/>
      <c r="X1176" s="39"/>
      <c r="Y1176" s="39"/>
      <c r="Z1176" s="39"/>
      <c r="AA1176" s="39"/>
      <c r="AB1176" s="39"/>
      <c r="AC1176" s="39"/>
      <c r="AD1176" s="39"/>
      <c r="AE1176" s="39"/>
      <c r="AT1176" s="18" t="s">
        <v>160</v>
      </c>
      <c r="AU1176" s="18" t="s">
        <v>85</v>
      </c>
    </row>
    <row r="1177" s="2" customFormat="1" ht="24.15" customHeight="1">
      <c r="A1177" s="39"/>
      <c r="B1177" s="40"/>
      <c r="C1177" s="201" t="s">
        <v>2672</v>
      </c>
      <c r="D1177" s="201" t="s">
        <v>153</v>
      </c>
      <c r="E1177" s="202" t="s">
        <v>2673</v>
      </c>
      <c r="F1177" s="203" t="s">
        <v>2674</v>
      </c>
      <c r="G1177" s="204" t="s">
        <v>221</v>
      </c>
      <c r="H1177" s="205">
        <v>1463.829</v>
      </c>
      <c r="I1177" s="206"/>
      <c r="J1177" s="207">
        <f>ROUND(I1177*H1177,2)</f>
        <v>0</v>
      </c>
      <c r="K1177" s="203" t="s">
        <v>157</v>
      </c>
      <c r="L1177" s="45"/>
      <c r="M1177" s="208" t="s">
        <v>19</v>
      </c>
      <c r="N1177" s="209" t="s">
        <v>47</v>
      </c>
      <c r="O1177" s="85"/>
      <c r="P1177" s="210">
        <f>O1177*H1177</f>
        <v>0</v>
      </c>
      <c r="Q1177" s="210">
        <v>0.00029</v>
      </c>
      <c r="R1177" s="210">
        <f>Q1177*H1177</f>
        <v>0.42451041</v>
      </c>
      <c r="S1177" s="210">
        <v>0</v>
      </c>
      <c r="T1177" s="211">
        <f>S1177*H1177</f>
        <v>0</v>
      </c>
      <c r="U1177" s="39"/>
      <c r="V1177" s="39"/>
      <c r="W1177" s="39"/>
      <c r="X1177" s="39"/>
      <c r="Y1177" s="39"/>
      <c r="Z1177" s="39"/>
      <c r="AA1177" s="39"/>
      <c r="AB1177" s="39"/>
      <c r="AC1177" s="39"/>
      <c r="AD1177" s="39"/>
      <c r="AE1177" s="39"/>
      <c r="AR1177" s="212" t="s">
        <v>249</v>
      </c>
      <c r="AT1177" s="212" t="s">
        <v>153</v>
      </c>
      <c r="AU1177" s="212" t="s">
        <v>85</v>
      </c>
      <c r="AY1177" s="18" t="s">
        <v>151</v>
      </c>
      <c r="BE1177" s="213">
        <f>IF(N1177="základní",J1177,0)</f>
        <v>0</v>
      </c>
      <c r="BF1177" s="213">
        <f>IF(N1177="snížená",J1177,0)</f>
        <v>0</v>
      </c>
      <c r="BG1177" s="213">
        <f>IF(N1177="zákl. přenesená",J1177,0)</f>
        <v>0</v>
      </c>
      <c r="BH1177" s="213">
        <f>IF(N1177="sníž. přenesená",J1177,0)</f>
        <v>0</v>
      </c>
      <c r="BI1177" s="213">
        <f>IF(N1177="nulová",J1177,0)</f>
        <v>0</v>
      </c>
      <c r="BJ1177" s="18" t="s">
        <v>81</v>
      </c>
      <c r="BK1177" s="213">
        <f>ROUND(I1177*H1177,2)</f>
        <v>0</v>
      </c>
      <c r="BL1177" s="18" t="s">
        <v>249</v>
      </c>
      <c r="BM1177" s="212" t="s">
        <v>2675</v>
      </c>
    </row>
    <row r="1178" s="2" customFormat="1">
      <c r="A1178" s="39"/>
      <c r="B1178" s="40"/>
      <c r="C1178" s="41"/>
      <c r="D1178" s="214" t="s">
        <v>160</v>
      </c>
      <c r="E1178" s="41"/>
      <c r="F1178" s="215" t="s">
        <v>2676</v>
      </c>
      <c r="G1178" s="41"/>
      <c r="H1178" s="41"/>
      <c r="I1178" s="216"/>
      <c r="J1178" s="41"/>
      <c r="K1178" s="41"/>
      <c r="L1178" s="45"/>
      <c r="M1178" s="217"/>
      <c r="N1178" s="218"/>
      <c r="O1178" s="85"/>
      <c r="P1178" s="85"/>
      <c r="Q1178" s="85"/>
      <c r="R1178" s="85"/>
      <c r="S1178" s="85"/>
      <c r="T1178" s="86"/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/>
      <c r="AE1178" s="39"/>
      <c r="AT1178" s="18" t="s">
        <v>160</v>
      </c>
      <c r="AU1178" s="18" t="s">
        <v>85</v>
      </c>
    </row>
    <row r="1179" s="12" customFormat="1" ht="25.92" customHeight="1">
      <c r="A1179" s="12"/>
      <c r="B1179" s="185"/>
      <c r="C1179" s="186"/>
      <c r="D1179" s="187" t="s">
        <v>75</v>
      </c>
      <c r="E1179" s="188" t="s">
        <v>2677</v>
      </c>
      <c r="F1179" s="188" t="s">
        <v>2678</v>
      </c>
      <c r="G1179" s="186"/>
      <c r="H1179" s="186"/>
      <c r="I1179" s="189"/>
      <c r="J1179" s="190">
        <f>BK1179</f>
        <v>0</v>
      </c>
      <c r="K1179" s="186"/>
      <c r="L1179" s="191"/>
      <c r="M1179" s="192"/>
      <c r="N1179" s="193"/>
      <c r="O1179" s="193"/>
      <c r="P1179" s="194">
        <f>SUM(P1180:P1187)</f>
        <v>0</v>
      </c>
      <c r="Q1179" s="193"/>
      <c r="R1179" s="194">
        <f>SUM(R1180:R1187)</f>
        <v>0</v>
      </c>
      <c r="S1179" s="193"/>
      <c r="T1179" s="195">
        <f>SUM(T1180:T1187)</f>
        <v>0</v>
      </c>
      <c r="U1179" s="12"/>
      <c r="V1179" s="12"/>
      <c r="W1179" s="12"/>
      <c r="X1179" s="12"/>
      <c r="Y1179" s="12"/>
      <c r="Z1179" s="12"/>
      <c r="AA1179" s="12"/>
      <c r="AB1179" s="12"/>
      <c r="AC1179" s="12"/>
      <c r="AD1179" s="12"/>
      <c r="AE1179" s="12"/>
      <c r="AR1179" s="196" t="s">
        <v>158</v>
      </c>
      <c r="AT1179" s="197" t="s">
        <v>75</v>
      </c>
      <c r="AU1179" s="197" t="s">
        <v>76</v>
      </c>
      <c r="AY1179" s="196" t="s">
        <v>151</v>
      </c>
      <c r="BK1179" s="198">
        <f>SUM(BK1180:BK1187)</f>
        <v>0</v>
      </c>
    </row>
    <row r="1180" s="2" customFormat="1" ht="24.15" customHeight="1">
      <c r="A1180" s="39"/>
      <c r="B1180" s="40"/>
      <c r="C1180" s="201" t="s">
        <v>2679</v>
      </c>
      <c r="D1180" s="201" t="s">
        <v>153</v>
      </c>
      <c r="E1180" s="202" t="s">
        <v>2680</v>
      </c>
      <c r="F1180" s="203" t="s">
        <v>2681</v>
      </c>
      <c r="G1180" s="204" t="s">
        <v>2682</v>
      </c>
      <c r="H1180" s="205">
        <v>16</v>
      </c>
      <c r="I1180" s="206"/>
      <c r="J1180" s="207">
        <f>ROUND(I1180*H1180,2)</f>
        <v>0</v>
      </c>
      <c r="K1180" s="203" t="s">
        <v>157</v>
      </c>
      <c r="L1180" s="45"/>
      <c r="M1180" s="208" t="s">
        <v>19</v>
      </c>
      <c r="N1180" s="209" t="s">
        <v>47</v>
      </c>
      <c r="O1180" s="85"/>
      <c r="P1180" s="210">
        <f>O1180*H1180</f>
        <v>0</v>
      </c>
      <c r="Q1180" s="210">
        <v>0</v>
      </c>
      <c r="R1180" s="210">
        <f>Q1180*H1180</f>
        <v>0</v>
      </c>
      <c r="S1180" s="210">
        <v>0</v>
      </c>
      <c r="T1180" s="211">
        <f>S1180*H1180</f>
        <v>0</v>
      </c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/>
      <c r="AE1180" s="39"/>
      <c r="AR1180" s="212" t="s">
        <v>2683</v>
      </c>
      <c r="AT1180" s="212" t="s">
        <v>153</v>
      </c>
      <c r="AU1180" s="212" t="s">
        <v>81</v>
      </c>
      <c r="AY1180" s="18" t="s">
        <v>151</v>
      </c>
      <c r="BE1180" s="213">
        <f>IF(N1180="základní",J1180,0)</f>
        <v>0</v>
      </c>
      <c r="BF1180" s="213">
        <f>IF(N1180="snížená",J1180,0)</f>
        <v>0</v>
      </c>
      <c r="BG1180" s="213">
        <f>IF(N1180="zákl. přenesená",J1180,0)</f>
        <v>0</v>
      </c>
      <c r="BH1180" s="213">
        <f>IF(N1180="sníž. přenesená",J1180,0)</f>
        <v>0</v>
      </c>
      <c r="BI1180" s="213">
        <f>IF(N1180="nulová",J1180,0)</f>
        <v>0</v>
      </c>
      <c r="BJ1180" s="18" t="s">
        <v>81</v>
      </c>
      <c r="BK1180" s="213">
        <f>ROUND(I1180*H1180,2)</f>
        <v>0</v>
      </c>
      <c r="BL1180" s="18" t="s">
        <v>2683</v>
      </c>
      <c r="BM1180" s="212" t="s">
        <v>2684</v>
      </c>
    </row>
    <row r="1181" s="2" customFormat="1">
      <c r="A1181" s="39"/>
      <c r="B1181" s="40"/>
      <c r="C1181" s="41"/>
      <c r="D1181" s="214" t="s">
        <v>160</v>
      </c>
      <c r="E1181" s="41"/>
      <c r="F1181" s="215" t="s">
        <v>2685</v>
      </c>
      <c r="G1181" s="41"/>
      <c r="H1181" s="41"/>
      <c r="I1181" s="216"/>
      <c r="J1181" s="41"/>
      <c r="K1181" s="41"/>
      <c r="L1181" s="45"/>
      <c r="M1181" s="217"/>
      <c r="N1181" s="218"/>
      <c r="O1181" s="85"/>
      <c r="P1181" s="85"/>
      <c r="Q1181" s="85"/>
      <c r="R1181" s="85"/>
      <c r="S1181" s="85"/>
      <c r="T1181" s="86"/>
      <c r="U1181" s="39"/>
      <c r="V1181" s="39"/>
      <c r="W1181" s="39"/>
      <c r="X1181" s="39"/>
      <c r="Y1181" s="39"/>
      <c r="Z1181" s="39"/>
      <c r="AA1181" s="39"/>
      <c r="AB1181" s="39"/>
      <c r="AC1181" s="39"/>
      <c r="AD1181" s="39"/>
      <c r="AE1181" s="39"/>
      <c r="AT1181" s="18" t="s">
        <v>160</v>
      </c>
      <c r="AU1181" s="18" t="s">
        <v>81</v>
      </c>
    </row>
    <row r="1182" s="2" customFormat="1" ht="24.15" customHeight="1">
      <c r="A1182" s="39"/>
      <c r="B1182" s="40"/>
      <c r="C1182" s="201" t="s">
        <v>2686</v>
      </c>
      <c r="D1182" s="201" t="s">
        <v>153</v>
      </c>
      <c r="E1182" s="202" t="s">
        <v>2687</v>
      </c>
      <c r="F1182" s="203" t="s">
        <v>2688</v>
      </c>
      <c r="G1182" s="204" t="s">
        <v>2682</v>
      </c>
      <c r="H1182" s="205">
        <v>32</v>
      </c>
      <c r="I1182" s="206"/>
      <c r="J1182" s="207">
        <f>ROUND(I1182*H1182,2)</f>
        <v>0</v>
      </c>
      <c r="K1182" s="203" t="s">
        <v>157</v>
      </c>
      <c r="L1182" s="45"/>
      <c r="M1182" s="208" t="s">
        <v>19</v>
      </c>
      <c r="N1182" s="209" t="s">
        <v>47</v>
      </c>
      <c r="O1182" s="85"/>
      <c r="P1182" s="210">
        <f>O1182*H1182</f>
        <v>0</v>
      </c>
      <c r="Q1182" s="210">
        <v>0</v>
      </c>
      <c r="R1182" s="210">
        <f>Q1182*H1182</f>
        <v>0</v>
      </c>
      <c r="S1182" s="210">
        <v>0</v>
      </c>
      <c r="T1182" s="211">
        <f>S1182*H1182</f>
        <v>0</v>
      </c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  <c r="AE1182" s="39"/>
      <c r="AR1182" s="212" t="s">
        <v>2683</v>
      </c>
      <c r="AT1182" s="212" t="s">
        <v>153</v>
      </c>
      <c r="AU1182" s="212" t="s">
        <v>81</v>
      </c>
      <c r="AY1182" s="18" t="s">
        <v>151</v>
      </c>
      <c r="BE1182" s="213">
        <f>IF(N1182="základní",J1182,0)</f>
        <v>0</v>
      </c>
      <c r="BF1182" s="213">
        <f>IF(N1182="snížená",J1182,0)</f>
        <v>0</v>
      </c>
      <c r="BG1182" s="213">
        <f>IF(N1182="zákl. přenesená",J1182,0)</f>
        <v>0</v>
      </c>
      <c r="BH1182" s="213">
        <f>IF(N1182="sníž. přenesená",J1182,0)</f>
        <v>0</v>
      </c>
      <c r="BI1182" s="213">
        <f>IF(N1182="nulová",J1182,0)</f>
        <v>0</v>
      </c>
      <c r="BJ1182" s="18" t="s">
        <v>81</v>
      </c>
      <c r="BK1182" s="213">
        <f>ROUND(I1182*H1182,2)</f>
        <v>0</v>
      </c>
      <c r="BL1182" s="18" t="s">
        <v>2683</v>
      </c>
      <c r="BM1182" s="212" t="s">
        <v>2689</v>
      </c>
    </row>
    <row r="1183" s="2" customFormat="1">
      <c r="A1183" s="39"/>
      <c r="B1183" s="40"/>
      <c r="C1183" s="41"/>
      <c r="D1183" s="214" t="s">
        <v>160</v>
      </c>
      <c r="E1183" s="41"/>
      <c r="F1183" s="215" t="s">
        <v>2690</v>
      </c>
      <c r="G1183" s="41"/>
      <c r="H1183" s="41"/>
      <c r="I1183" s="216"/>
      <c r="J1183" s="41"/>
      <c r="K1183" s="41"/>
      <c r="L1183" s="45"/>
      <c r="M1183" s="217"/>
      <c r="N1183" s="218"/>
      <c r="O1183" s="85"/>
      <c r="P1183" s="85"/>
      <c r="Q1183" s="85"/>
      <c r="R1183" s="85"/>
      <c r="S1183" s="85"/>
      <c r="T1183" s="86"/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/>
      <c r="AE1183" s="39"/>
      <c r="AT1183" s="18" t="s">
        <v>160</v>
      </c>
      <c r="AU1183" s="18" t="s">
        <v>81</v>
      </c>
    </row>
    <row r="1184" s="2" customFormat="1" ht="24.15" customHeight="1">
      <c r="A1184" s="39"/>
      <c r="B1184" s="40"/>
      <c r="C1184" s="201" t="s">
        <v>2691</v>
      </c>
      <c r="D1184" s="201" t="s">
        <v>153</v>
      </c>
      <c r="E1184" s="202" t="s">
        <v>2692</v>
      </c>
      <c r="F1184" s="203" t="s">
        <v>2693</v>
      </c>
      <c r="G1184" s="204" t="s">
        <v>2682</v>
      </c>
      <c r="H1184" s="205">
        <v>32</v>
      </c>
      <c r="I1184" s="206"/>
      <c r="J1184" s="207">
        <f>ROUND(I1184*H1184,2)</f>
        <v>0</v>
      </c>
      <c r="K1184" s="203" t="s">
        <v>157</v>
      </c>
      <c r="L1184" s="45"/>
      <c r="M1184" s="208" t="s">
        <v>19</v>
      </c>
      <c r="N1184" s="209" t="s">
        <v>47</v>
      </c>
      <c r="O1184" s="85"/>
      <c r="P1184" s="210">
        <f>O1184*H1184</f>
        <v>0</v>
      </c>
      <c r="Q1184" s="210">
        <v>0</v>
      </c>
      <c r="R1184" s="210">
        <f>Q1184*H1184</f>
        <v>0</v>
      </c>
      <c r="S1184" s="210">
        <v>0</v>
      </c>
      <c r="T1184" s="211">
        <f>S1184*H1184</f>
        <v>0</v>
      </c>
      <c r="U1184" s="39"/>
      <c r="V1184" s="39"/>
      <c r="W1184" s="39"/>
      <c r="X1184" s="39"/>
      <c r="Y1184" s="39"/>
      <c r="Z1184" s="39"/>
      <c r="AA1184" s="39"/>
      <c r="AB1184" s="39"/>
      <c r="AC1184" s="39"/>
      <c r="AD1184" s="39"/>
      <c r="AE1184" s="39"/>
      <c r="AR1184" s="212" t="s">
        <v>2683</v>
      </c>
      <c r="AT1184" s="212" t="s">
        <v>153</v>
      </c>
      <c r="AU1184" s="212" t="s">
        <v>81</v>
      </c>
      <c r="AY1184" s="18" t="s">
        <v>151</v>
      </c>
      <c r="BE1184" s="213">
        <f>IF(N1184="základní",J1184,0)</f>
        <v>0</v>
      </c>
      <c r="BF1184" s="213">
        <f>IF(N1184="snížená",J1184,0)</f>
        <v>0</v>
      </c>
      <c r="BG1184" s="213">
        <f>IF(N1184="zákl. přenesená",J1184,0)</f>
        <v>0</v>
      </c>
      <c r="BH1184" s="213">
        <f>IF(N1184="sníž. přenesená",J1184,0)</f>
        <v>0</v>
      </c>
      <c r="BI1184" s="213">
        <f>IF(N1184="nulová",J1184,0)</f>
        <v>0</v>
      </c>
      <c r="BJ1184" s="18" t="s">
        <v>81</v>
      </c>
      <c r="BK1184" s="213">
        <f>ROUND(I1184*H1184,2)</f>
        <v>0</v>
      </c>
      <c r="BL1184" s="18" t="s">
        <v>2683</v>
      </c>
      <c r="BM1184" s="212" t="s">
        <v>2694</v>
      </c>
    </row>
    <row r="1185" s="2" customFormat="1">
      <c r="A1185" s="39"/>
      <c r="B1185" s="40"/>
      <c r="C1185" s="41"/>
      <c r="D1185" s="214" t="s">
        <v>160</v>
      </c>
      <c r="E1185" s="41"/>
      <c r="F1185" s="215" t="s">
        <v>2695</v>
      </c>
      <c r="G1185" s="41"/>
      <c r="H1185" s="41"/>
      <c r="I1185" s="216"/>
      <c r="J1185" s="41"/>
      <c r="K1185" s="41"/>
      <c r="L1185" s="45"/>
      <c r="M1185" s="217"/>
      <c r="N1185" s="218"/>
      <c r="O1185" s="85"/>
      <c r="P1185" s="85"/>
      <c r="Q1185" s="85"/>
      <c r="R1185" s="85"/>
      <c r="S1185" s="85"/>
      <c r="T1185" s="86"/>
      <c r="U1185" s="39"/>
      <c r="V1185" s="39"/>
      <c r="W1185" s="39"/>
      <c r="X1185" s="39"/>
      <c r="Y1185" s="39"/>
      <c r="Z1185" s="39"/>
      <c r="AA1185" s="39"/>
      <c r="AB1185" s="39"/>
      <c r="AC1185" s="39"/>
      <c r="AD1185" s="39"/>
      <c r="AE1185" s="39"/>
      <c r="AT1185" s="18" t="s">
        <v>160</v>
      </c>
      <c r="AU1185" s="18" t="s">
        <v>81</v>
      </c>
    </row>
    <row r="1186" s="2" customFormat="1" ht="24.15" customHeight="1">
      <c r="A1186" s="39"/>
      <c r="B1186" s="40"/>
      <c r="C1186" s="201" t="s">
        <v>2696</v>
      </c>
      <c r="D1186" s="201" t="s">
        <v>153</v>
      </c>
      <c r="E1186" s="202" t="s">
        <v>2697</v>
      </c>
      <c r="F1186" s="203" t="s">
        <v>2698</v>
      </c>
      <c r="G1186" s="204" t="s">
        <v>2682</v>
      </c>
      <c r="H1186" s="205">
        <v>32</v>
      </c>
      <c r="I1186" s="206"/>
      <c r="J1186" s="207">
        <f>ROUND(I1186*H1186,2)</f>
        <v>0</v>
      </c>
      <c r="K1186" s="203" t="s">
        <v>157</v>
      </c>
      <c r="L1186" s="45"/>
      <c r="M1186" s="208" t="s">
        <v>19</v>
      </c>
      <c r="N1186" s="209" t="s">
        <v>47</v>
      </c>
      <c r="O1186" s="85"/>
      <c r="P1186" s="210">
        <f>O1186*H1186</f>
        <v>0</v>
      </c>
      <c r="Q1186" s="210">
        <v>0</v>
      </c>
      <c r="R1186" s="210">
        <f>Q1186*H1186</f>
        <v>0</v>
      </c>
      <c r="S1186" s="210">
        <v>0</v>
      </c>
      <c r="T1186" s="211">
        <f>S1186*H1186</f>
        <v>0</v>
      </c>
      <c r="U1186" s="39"/>
      <c r="V1186" s="39"/>
      <c r="W1186" s="39"/>
      <c r="X1186" s="39"/>
      <c r="Y1186" s="39"/>
      <c r="Z1186" s="39"/>
      <c r="AA1186" s="39"/>
      <c r="AB1186" s="39"/>
      <c r="AC1186" s="39"/>
      <c r="AD1186" s="39"/>
      <c r="AE1186" s="39"/>
      <c r="AR1186" s="212" t="s">
        <v>2683</v>
      </c>
      <c r="AT1186" s="212" t="s">
        <v>153</v>
      </c>
      <c r="AU1186" s="212" t="s">
        <v>81</v>
      </c>
      <c r="AY1186" s="18" t="s">
        <v>151</v>
      </c>
      <c r="BE1186" s="213">
        <f>IF(N1186="základní",J1186,0)</f>
        <v>0</v>
      </c>
      <c r="BF1186" s="213">
        <f>IF(N1186="snížená",J1186,0)</f>
        <v>0</v>
      </c>
      <c r="BG1186" s="213">
        <f>IF(N1186="zákl. přenesená",J1186,0)</f>
        <v>0</v>
      </c>
      <c r="BH1186" s="213">
        <f>IF(N1186="sníž. přenesená",J1186,0)</f>
        <v>0</v>
      </c>
      <c r="BI1186" s="213">
        <f>IF(N1186="nulová",J1186,0)</f>
        <v>0</v>
      </c>
      <c r="BJ1186" s="18" t="s">
        <v>81</v>
      </c>
      <c r="BK1186" s="213">
        <f>ROUND(I1186*H1186,2)</f>
        <v>0</v>
      </c>
      <c r="BL1186" s="18" t="s">
        <v>2683</v>
      </c>
      <c r="BM1186" s="212" t="s">
        <v>2699</v>
      </c>
    </row>
    <row r="1187" s="2" customFormat="1">
      <c r="A1187" s="39"/>
      <c r="B1187" s="40"/>
      <c r="C1187" s="41"/>
      <c r="D1187" s="214" t="s">
        <v>160</v>
      </c>
      <c r="E1187" s="41"/>
      <c r="F1187" s="215" t="s">
        <v>2700</v>
      </c>
      <c r="G1187" s="41"/>
      <c r="H1187" s="41"/>
      <c r="I1187" s="216"/>
      <c r="J1187" s="41"/>
      <c r="K1187" s="41"/>
      <c r="L1187" s="45"/>
      <c r="M1187" s="217"/>
      <c r="N1187" s="218"/>
      <c r="O1187" s="85"/>
      <c r="P1187" s="85"/>
      <c r="Q1187" s="85"/>
      <c r="R1187" s="85"/>
      <c r="S1187" s="85"/>
      <c r="T1187" s="86"/>
      <c r="U1187" s="39"/>
      <c r="V1187" s="39"/>
      <c r="W1187" s="39"/>
      <c r="X1187" s="39"/>
      <c r="Y1187" s="39"/>
      <c r="Z1187" s="39"/>
      <c r="AA1187" s="39"/>
      <c r="AB1187" s="39"/>
      <c r="AC1187" s="39"/>
      <c r="AD1187" s="39"/>
      <c r="AE1187" s="39"/>
      <c r="AT1187" s="18" t="s">
        <v>160</v>
      </c>
      <c r="AU1187" s="18" t="s">
        <v>81</v>
      </c>
    </row>
    <row r="1188" s="12" customFormat="1" ht="25.92" customHeight="1">
      <c r="A1188" s="12"/>
      <c r="B1188" s="185"/>
      <c r="C1188" s="186"/>
      <c r="D1188" s="187" t="s">
        <v>75</v>
      </c>
      <c r="E1188" s="188" t="s">
        <v>2701</v>
      </c>
      <c r="F1188" s="188" t="s">
        <v>2702</v>
      </c>
      <c r="G1188" s="186"/>
      <c r="H1188" s="186"/>
      <c r="I1188" s="189"/>
      <c r="J1188" s="190">
        <f>BK1188</f>
        <v>0</v>
      </c>
      <c r="K1188" s="186"/>
      <c r="L1188" s="191"/>
      <c r="M1188" s="192"/>
      <c r="N1188" s="193"/>
      <c r="O1188" s="193"/>
      <c r="P1188" s="194">
        <f>P1189+P1194+P1203+P1206+P1209</f>
        <v>0</v>
      </c>
      <c r="Q1188" s="193"/>
      <c r="R1188" s="194">
        <f>R1189+R1194+R1203+R1206+R1209</f>
        <v>0</v>
      </c>
      <c r="S1188" s="193"/>
      <c r="T1188" s="195">
        <f>T1189+T1194+T1203+T1206+T1209</f>
        <v>0</v>
      </c>
      <c r="U1188" s="12"/>
      <c r="V1188" s="12"/>
      <c r="W1188" s="12"/>
      <c r="X1188" s="12"/>
      <c r="Y1188" s="12"/>
      <c r="Z1188" s="12"/>
      <c r="AA1188" s="12"/>
      <c r="AB1188" s="12"/>
      <c r="AC1188" s="12"/>
      <c r="AD1188" s="12"/>
      <c r="AE1188" s="12"/>
      <c r="AR1188" s="196" t="s">
        <v>181</v>
      </c>
      <c r="AT1188" s="197" t="s">
        <v>75</v>
      </c>
      <c r="AU1188" s="197" t="s">
        <v>76</v>
      </c>
      <c r="AY1188" s="196" t="s">
        <v>151</v>
      </c>
      <c r="BK1188" s="198">
        <f>BK1189+BK1194+BK1203+BK1206+BK1209</f>
        <v>0</v>
      </c>
    </row>
    <row r="1189" s="12" customFormat="1" ht="22.8" customHeight="1">
      <c r="A1189" s="12"/>
      <c r="B1189" s="185"/>
      <c r="C1189" s="186"/>
      <c r="D1189" s="187" t="s">
        <v>75</v>
      </c>
      <c r="E1189" s="199" t="s">
        <v>2703</v>
      </c>
      <c r="F1189" s="199" t="s">
        <v>2704</v>
      </c>
      <c r="G1189" s="186"/>
      <c r="H1189" s="186"/>
      <c r="I1189" s="189"/>
      <c r="J1189" s="200">
        <f>BK1189</f>
        <v>0</v>
      </c>
      <c r="K1189" s="186"/>
      <c r="L1189" s="191"/>
      <c r="M1189" s="192"/>
      <c r="N1189" s="193"/>
      <c r="O1189" s="193"/>
      <c r="P1189" s="194">
        <f>SUM(P1190:P1193)</f>
        <v>0</v>
      </c>
      <c r="Q1189" s="193"/>
      <c r="R1189" s="194">
        <f>SUM(R1190:R1193)</f>
        <v>0</v>
      </c>
      <c r="S1189" s="193"/>
      <c r="T1189" s="195">
        <f>SUM(T1190:T1193)</f>
        <v>0</v>
      </c>
      <c r="U1189" s="12"/>
      <c r="V1189" s="12"/>
      <c r="W1189" s="12"/>
      <c r="X1189" s="12"/>
      <c r="Y1189" s="12"/>
      <c r="Z1189" s="12"/>
      <c r="AA1189" s="12"/>
      <c r="AB1189" s="12"/>
      <c r="AC1189" s="12"/>
      <c r="AD1189" s="12"/>
      <c r="AE1189" s="12"/>
      <c r="AR1189" s="196" t="s">
        <v>181</v>
      </c>
      <c r="AT1189" s="197" t="s">
        <v>75</v>
      </c>
      <c r="AU1189" s="197" t="s">
        <v>81</v>
      </c>
      <c r="AY1189" s="196" t="s">
        <v>151</v>
      </c>
      <c r="BK1189" s="198">
        <f>SUM(BK1190:BK1193)</f>
        <v>0</v>
      </c>
    </row>
    <row r="1190" s="2" customFormat="1" ht="16.5" customHeight="1">
      <c r="A1190" s="39"/>
      <c r="B1190" s="40"/>
      <c r="C1190" s="201" t="s">
        <v>2705</v>
      </c>
      <c r="D1190" s="201" t="s">
        <v>153</v>
      </c>
      <c r="E1190" s="202" t="s">
        <v>2706</v>
      </c>
      <c r="F1190" s="203" t="s">
        <v>2707</v>
      </c>
      <c r="G1190" s="204" t="s">
        <v>2366</v>
      </c>
      <c r="H1190" s="205">
        <v>1</v>
      </c>
      <c r="I1190" s="206"/>
      <c r="J1190" s="207">
        <f>ROUND(I1190*H1190,2)</f>
        <v>0</v>
      </c>
      <c r="K1190" s="203" t="s">
        <v>157</v>
      </c>
      <c r="L1190" s="45"/>
      <c r="M1190" s="208" t="s">
        <v>19</v>
      </c>
      <c r="N1190" s="209" t="s">
        <v>47</v>
      </c>
      <c r="O1190" s="85"/>
      <c r="P1190" s="210">
        <f>O1190*H1190</f>
        <v>0</v>
      </c>
      <c r="Q1190" s="210">
        <v>0</v>
      </c>
      <c r="R1190" s="210">
        <f>Q1190*H1190</f>
        <v>0</v>
      </c>
      <c r="S1190" s="210">
        <v>0</v>
      </c>
      <c r="T1190" s="211">
        <f>S1190*H1190</f>
        <v>0</v>
      </c>
      <c r="U1190" s="39"/>
      <c r="V1190" s="39"/>
      <c r="W1190" s="39"/>
      <c r="X1190" s="39"/>
      <c r="Y1190" s="39"/>
      <c r="Z1190" s="39"/>
      <c r="AA1190" s="39"/>
      <c r="AB1190" s="39"/>
      <c r="AC1190" s="39"/>
      <c r="AD1190" s="39"/>
      <c r="AE1190" s="39"/>
      <c r="AR1190" s="212" t="s">
        <v>2708</v>
      </c>
      <c r="AT1190" s="212" t="s">
        <v>153</v>
      </c>
      <c r="AU1190" s="212" t="s">
        <v>85</v>
      </c>
      <c r="AY1190" s="18" t="s">
        <v>151</v>
      </c>
      <c r="BE1190" s="213">
        <f>IF(N1190="základní",J1190,0)</f>
        <v>0</v>
      </c>
      <c r="BF1190" s="213">
        <f>IF(N1190="snížená",J1190,0)</f>
        <v>0</v>
      </c>
      <c r="BG1190" s="213">
        <f>IF(N1190="zákl. přenesená",J1190,0)</f>
        <v>0</v>
      </c>
      <c r="BH1190" s="213">
        <f>IF(N1190="sníž. přenesená",J1190,0)</f>
        <v>0</v>
      </c>
      <c r="BI1190" s="213">
        <f>IF(N1190="nulová",J1190,0)</f>
        <v>0</v>
      </c>
      <c r="BJ1190" s="18" t="s">
        <v>81</v>
      </c>
      <c r="BK1190" s="213">
        <f>ROUND(I1190*H1190,2)</f>
        <v>0</v>
      </c>
      <c r="BL1190" s="18" t="s">
        <v>2708</v>
      </c>
      <c r="BM1190" s="212" t="s">
        <v>2709</v>
      </c>
    </row>
    <row r="1191" s="2" customFormat="1">
      <c r="A1191" s="39"/>
      <c r="B1191" s="40"/>
      <c r="C1191" s="41"/>
      <c r="D1191" s="214" t="s">
        <v>160</v>
      </c>
      <c r="E1191" s="41"/>
      <c r="F1191" s="215" t="s">
        <v>2710</v>
      </c>
      <c r="G1191" s="41"/>
      <c r="H1191" s="41"/>
      <c r="I1191" s="216"/>
      <c r="J1191" s="41"/>
      <c r="K1191" s="41"/>
      <c r="L1191" s="45"/>
      <c r="M1191" s="217"/>
      <c r="N1191" s="218"/>
      <c r="O1191" s="85"/>
      <c r="P1191" s="85"/>
      <c r="Q1191" s="85"/>
      <c r="R1191" s="85"/>
      <c r="S1191" s="85"/>
      <c r="T1191" s="86"/>
      <c r="U1191" s="39"/>
      <c r="V1191" s="39"/>
      <c r="W1191" s="39"/>
      <c r="X1191" s="39"/>
      <c r="Y1191" s="39"/>
      <c r="Z1191" s="39"/>
      <c r="AA1191" s="39"/>
      <c r="AB1191" s="39"/>
      <c r="AC1191" s="39"/>
      <c r="AD1191" s="39"/>
      <c r="AE1191" s="39"/>
      <c r="AT1191" s="18" t="s">
        <v>160</v>
      </c>
      <c r="AU1191" s="18" t="s">
        <v>85</v>
      </c>
    </row>
    <row r="1192" s="2" customFormat="1" ht="16.5" customHeight="1">
      <c r="A1192" s="39"/>
      <c r="B1192" s="40"/>
      <c r="C1192" s="201" t="s">
        <v>2711</v>
      </c>
      <c r="D1192" s="201" t="s">
        <v>153</v>
      </c>
      <c r="E1192" s="202" t="s">
        <v>2712</v>
      </c>
      <c r="F1192" s="203" t="s">
        <v>2713</v>
      </c>
      <c r="G1192" s="204" t="s">
        <v>2366</v>
      </c>
      <c r="H1192" s="205">
        <v>1</v>
      </c>
      <c r="I1192" s="206"/>
      <c r="J1192" s="207">
        <f>ROUND(I1192*H1192,2)</f>
        <v>0</v>
      </c>
      <c r="K1192" s="203" t="s">
        <v>157</v>
      </c>
      <c r="L1192" s="45"/>
      <c r="M1192" s="208" t="s">
        <v>19</v>
      </c>
      <c r="N1192" s="209" t="s">
        <v>47</v>
      </c>
      <c r="O1192" s="85"/>
      <c r="P1192" s="210">
        <f>O1192*H1192</f>
        <v>0</v>
      </c>
      <c r="Q1192" s="210">
        <v>0</v>
      </c>
      <c r="R1192" s="210">
        <f>Q1192*H1192</f>
        <v>0</v>
      </c>
      <c r="S1192" s="210">
        <v>0</v>
      </c>
      <c r="T1192" s="211">
        <f>S1192*H1192</f>
        <v>0</v>
      </c>
      <c r="U1192" s="39"/>
      <c r="V1192" s="39"/>
      <c r="W1192" s="39"/>
      <c r="X1192" s="39"/>
      <c r="Y1192" s="39"/>
      <c r="Z1192" s="39"/>
      <c r="AA1192" s="39"/>
      <c r="AB1192" s="39"/>
      <c r="AC1192" s="39"/>
      <c r="AD1192" s="39"/>
      <c r="AE1192" s="39"/>
      <c r="AR1192" s="212" t="s">
        <v>2708</v>
      </c>
      <c r="AT1192" s="212" t="s">
        <v>153</v>
      </c>
      <c r="AU1192" s="212" t="s">
        <v>85</v>
      </c>
      <c r="AY1192" s="18" t="s">
        <v>151</v>
      </c>
      <c r="BE1192" s="213">
        <f>IF(N1192="základní",J1192,0)</f>
        <v>0</v>
      </c>
      <c r="BF1192" s="213">
        <f>IF(N1192="snížená",J1192,0)</f>
        <v>0</v>
      </c>
      <c r="BG1192" s="213">
        <f>IF(N1192="zákl. přenesená",J1192,0)</f>
        <v>0</v>
      </c>
      <c r="BH1192" s="213">
        <f>IF(N1192="sníž. přenesená",J1192,0)</f>
        <v>0</v>
      </c>
      <c r="BI1192" s="213">
        <f>IF(N1192="nulová",J1192,0)</f>
        <v>0</v>
      </c>
      <c r="BJ1192" s="18" t="s">
        <v>81</v>
      </c>
      <c r="BK1192" s="213">
        <f>ROUND(I1192*H1192,2)</f>
        <v>0</v>
      </c>
      <c r="BL1192" s="18" t="s">
        <v>2708</v>
      </c>
      <c r="BM1192" s="212" t="s">
        <v>2714</v>
      </c>
    </row>
    <row r="1193" s="2" customFormat="1">
      <c r="A1193" s="39"/>
      <c r="B1193" s="40"/>
      <c r="C1193" s="41"/>
      <c r="D1193" s="214" t="s">
        <v>160</v>
      </c>
      <c r="E1193" s="41"/>
      <c r="F1193" s="215" t="s">
        <v>2715</v>
      </c>
      <c r="G1193" s="41"/>
      <c r="H1193" s="41"/>
      <c r="I1193" s="216"/>
      <c r="J1193" s="41"/>
      <c r="K1193" s="41"/>
      <c r="L1193" s="45"/>
      <c r="M1193" s="217"/>
      <c r="N1193" s="218"/>
      <c r="O1193" s="85"/>
      <c r="P1193" s="85"/>
      <c r="Q1193" s="85"/>
      <c r="R1193" s="85"/>
      <c r="S1193" s="85"/>
      <c r="T1193" s="86"/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39"/>
      <c r="AT1193" s="18" t="s">
        <v>160</v>
      </c>
      <c r="AU1193" s="18" t="s">
        <v>85</v>
      </c>
    </row>
    <row r="1194" s="12" customFormat="1" ht="22.8" customHeight="1">
      <c r="A1194" s="12"/>
      <c r="B1194" s="185"/>
      <c r="C1194" s="186"/>
      <c r="D1194" s="187" t="s">
        <v>75</v>
      </c>
      <c r="E1194" s="199" t="s">
        <v>2716</v>
      </c>
      <c r="F1194" s="199" t="s">
        <v>2717</v>
      </c>
      <c r="G1194" s="186"/>
      <c r="H1194" s="186"/>
      <c r="I1194" s="189"/>
      <c r="J1194" s="200">
        <f>BK1194</f>
        <v>0</v>
      </c>
      <c r="K1194" s="186"/>
      <c r="L1194" s="191"/>
      <c r="M1194" s="192"/>
      <c r="N1194" s="193"/>
      <c r="O1194" s="193"/>
      <c r="P1194" s="194">
        <f>SUM(P1195:P1202)</f>
        <v>0</v>
      </c>
      <c r="Q1194" s="193"/>
      <c r="R1194" s="194">
        <f>SUM(R1195:R1202)</f>
        <v>0</v>
      </c>
      <c r="S1194" s="193"/>
      <c r="T1194" s="195">
        <f>SUM(T1195:T1202)</f>
        <v>0</v>
      </c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R1194" s="196" t="s">
        <v>181</v>
      </c>
      <c r="AT1194" s="197" t="s">
        <v>75</v>
      </c>
      <c r="AU1194" s="197" t="s">
        <v>81</v>
      </c>
      <c r="AY1194" s="196" t="s">
        <v>151</v>
      </c>
      <c r="BK1194" s="198">
        <f>SUM(BK1195:BK1202)</f>
        <v>0</v>
      </c>
    </row>
    <row r="1195" s="2" customFormat="1" ht="16.5" customHeight="1">
      <c r="A1195" s="39"/>
      <c r="B1195" s="40"/>
      <c r="C1195" s="201" t="s">
        <v>2718</v>
      </c>
      <c r="D1195" s="201" t="s">
        <v>153</v>
      </c>
      <c r="E1195" s="202" t="s">
        <v>2719</v>
      </c>
      <c r="F1195" s="203" t="s">
        <v>2720</v>
      </c>
      <c r="G1195" s="204" t="s">
        <v>2366</v>
      </c>
      <c r="H1195" s="205">
        <v>1</v>
      </c>
      <c r="I1195" s="206"/>
      <c r="J1195" s="207">
        <f>ROUND(I1195*H1195,2)</f>
        <v>0</v>
      </c>
      <c r="K1195" s="203" t="s">
        <v>157</v>
      </c>
      <c r="L1195" s="45"/>
      <c r="M1195" s="208" t="s">
        <v>19</v>
      </c>
      <c r="N1195" s="209" t="s">
        <v>47</v>
      </c>
      <c r="O1195" s="85"/>
      <c r="P1195" s="210">
        <f>O1195*H1195</f>
        <v>0</v>
      </c>
      <c r="Q1195" s="210">
        <v>0</v>
      </c>
      <c r="R1195" s="210">
        <f>Q1195*H1195</f>
        <v>0</v>
      </c>
      <c r="S1195" s="210">
        <v>0</v>
      </c>
      <c r="T1195" s="211">
        <f>S1195*H1195</f>
        <v>0</v>
      </c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39"/>
      <c r="AR1195" s="212" t="s">
        <v>2708</v>
      </c>
      <c r="AT1195" s="212" t="s">
        <v>153</v>
      </c>
      <c r="AU1195" s="212" t="s">
        <v>85</v>
      </c>
      <c r="AY1195" s="18" t="s">
        <v>151</v>
      </c>
      <c r="BE1195" s="213">
        <f>IF(N1195="základní",J1195,0)</f>
        <v>0</v>
      </c>
      <c r="BF1195" s="213">
        <f>IF(N1195="snížená",J1195,0)</f>
        <v>0</v>
      </c>
      <c r="BG1195" s="213">
        <f>IF(N1195="zákl. přenesená",J1195,0)</f>
        <v>0</v>
      </c>
      <c r="BH1195" s="213">
        <f>IF(N1195="sníž. přenesená",J1195,0)</f>
        <v>0</v>
      </c>
      <c r="BI1195" s="213">
        <f>IF(N1195="nulová",J1195,0)</f>
        <v>0</v>
      </c>
      <c r="BJ1195" s="18" t="s">
        <v>81</v>
      </c>
      <c r="BK1195" s="213">
        <f>ROUND(I1195*H1195,2)</f>
        <v>0</v>
      </c>
      <c r="BL1195" s="18" t="s">
        <v>2708</v>
      </c>
      <c r="BM1195" s="212" t="s">
        <v>2721</v>
      </c>
    </row>
    <row r="1196" s="2" customFormat="1">
      <c r="A1196" s="39"/>
      <c r="B1196" s="40"/>
      <c r="C1196" s="41"/>
      <c r="D1196" s="214" t="s">
        <v>160</v>
      </c>
      <c r="E1196" s="41"/>
      <c r="F1196" s="215" t="s">
        <v>2722</v>
      </c>
      <c r="G1196" s="41"/>
      <c r="H1196" s="41"/>
      <c r="I1196" s="216"/>
      <c r="J1196" s="41"/>
      <c r="K1196" s="41"/>
      <c r="L1196" s="45"/>
      <c r="M1196" s="217"/>
      <c r="N1196" s="218"/>
      <c r="O1196" s="85"/>
      <c r="P1196" s="85"/>
      <c r="Q1196" s="85"/>
      <c r="R1196" s="85"/>
      <c r="S1196" s="85"/>
      <c r="T1196" s="86"/>
      <c r="U1196" s="39"/>
      <c r="V1196" s="39"/>
      <c r="W1196" s="39"/>
      <c r="X1196" s="39"/>
      <c r="Y1196" s="39"/>
      <c r="Z1196" s="39"/>
      <c r="AA1196" s="39"/>
      <c r="AB1196" s="39"/>
      <c r="AC1196" s="39"/>
      <c r="AD1196" s="39"/>
      <c r="AE1196" s="39"/>
      <c r="AT1196" s="18" t="s">
        <v>160</v>
      </c>
      <c r="AU1196" s="18" t="s">
        <v>85</v>
      </c>
    </row>
    <row r="1197" s="2" customFormat="1" ht="16.5" customHeight="1">
      <c r="A1197" s="39"/>
      <c r="B1197" s="40"/>
      <c r="C1197" s="201" t="s">
        <v>2723</v>
      </c>
      <c r="D1197" s="201" t="s">
        <v>153</v>
      </c>
      <c r="E1197" s="202" t="s">
        <v>2724</v>
      </c>
      <c r="F1197" s="203" t="s">
        <v>2725</v>
      </c>
      <c r="G1197" s="204" t="s">
        <v>2366</v>
      </c>
      <c r="H1197" s="205">
        <v>1</v>
      </c>
      <c r="I1197" s="206"/>
      <c r="J1197" s="207">
        <f>ROUND(I1197*H1197,2)</f>
        <v>0</v>
      </c>
      <c r="K1197" s="203" t="s">
        <v>157</v>
      </c>
      <c r="L1197" s="45"/>
      <c r="M1197" s="208" t="s">
        <v>19</v>
      </c>
      <c r="N1197" s="209" t="s">
        <v>47</v>
      </c>
      <c r="O1197" s="85"/>
      <c r="P1197" s="210">
        <f>O1197*H1197</f>
        <v>0</v>
      </c>
      <c r="Q1197" s="210">
        <v>0</v>
      </c>
      <c r="R1197" s="210">
        <f>Q1197*H1197</f>
        <v>0</v>
      </c>
      <c r="S1197" s="210">
        <v>0</v>
      </c>
      <c r="T1197" s="211">
        <f>S1197*H1197</f>
        <v>0</v>
      </c>
      <c r="U1197" s="39"/>
      <c r="V1197" s="39"/>
      <c r="W1197" s="39"/>
      <c r="X1197" s="39"/>
      <c r="Y1197" s="39"/>
      <c r="Z1197" s="39"/>
      <c r="AA1197" s="39"/>
      <c r="AB1197" s="39"/>
      <c r="AC1197" s="39"/>
      <c r="AD1197" s="39"/>
      <c r="AE1197" s="39"/>
      <c r="AR1197" s="212" t="s">
        <v>2708</v>
      </c>
      <c r="AT1197" s="212" t="s">
        <v>153</v>
      </c>
      <c r="AU1197" s="212" t="s">
        <v>85</v>
      </c>
      <c r="AY1197" s="18" t="s">
        <v>151</v>
      </c>
      <c r="BE1197" s="213">
        <f>IF(N1197="základní",J1197,0)</f>
        <v>0</v>
      </c>
      <c r="BF1197" s="213">
        <f>IF(N1197="snížená",J1197,0)</f>
        <v>0</v>
      </c>
      <c r="BG1197" s="213">
        <f>IF(N1197="zákl. přenesená",J1197,0)</f>
        <v>0</v>
      </c>
      <c r="BH1197" s="213">
        <f>IF(N1197="sníž. přenesená",J1197,0)</f>
        <v>0</v>
      </c>
      <c r="BI1197" s="213">
        <f>IF(N1197="nulová",J1197,0)</f>
        <v>0</v>
      </c>
      <c r="BJ1197" s="18" t="s">
        <v>81</v>
      </c>
      <c r="BK1197" s="213">
        <f>ROUND(I1197*H1197,2)</f>
        <v>0</v>
      </c>
      <c r="BL1197" s="18" t="s">
        <v>2708</v>
      </c>
      <c r="BM1197" s="212" t="s">
        <v>2726</v>
      </c>
    </row>
    <row r="1198" s="2" customFormat="1">
      <c r="A1198" s="39"/>
      <c r="B1198" s="40"/>
      <c r="C1198" s="41"/>
      <c r="D1198" s="214" t="s">
        <v>160</v>
      </c>
      <c r="E1198" s="41"/>
      <c r="F1198" s="215" t="s">
        <v>2727</v>
      </c>
      <c r="G1198" s="41"/>
      <c r="H1198" s="41"/>
      <c r="I1198" s="216"/>
      <c r="J1198" s="41"/>
      <c r="K1198" s="41"/>
      <c r="L1198" s="45"/>
      <c r="M1198" s="217"/>
      <c r="N1198" s="218"/>
      <c r="O1198" s="85"/>
      <c r="P1198" s="85"/>
      <c r="Q1198" s="85"/>
      <c r="R1198" s="85"/>
      <c r="S1198" s="85"/>
      <c r="T1198" s="86"/>
      <c r="U1198" s="39"/>
      <c r="V1198" s="39"/>
      <c r="W1198" s="39"/>
      <c r="X1198" s="39"/>
      <c r="Y1198" s="39"/>
      <c r="Z1198" s="39"/>
      <c r="AA1198" s="39"/>
      <c r="AB1198" s="39"/>
      <c r="AC1198" s="39"/>
      <c r="AD1198" s="39"/>
      <c r="AE1198" s="39"/>
      <c r="AT1198" s="18" t="s">
        <v>160</v>
      </c>
      <c r="AU1198" s="18" t="s">
        <v>85</v>
      </c>
    </row>
    <row r="1199" s="2" customFormat="1" ht="16.5" customHeight="1">
      <c r="A1199" s="39"/>
      <c r="B1199" s="40"/>
      <c r="C1199" s="201" t="s">
        <v>2728</v>
      </c>
      <c r="D1199" s="201" t="s">
        <v>153</v>
      </c>
      <c r="E1199" s="202" t="s">
        <v>2729</v>
      </c>
      <c r="F1199" s="203" t="s">
        <v>2730</v>
      </c>
      <c r="G1199" s="204" t="s">
        <v>2366</v>
      </c>
      <c r="H1199" s="205">
        <v>1</v>
      </c>
      <c r="I1199" s="206"/>
      <c r="J1199" s="207">
        <f>ROUND(I1199*H1199,2)</f>
        <v>0</v>
      </c>
      <c r="K1199" s="203" t="s">
        <v>157</v>
      </c>
      <c r="L1199" s="45"/>
      <c r="M1199" s="208" t="s">
        <v>19</v>
      </c>
      <c r="N1199" s="209" t="s">
        <v>47</v>
      </c>
      <c r="O1199" s="85"/>
      <c r="P1199" s="210">
        <f>O1199*H1199</f>
        <v>0</v>
      </c>
      <c r="Q1199" s="210">
        <v>0</v>
      </c>
      <c r="R1199" s="210">
        <f>Q1199*H1199</f>
        <v>0</v>
      </c>
      <c r="S1199" s="210">
        <v>0</v>
      </c>
      <c r="T1199" s="211">
        <f>S1199*H1199</f>
        <v>0</v>
      </c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R1199" s="212" t="s">
        <v>2708</v>
      </c>
      <c r="AT1199" s="212" t="s">
        <v>153</v>
      </c>
      <c r="AU1199" s="212" t="s">
        <v>85</v>
      </c>
      <c r="AY1199" s="18" t="s">
        <v>151</v>
      </c>
      <c r="BE1199" s="213">
        <f>IF(N1199="základní",J1199,0)</f>
        <v>0</v>
      </c>
      <c r="BF1199" s="213">
        <f>IF(N1199="snížená",J1199,0)</f>
        <v>0</v>
      </c>
      <c r="BG1199" s="213">
        <f>IF(N1199="zákl. přenesená",J1199,0)</f>
        <v>0</v>
      </c>
      <c r="BH1199" s="213">
        <f>IF(N1199="sníž. přenesená",J1199,0)</f>
        <v>0</v>
      </c>
      <c r="BI1199" s="213">
        <f>IF(N1199="nulová",J1199,0)</f>
        <v>0</v>
      </c>
      <c r="BJ1199" s="18" t="s">
        <v>81</v>
      </c>
      <c r="BK1199" s="213">
        <f>ROUND(I1199*H1199,2)</f>
        <v>0</v>
      </c>
      <c r="BL1199" s="18" t="s">
        <v>2708</v>
      </c>
      <c r="BM1199" s="212" t="s">
        <v>2731</v>
      </c>
    </row>
    <row r="1200" s="2" customFormat="1">
      <c r="A1200" s="39"/>
      <c r="B1200" s="40"/>
      <c r="C1200" s="41"/>
      <c r="D1200" s="214" t="s">
        <v>160</v>
      </c>
      <c r="E1200" s="41"/>
      <c r="F1200" s="215" t="s">
        <v>2732</v>
      </c>
      <c r="G1200" s="41"/>
      <c r="H1200" s="41"/>
      <c r="I1200" s="216"/>
      <c r="J1200" s="41"/>
      <c r="K1200" s="41"/>
      <c r="L1200" s="45"/>
      <c r="M1200" s="217"/>
      <c r="N1200" s="218"/>
      <c r="O1200" s="85"/>
      <c r="P1200" s="85"/>
      <c r="Q1200" s="85"/>
      <c r="R1200" s="85"/>
      <c r="S1200" s="85"/>
      <c r="T1200" s="86"/>
      <c r="U1200" s="39"/>
      <c r="V1200" s="39"/>
      <c r="W1200" s="39"/>
      <c r="X1200" s="39"/>
      <c r="Y1200" s="39"/>
      <c r="Z1200" s="39"/>
      <c r="AA1200" s="39"/>
      <c r="AB1200" s="39"/>
      <c r="AC1200" s="39"/>
      <c r="AD1200" s="39"/>
      <c r="AE1200" s="39"/>
      <c r="AT1200" s="18" t="s">
        <v>160</v>
      </c>
      <c r="AU1200" s="18" t="s">
        <v>85</v>
      </c>
    </row>
    <row r="1201" s="2" customFormat="1" ht="16.5" customHeight="1">
      <c r="A1201" s="39"/>
      <c r="B1201" s="40"/>
      <c r="C1201" s="201" t="s">
        <v>2733</v>
      </c>
      <c r="D1201" s="201" t="s">
        <v>153</v>
      </c>
      <c r="E1201" s="202" t="s">
        <v>2734</v>
      </c>
      <c r="F1201" s="203" t="s">
        <v>2735</v>
      </c>
      <c r="G1201" s="204" t="s">
        <v>2366</v>
      </c>
      <c r="H1201" s="205">
        <v>1</v>
      </c>
      <c r="I1201" s="206"/>
      <c r="J1201" s="207">
        <f>ROUND(I1201*H1201,2)</f>
        <v>0</v>
      </c>
      <c r="K1201" s="203" t="s">
        <v>157</v>
      </c>
      <c r="L1201" s="45"/>
      <c r="M1201" s="208" t="s">
        <v>19</v>
      </c>
      <c r="N1201" s="209" t="s">
        <v>47</v>
      </c>
      <c r="O1201" s="85"/>
      <c r="P1201" s="210">
        <f>O1201*H1201</f>
        <v>0</v>
      </c>
      <c r="Q1201" s="210">
        <v>0</v>
      </c>
      <c r="R1201" s="210">
        <f>Q1201*H1201</f>
        <v>0</v>
      </c>
      <c r="S1201" s="210">
        <v>0</v>
      </c>
      <c r="T1201" s="211">
        <f>S1201*H1201</f>
        <v>0</v>
      </c>
      <c r="U1201" s="39"/>
      <c r="V1201" s="39"/>
      <c r="W1201" s="39"/>
      <c r="X1201" s="39"/>
      <c r="Y1201" s="39"/>
      <c r="Z1201" s="39"/>
      <c r="AA1201" s="39"/>
      <c r="AB1201" s="39"/>
      <c r="AC1201" s="39"/>
      <c r="AD1201" s="39"/>
      <c r="AE1201" s="39"/>
      <c r="AR1201" s="212" t="s">
        <v>2708</v>
      </c>
      <c r="AT1201" s="212" t="s">
        <v>153</v>
      </c>
      <c r="AU1201" s="212" t="s">
        <v>85</v>
      </c>
      <c r="AY1201" s="18" t="s">
        <v>151</v>
      </c>
      <c r="BE1201" s="213">
        <f>IF(N1201="základní",J1201,0)</f>
        <v>0</v>
      </c>
      <c r="BF1201" s="213">
        <f>IF(N1201="snížená",J1201,0)</f>
        <v>0</v>
      </c>
      <c r="BG1201" s="213">
        <f>IF(N1201="zákl. přenesená",J1201,0)</f>
        <v>0</v>
      </c>
      <c r="BH1201" s="213">
        <f>IF(N1201="sníž. přenesená",J1201,0)</f>
        <v>0</v>
      </c>
      <c r="BI1201" s="213">
        <f>IF(N1201="nulová",J1201,0)</f>
        <v>0</v>
      </c>
      <c r="BJ1201" s="18" t="s">
        <v>81</v>
      </c>
      <c r="BK1201" s="213">
        <f>ROUND(I1201*H1201,2)</f>
        <v>0</v>
      </c>
      <c r="BL1201" s="18" t="s">
        <v>2708</v>
      </c>
      <c r="BM1201" s="212" t="s">
        <v>2736</v>
      </c>
    </row>
    <row r="1202" s="2" customFormat="1">
      <c r="A1202" s="39"/>
      <c r="B1202" s="40"/>
      <c r="C1202" s="41"/>
      <c r="D1202" s="214" t="s">
        <v>160</v>
      </c>
      <c r="E1202" s="41"/>
      <c r="F1202" s="215" t="s">
        <v>2737</v>
      </c>
      <c r="G1202" s="41"/>
      <c r="H1202" s="41"/>
      <c r="I1202" s="216"/>
      <c r="J1202" s="41"/>
      <c r="K1202" s="41"/>
      <c r="L1202" s="45"/>
      <c r="M1202" s="217"/>
      <c r="N1202" s="218"/>
      <c r="O1202" s="85"/>
      <c r="P1202" s="85"/>
      <c r="Q1202" s="85"/>
      <c r="R1202" s="85"/>
      <c r="S1202" s="85"/>
      <c r="T1202" s="86"/>
      <c r="U1202" s="39"/>
      <c r="V1202" s="39"/>
      <c r="W1202" s="39"/>
      <c r="X1202" s="39"/>
      <c r="Y1202" s="39"/>
      <c r="Z1202" s="39"/>
      <c r="AA1202" s="39"/>
      <c r="AB1202" s="39"/>
      <c r="AC1202" s="39"/>
      <c r="AD1202" s="39"/>
      <c r="AE1202" s="39"/>
      <c r="AT1202" s="18" t="s">
        <v>160</v>
      </c>
      <c r="AU1202" s="18" t="s">
        <v>85</v>
      </c>
    </row>
    <row r="1203" s="12" customFormat="1" ht="22.8" customHeight="1">
      <c r="A1203" s="12"/>
      <c r="B1203" s="185"/>
      <c r="C1203" s="186"/>
      <c r="D1203" s="187" t="s">
        <v>75</v>
      </c>
      <c r="E1203" s="199" t="s">
        <v>2738</v>
      </c>
      <c r="F1203" s="199" t="s">
        <v>2739</v>
      </c>
      <c r="G1203" s="186"/>
      <c r="H1203" s="186"/>
      <c r="I1203" s="189"/>
      <c r="J1203" s="200">
        <f>BK1203</f>
        <v>0</v>
      </c>
      <c r="K1203" s="186"/>
      <c r="L1203" s="191"/>
      <c r="M1203" s="192"/>
      <c r="N1203" s="193"/>
      <c r="O1203" s="193"/>
      <c r="P1203" s="194">
        <f>SUM(P1204:P1205)</f>
        <v>0</v>
      </c>
      <c r="Q1203" s="193"/>
      <c r="R1203" s="194">
        <f>SUM(R1204:R1205)</f>
        <v>0</v>
      </c>
      <c r="S1203" s="193"/>
      <c r="T1203" s="195">
        <f>SUM(T1204:T1205)</f>
        <v>0</v>
      </c>
      <c r="U1203" s="12"/>
      <c r="V1203" s="12"/>
      <c r="W1203" s="12"/>
      <c r="X1203" s="12"/>
      <c r="Y1203" s="12"/>
      <c r="Z1203" s="12"/>
      <c r="AA1203" s="12"/>
      <c r="AB1203" s="12"/>
      <c r="AC1203" s="12"/>
      <c r="AD1203" s="12"/>
      <c r="AE1203" s="12"/>
      <c r="AR1203" s="196" t="s">
        <v>181</v>
      </c>
      <c r="AT1203" s="197" t="s">
        <v>75</v>
      </c>
      <c r="AU1203" s="197" t="s">
        <v>81</v>
      </c>
      <c r="AY1203" s="196" t="s">
        <v>151</v>
      </c>
      <c r="BK1203" s="198">
        <f>SUM(BK1204:BK1205)</f>
        <v>0</v>
      </c>
    </row>
    <row r="1204" s="2" customFormat="1" ht="16.5" customHeight="1">
      <c r="A1204" s="39"/>
      <c r="B1204" s="40"/>
      <c r="C1204" s="201" t="s">
        <v>2740</v>
      </c>
      <c r="D1204" s="201" t="s">
        <v>153</v>
      </c>
      <c r="E1204" s="202" t="s">
        <v>2741</v>
      </c>
      <c r="F1204" s="203" t="s">
        <v>2742</v>
      </c>
      <c r="G1204" s="204" t="s">
        <v>2366</v>
      </c>
      <c r="H1204" s="205">
        <v>1</v>
      </c>
      <c r="I1204" s="206"/>
      <c r="J1204" s="207">
        <f>ROUND(I1204*H1204,2)</f>
        <v>0</v>
      </c>
      <c r="K1204" s="203" t="s">
        <v>19</v>
      </c>
      <c r="L1204" s="45"/>
      <c r="M1204" s="208" t="s">
        <v>19</v>
      </c>
      <c r="N1204" s="209" t="s">
        <v>47</v>
      </c>
      <c r="O1204" s="85"/>
      <c r="P1204" s="210">
        <f>O1204*H1204</f>
        <v>0</v>
      </c>
      <c r="Q1204" s="210">
        <v>0</v>
      </c>
      <c r="R1204" s="210">
        <f>Q1204*H1204</f>
        <v>0</v>
      </c>
      <c r="S1204" s="210">
        <v>0</v>
      </c>
      <c r="T1204" s="211">
        <f>S1204*H1204</f>
        <v>0</v>
      </c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/>
      <c r="AE1204" s="39"/>
      <c r="AR1204" s="212" t="s">
        <v>2708</v>
      </c>
      <c r="AT1204" s="212" t="s">
        <v>153</v>
      </c>
      <c r="AU1204" s="212" t="s">
        <v>85</v>
      </c>
      <c r="AY1204" s="18" t="s">
        <v>151</v>
      </c>
      <c r="BE1204" s="213">
        <f>IF(N1204="základní",J1204,0)</f>
        <v>0</v>
      </c>
      <c r="BF1204" s="213">
        <f>IF(N1204="snížená",J1204,0)</f>
        <v>0</v>
      </c>
      <c r="BG1204" s="213">
        <f>IF(N1204="zákl. přenesená",J1204,0)</f>
        <v>0</v>
      </c>
      <c r="BH1204" s="213">
        <f>IF(N1204="sníž. přenesená",J1204,0)</f>
        <v>0</v>
      </c>
      <c r="BI1204" s="213">
        <f>IF(N1204="nulová",J1204,0)</f>
        <v>0</v>
      </c>
      <c r="BJ1204" s="18" t="s">
        <v>81</v>
      </c>
      <c r="BK1204" s="213">
        <f>ROUND(I1204*H1204,2)</f>
        <v>0</v>
      </c>
      <c r="BL1204" s="18" t="s">
        <v>2708</v>
      </c>
      <c r="BM1204" s="212" t="s">
        <v>2743</v>
      </c>
    </row>
    <row r="1205" s="2" customFormat="1" ht="16.5" customHeight="1">
      <c r="A1205" s="39"/>
      <c r="B1205" s="40"/>
      <c r="C1205" s="201" t="s">
        <v>2744</v>
      </c>
      <c r="D1205" s="201" t="s">
        <v>153</v>
      </c>
      <c r="E1205" s="202" t="s">
        <v>2745</v>
      </c>
      <c r="F1205" s="203" t="s">
        <v>2746</v>
      </c>
      <c r="G1205" s="204" t="s">
        <v>2366</v>
      </c>
      <c r="H1205" s="205">
        <v>3</v>
      </c>
      <c r="I1205" s="206"/>
      <c r="J1205" s="207">
        <f>ROUND(I1205*H1205,2)</f>
        <v>0</v>
      </c>
      <c r="K1205" s="203" t="s">
        <v>19</v>
      </c>
      <c r="L1205" s="45"/>
      <c r="M1205" s="208" t="s">
        <v>19</v>
      </c>
      <c r="N1205" s="209" t="s">
        <v>47</v>
      </c>
      <c r="O1205" s="85"/>
      <c r="P1205" s="210">
        <f>O1205*H1205</f>
        <v>0</v>
      </c>
      <c r="Q1205" s="210">
        <v>0</v>
      </c>
      <c r="R1205" s="210">
        <f>Q1205*H1205</f>
        <v>0</v>
      </c>
      <c r="S1205" s="210">
        <v>0</v>
      </c>
      <c r="T1205" s="211">
        <f>S1205*H1205</f>
        <v>0</v>
      </c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/>
      <c r="AE1205" s="39"/>
      <c r="AR1205" s="212" t="s">
        <v>2708</v>
      </c>
      <c r="AT1205" s="212" t="s">
        <v>153</v>
      </c>
      <c r="AU1205" s="212" t="s">
        <v>85</v>
      </c>
      <c r="AY1205" s="18" t="s">
        <v>151</v>
      </c>
      <c r="BE1205" s="213">
        <f>IF(N1205="základní",J1205,0)</f>
        <v>0</v>
      </c>
      <c r="BF1205" s="213">
        <f>IF(N1205="snížená",J1205,0)</f>
        <v>0</v>
      </c>
      <c r="BG1205" s="213">
        <f>IF(N1205="zákl. přenesená",J1205,0)</f>
        <v>0</v>
      </c>
      <c r="BH1205" s="213">
        <f>IF(N1205="sníž. přenesená",J1205,0)</f>
        <v>0</v>
      </c>
      <c r="BI1205" s="213">
        <f>IF(N1205="nulová",J1205,0)</f>
        <v>0</v>
      </c>
      <c r="BJ1205" s="18" t="s">
        <v>81</v>
      </c>
      <c r="BK1205" s="213">
        <f>ROUND(I1205*H1205,2)</f>
        <v>0</v>
      </c>
      <c r="BL1205" s="18" t="s">
        <v>2708</v>
      </c>
      <c r="BM1205" s="212" t="s">
        <v>2747</v>
      </c>
    </row>
    <row r="1206" s="12" customFormat="1" ht="22.8" customHeight="1">
      <c r="A1206" s="12"/>
      <c r="B1206" s="185"/>
      <c r="C1206" s="186"/>
      <c r="D1206" s="187" t="s">
        <v>75</v>
      </c>
      <c r="E1206" s="199" t="s">
        <v>2748</v>
      </c>
      <c r="F1206" s="199" t="s">
        <v>2749</v>
      </c>
      <c r="G1206" s="186"/>
      <c r="H1206" s="186"/>
      <c r="I1206" s="189"/>
      <c r="J1206" s="200">
        <f>BK1206</f>
        <v>0</v>
      </c>
      <c r="K1206" s="186"/>
      <c r="L1206" s="191"/>
      <c r="M1206" s="192"/>
      <c r="N1206" s="193"/>
      <c r="O1206" s="193"/>
      <c r="P1206" s="194">
        <f>SUM(P1207:P1208)</f>
        <v>0</v>
      </c>
      <c r="Q1206" s="193"/>
      <c r="R1206" s="194">
        <f>SUM(R1207:R1208)</f>
        <v>0</v>
      </c>
      <c r="S1206" s="193"/>
      <c r="T1206" s="195">
        <f>SUM(T1207:T1208)</f>
        <v>0</v>
      </c>
      <c r="U1206" s="12"/>
      <c r="V1206" s="12"/>
      <c r="W1206" s="12"/>
      <c r="X1206" s="12"/>
      <c r="Y1206" s="12"/>
      <c r="Z1206" s="12"/>
      <c r="AA1206" s="12"/>
      <c r="AB1206" s="12"/>
      <c r="AC1206" s="12"/>
      <c r="AD1206" s="12"/>
      <c r="AE1206" s="12"/>
      <c r="AR1206" s="196" t="s">
        <v>181</v>
      </c>
      <c r="AT1206" s="197" t="s">
        <v>75</v>
      </c>
      <c r="AU1206" s="197" t="s">
        <v>81</v>
      </c>
      <c r="AY1206" s="196" t="s">
        <v>151</v>
      </c>
      <c r="BK1206" s="198">
        <f>SUM(BK1207:BK1208)</f>
        <v>0</v>
      </c>
    </row>
    <row r="1207" s="2" customFormat="1" ht="16.5" customHeight="1">
      <c r="A1207" s="39"/>
      <c r="B1207" s="40"/>
      <c r="C1207" s="201" t="s">
        <v>2750</v>
      </c>
      <c r="D1207" s="201" t="s">
        <v>153</v>
      </c>
      <c r="E1207" s="202" t="s">
        <v>2751</v>
      </c>
      <c r="F1207" s="203" t="s">
        <v>2752</v>
      </c>
      <c r="G1207" s="204" t="s">
        <v>2366</v>
      </c>
      <c r="H1207" s="205">
        <v>1</v>
      </c>
      <c r="I1207" s="206"/>
      <c r="J1207" s="207">
        <f>ROUND(I1207*H1207,2)</f>
        <v>0</v>
      </c>
      <c r="K1207" s="203" t="s">
        <v>157</v>
      </c>
      <c r="L1207" s="45"/>
      <c r="M1207" s="208" t="s">
        <v>19</v>
      </c>
      <c r="N1207" s="209" t="s">
        <v>47</v>
      </c>
      <c r="O1207" s="85"/>
      <c r="P1207" s="210">
        <f>O1207*H1207</f>
        <v>0</v>
      </c>
      <c r="Q1207" s="210">
        <v>0</v>
      </c>
      <c r="R1207" s="210">
        <f>Q1207*H1207</f>
        <v>0</v>
      </c>
      <c r="S1207" s="210">
        <v>0</v>
      </c>
      <c r="T1207" s="211">
        <f>S1207*H1207</f>
        <v>0</v>
      </c>
      <c r="U1207" s="39"/>
      <c r="V1207" s="39"/>
      <c r="W1207" s="39"/>
      <c r="X1207" s="39"/>
      <c r="Y1207" s="39"/>
      <c r="Z1207" s="39"/>
      <c r="AA1207" s="39"/>
      <c r="AB1207" s="39"/>
      <c r="AC1207" s="39"/>
      <c r="AD1207" s="39"/>
      <c r="AE1207" s="39"/>
      <c r="AR1207" s="212" t="s">
        <v>2708</v>
      </c>
      <c r="AT1207" s="212" t="s">
        <v>153</v>
      </c>
      <c r="AU1207" s="212" t="s">
        <v>85</v>
      </c>
      <c r="AY1207" s="18" t="s">
        <v>151</v>
      </c>
      <c r="BE1207" s="213">
        <f>IF(N1207="základní",J1207,0)</f>
        <v>0</v>
      </c>
      <c r="BF1207" s="213">
        <f>IF(N1207="snížená",J1207,0)</f>
        <v>0</v>
      </c>
      <c r="BG1207" s="213">
        <f>IF(N1207="zákl. přenesená",J1207,0)</f>
        <v>0</v>
      </c>
      <c r="BH1207" s="213">
        <f>IF(N1207="sníž. přenesená",J1207,0)</f>
        <v>0</v>
      </c>
      <c r="BI1207" s="213">
        <f>IF(N1207="nulová",J1207,0)</f>
        <v>0</v>
      </c>
      <c r="BJ1207" s="18" t="s">
        <v>81</v>
      </c>
      <c r="BK1207" s="213">
        <f>ROUND(I1207*H1207,2)</f>
        <v>0</v>
      </c>
      <c r="BL1207" s="18" t="s">
        <v>2708</v>
      </c>
      <c r="BM1207" s="212" t="s">
        <v>2753</v>
      </c>
    </row>
    <row r="1208" s="2" customFormat="1">
      <c r="A1208" s="39"/>
      <c r="B1208" s="40"/>
      <c r="C1208" s="41"/>
      <c r="D1208" s="214" t="s">
        <v>160</v>
      </c>
      <c r="E1208" s="41"/>
      <c r="F1208" s="215" t="s">
        <v>2754</v>
      </c>
      <c r="G1208" s="41"/>
      <c r="H1208" s="41"/>
      <c r="I1208" s="216"/>
      <c r="J1208" s="41"/>
      <c r="K1208" s="41"/>
      <c r="L1208" s="45"/>
      <c r="M1208" s="217"/>
      <c r="N1208" s="218"/>
      <c r="O1208" s="85"/>
      <c r="P1208" s="85"/>
      <c r="Q1208" s="85"/>
      <c r="R1208" s="85"/>
      <c r="S1208" s="85"/>
      <c r="T1208" s="86"/>
      <c r="U1208" s="39"/>
      <c r="V1208" s="39"/>
      <c r="W1208" s="39"/>
      <c r="X1208" s="39"/>
      <c r="Y1208" s="39"/>
      <c r="Z1208" s="39"/>
      <c r="AA1208" s="39"/>
      <c r="AB1208" s="39"/>
      <c r="AC1208" s="39"/>
      <c r="AD1208" s="39"/>
      <c r="AE1208" s="39"/>
      <c r="AT1208" s="18" t="s">
        <v>160</v>
      </c>
      <c r="AU1208" s="18" t="s">
        <v>85</v>
      </c>
    </row>
    <row r="1209" s="12" customFormat="1" ht="22.8" customHeight="1">
      <c r="A1209" s="12"/>
      <c r="B1209" s="185"/>
      <c r="C1209" s="186"/>
      <c r="D1209" s="187" t="s">
        <v>75</v>
      </c>
      <c r="E1209" s="199" t="s">
        <v>2755</v>
      </c>
      <c r="F1209" s="199" t="s">
        <v>2756</v>
      </c>
      <c r="G1209" s="186"/>
      <c r="H1209" s="186"/>
      <c r="I1209" s="189"/>
      <c r="J1209" s="200">
        <f>BK1209</f>
        <v>0</v>
      </c>
      <c r="K1209" s="186"/>
      <c r="L1209" s="191"/>
      <c r="M1209" s="192"/>
      <c r="N1209" s="193"/>
      <c r="O1209" s="193"/>
      <c r="P1209" s="194">
        <f>SUM(P1210:P1214)</f>
        <v>0</v>
      </c>
      <c r="Q1209" s="193"/>
      <c r="R1209" s="194">
        <f>SUM(R1210:R1214)</f>
        <v>0</v>
      </c>
      <c r="S1209" s="193"/>
      <c r="T1209" s="195">
        <f>SUM(T1210:T1214)</f>
        <v>0</v>
      </c>
      <c r="U1209" s="12"/>
      <c r="V1209" s="12"/>
      <c r="W1209" s="12"/>
      <c r="X1209" s="12"/>
      <c r="Y1209" s="12"/>
      <c r="Z1209" s="12"/>
      <c r="AA1209" s="12"/>
      <c r="AB1209" s="12"/>
      <c r="AC1209" s="12"/>
      <c r="AD1209" s="12"/>
      <c r="AE1209" s="12"/>
      <c r="AR1209" s="196" t="s">
        <v>181</v>
      </c>
      <c r="AT1209" s="197" t="s">
        <v>75</v>
      </c>
      <c r="AU1209" s="197" t="s">
        <v>81</v>
      </c>
      <c r="AY1209" s="196" t="s">
        <v>151</v>
      </c>
      <c r="BK1209" s="198">
        <f>SUM(BK1210:BK1214)</f>
        <v>0</v>
      </c>
    </row>
    <row r="1210" s="2" customFormat="1" ht="16.5" customHeight="1">
      <c r="A1210" s="39"/>
      <c r="B1210" s="40"/>
      <c r="C1210" s="201" t="s">
        <v>2757</v>
      </c>
      <c r="D1210" s="201" t="s">
        <v>153</v>
      </c>
      <c r="E1210" s="202" t="s">
        <v>2758</v>
      </c>
      <c r="F1210" s="203" t="s">
        <v>2759</v>
      </c>
      <c r="G1210" s="204" t="s">
        <v>2760</v>
      </c>
      <c r="H1210" s="205">
        <v>1</v>
      </c>
      <c r="I1210" s="206"/>
      <c r="J1210" s="207">
        <f>ROUND(I1210*H1210,2)</f>
        <v>0</v>
      </c>
      <c r="K1210" s="203" t="s">
        <v>157</v>
      </c>
      <c r="L1210" s="45"/>
      <c r="M1210" s="208" t="s">
        <v>19</v>
      </c>
      <c r="N1210" s="209" t="s">
        <v>47</v>
      </c>
      <c r="O1210" s="85"/>
      <c r="P1210" s="210">
        <f>O1210*H1210</f>
        <v>0</v>
      </c>
      <c r="Q1210" s="210">
        <v>0</v>
      </c>
      <c r="R1210" s="210">
        <f>Q1210*H1210</f>
        <v>0</v>
      </c>
      <c r="S1210" s="210">
        <v>0</v>
      </c>
      <c r="T1210" s="211">
        <f>S1210*H1210</f>
        <v>0</v>
      </c>
      <c r="U1210" s="39"/>
      <c r="V1210" s="39"/>
      <c r="W1210" s="39"/>
      <c r="X1210" s="39"/>
      <c r="Y1210" s="39"/>
      <c r="Z1210" s="39"/>
      <c r="AA1210" s="39"/>
      <c r="AB1210" s="39"/>
      <c r="AC1210" s="39"/>
      <c r="AD1210" s="39"/>
      <c r="AE1210" s="39"/>
      <c r="AR1210" s="212" t="s">
        <v>2708</v>
      </c>
      <c r="AT1210" s="212" t="s">
        <v>153</v>
      </c>
      <c r="AU1210" s="212" t="s">
        <v>85</v>
      </c>
      <c r="AY1210" s="18" t="s">
        <v>151</v>
      </c>
      <c r="BE1210" s="213">
        <f>IF(N1210="základní",J1210,0)</f>
        <v>0</v>
      </c>
      <c r="BF1210" s="213">
        <f>IF(N1210="snížená",J1210,0)</f>
        <v>0</v>
      </c>
      <c r="BG1210" s="213">
        <f>IF(N1210="zákl. přenesená",J1210,0)</f>
        <v>0</v>
      </c>
      <c r="BH1210" s="213">
        <f>IF(N1210="sníž. přenesená",J1210,0)</f>
        <v>0</v>
      </c>
      <c r="BI1210" s="213">
        <f>IF(N1210="nulová",J1210,0)</f>
        <v>0</v>
      </c>
      <c r="BJ1210" s="18" t="s">
        <v>81</v>
      </c>
      <c r="BK1210" s="213">
        <f>ROUND(I1210*H1210,2)</f>
        <v>0</v>
      </c>
      <c r="BL1210" s="18" t="s">
        <v>2708</v>
      </c>
      <c r="BM1210" s="212" t="s">
        <v>2761</v>
      </c>
    </row>
    <row r="1211" s="2" customFormat="1">
      <c r="A1211" s="39"/>
      <c r="B1211" s="40"/>
      <c r="C1211" s="41"/>
      <c r="D1211" s="214" t="s">
        <v>160</v>
      </c>
      <c r="E1211" s="41"/>
      <c r="F1211" s="215" t="s">
        <v>2762</v>
      </c>
      <c r="G1211" s="41"/>
      <c r="H1211" s="41"/>
      <c r="I1211" s="216"/>
      <c r="J1211" s="41"/>
      <c r="K1211" s="41"/>
      <c r="L1211" s="45"/>
      <c r="M1211" s="217"/>
      <c r="N1211" s="218"/>
      <c r="O1211" s="85"/>
      <c r="P1211" s="85"/>
      <c r="Q1211" s="85"/>
      <c r="R1211" s="85"/>
      <c r="S1211" s="85"/>
      <c r="T1211" s="86"/>
      <c r="U1211" s="39"/>
      <c r="V1211" s="39"/>
      <c r="W1211" s="39"/>
      <c r="X1211" s="39"/>
      <c r="Y1211" s="39"/>
      <c r="Z1211" s="39"/>
      <c r="AA1211" s="39"/>
      <c r="AB1211" s="39"/>
      <c r="AC1211" s="39"/>
      <c r="AD1211" s="39"/>
      <c r="AE1211" s="39"/>
      <c r="AT1211" s="18" t="s">
        <v>160</v>
      </c>
      <c r="AU1211" s="18" t="s">
        <v>85</v>
      </c>
    </row>
    <row r="1212" s="2" customFormat="1" ht="16.5" customHeight="1">
      <c r="A1212" s="39"/>
      <c r="B1212" s="40"/>
      <c r="C1212" s="201" t="s">
        <v>2763</v>
      </c>
      <c r="D1212" s="201" t="s">
        <v>153</v>
      </c>
      <c r="E1212" s="202" t="s">
        <v>2764</v>
      </c>
      <c r="F1212" s="203" t="s">
        <v>2765</v>
      </c>
      <c r="G1212" s="204" t="s">
        <v>221</v>
      </c>
      <c r="H1212" s="205">
        <v>548.27999999999997</v>
      </c>
      <c r="I1212" s="206"/>
      <c r="J1212" s="207">
        <f>ROUND(I1212*H1212,2)</f>
        <v>0</v>
      </c>
      <c r="K1212" s="203" t="s">
        <v>157</v>
      </c>
      <c r="L1212" s="45"/>
      <c r="M1212" s="208" t="s">
        <v>19</v>
      </c>
      <c r="N1212" s="209" t="s">
        <v>47</v>
      </c>
      <c r="O1212" s="85"/>
      <c r="P1212" s="210">
        <f>O1212*H1212</f>
        <v>0</v>
      </c>
      <c r="Q1212" s="210">
        <v>0</v>
      </c>
      <c r="R1212" s="210">
        <f>Q1212*H1212</f>
        <v>0</v>
      </c>
      <c r="S1212" s="210">
        <v>0</v>
      </c>
      <c r="T1212" s="211">
        <f>S1212*H1212</f>
        <v>0</v>
      </c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/>
      <c r="AE1212" s="39"/>
      <c r="AR1212" s="212" t="s">
        <v>2708</v>
      </c>
      <c r="AT1212" s="212" t="s">
        <v>153</v>
      </c>
      <c r="AU1212" s="212" t="s">
        <v>85</v>
      </c>
      <c r="AY1212" s="18" t="s">
        <v>151</v>
      </c>
      <c r="BE1212" s="213">
        <f>IF(N1212="základní",J1212,0)</f>
        <v>0</v>
      </c>
      <c r="BF1212" s="213">
        <f>IF(N1212="snížená",J1212,0)</f>
        <v>0</v>
      </c>
      <c r="BG1212" s="213">
        <f>IF(N1212="zákl. přenesená",J1212,0)</f>
        <v>0</v>
      </c>
      <c r="BH1212" s="213">
        <f>IF(N1212="sníž. přenesená",J1212,0)</f>
        <v>0</v>
      </c>
      <c r="BI1212" s="213">
        <f>IF(N1212="nulová",J1212,0)</f>
        <v>0</v>
      </c>
      <c r="BJ1212" s="18" t="s">
        <v>81</v>
      </c>
      <c r="BK1212" s="213">
        <f>ROUND(I1212*H1212,2)</f>
        <v>0</v>
      </c>
      <c r="BL1212" s="18" t="s">
        <v>2708</v>
      </c>
      <c r="BM1212" s="212" t="s">
        <v>2766</v>
      </c>
    </row>
    <row r="1213" s="2" customFormat="1">
      <c r="A1213" s="39"/>
      <c r="B1213" s="40"/>
      <c r="C1213" s="41"/>
      <c r="D1213" s="214" t="s">
        <v>160</v>
      </c>
      <c r="E1213" s="41"/>
      <c r="F1213" s="215" t="s">
        <v>2767</v>
      </c>
      <c r="G1213" s="41"/>
      <c r="H1213" s="41"/>
      <c r="I1213" s="216"/>
      <c r="J1213" s="41"/>
      <c r="K1213" s="41"/>
      <c r="L1213" s="45"/>
      <c r="M1213" s="217"/>
      <c r="N1213" s="218"/>
      <c r="O1213" s="85"/>
      <c r="P1213" s="85"/>
      <c r="Q1213" s="85"/>
      <c r="R1213" s="85"/>
      <c r="S1213" s="85"/>
      <c r="T1213" s="86"/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T1213" s="18" t="s">
        <v>160</v>
      </c>
      <c r="AU1213" s="18" t="s">
        <v>85</v>
      </c>
    </row>
    <row r="1214" s="13" customFormat="1">
      <c r="A1214" s="13"/>
      <c r="B1214" s="219"/>
      <c r="C1214" s="220"/>
      <c r="D1214" s="221" t="s">
        <v>162</v>
      </c>
      <c r="E1214" s="222" t="s">
        <v>19</v>
      </c>
      <c r="F1214" s="223" t="s">
        <v>2768</v>
      </c>
      <c r="G1214" s="220"/>
      <c r="H1214" s="224">
        <v>548.27999999999997</v>
      </c>
      <c r="I1214" s="225"/>
      <c r="J1214" s="220"/>
      <c r="K1214" s="220"/>
      <c r="L1214" s="226"/>
      <c r="M1214" s="254"/>
      <c r="N1214" s="255"/>
      <c r="O1214" s="255"/>
      <c r="P1214" s="255"/>
      <c r="Q1214" s="255"/>
      <c r="R1214" s="255"/>
      <c r="S1214" s="255"/>
      <c r="T1214" s="256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0" t="s">
        <v>162</v>
      </c>
      <c r="AU1214" s="230" t="s">
        <v>85</v>
      </c>
      <c r="AV1214" s="13" t="s">
        <v>85</v>
      </c>
      <c r="AW1214" s="13" t="s">
        <v>35</v>
      </c>
      <c r="AX1214" s="13" t="s">
        <v>81</v>
      </c>
      <c r="AY1214" s="230" t="s">
        <v>151</v>
      </c>
    </row>
    <row r="1215" s="2" customFormat="1" ht="6.96" customHeight="1">
      <c r="A1215" s="39"/>
      <c r="B1215" s="60"/>
      <c r="C1215" s="61"/>
      <c r="D1215" s="61"/>
      <c r="E1215" s="61"/>
      <c r="F1215" s="61"/>
      <c r="G1215" s="61"/>
      <c r="H1215" s="61"/>
      <c r="I1215" s="61"/>
      <c r="J1215" s="61"/>
      <c r="K1215" s="61"/>
      <c r="L1215" s="45"/>
      <c r="M1215" s="39"/>
      <c r="O1215" s="39"/>
      <c r="P1215" s="39"/>
      <c r="Q1215" s="39"/>
      <c r="R1215" s="39"/>
      <c r="S1215" s="39"/>
      <c r="T1215" s="39"/>
      <c r="U1215" s="39"/>
      <c r="V1215" s="39"/>
      <c r="W1215" s="39"/>
      <c r="X1215" s="39"/>
      <c r="Y1215" s="39"/>
      <c r="Z1215" s="39"/>
      <c r="AA1215" s="39"/>
      <c r="AB1215" s="39"/>
      <c r="AC1215" s="39"/>
      <c r="AD1215" s="39"/>
      <c r="AE1215" s="39"/>
    </row>
  </sheetData>
  <sheetProtection sheet="1" autoFilter="0" formatColumns="0" formatRows="0" objects="1" scenarios="1" spinCount="100000" saltValue="yd8pgIdd7jKXU5ed6lEShIK2r8loJk/LfZJ4lU0MoYHoDBmvXv3tm4LoO8J0jeGJ20VELqEd4Y8nizlTyCA1mw==" hashValue="7ctjOH1REVVaRlZQAo/R7UQ9XwJEDFVPdaXaPBbvQ6n5tXwHMTKToYqFNs/sCXHIMxbA+KVclsQ+uQhEQxav5g==" algorithmName="SHA-512" password="982B"/>
  <autoFilter ref="C121:K1214"/>
  <mergeCells count="9">
    <mergeCell ref="E7:H7"/>
    <mergeCell ref="E9:H9"/>
    <mergeCell ref="E18:H18"/>
    <mergeCell ref="E27:H27"/>
    <mergeCell ref="E48:H48"/>
    <mergeCell ref="E50:H50"/>
    <mergeCell ref="E112:H112"/>
    <mergeCell ref="E114:H114"/>
    <mergeCell ref="L2:V2"/>
  </mergeCells>
  <hyperlinks>
    <hyperlink ref="F126" r:id="rId1" display="https://podminky.urs.cz/item/CS_URS_2025_02/132211401"/>
    <hyperlink ref="F129" r:id="rId2" display="https://podminky.urs.cz/item/CS_URS_2025_02/139911121"/>
    <hyperlink ref="F132" r:id="rId3" display="https://podminky.urs.cz/item/CS_URS_2025_02/162751117"/>
    <hyperlink ref="F135" r:id="rId4" display="https://podminky.urs.cz/item/CS_URS_2025_02/171201231"/>
    <hyperlink ref="F138" r:id="rId5" display="https://podminky.urs.cz/item/CS_URS_2025_02/174111102"/>
    <hyperlink ref="F141" r:id="rId6" display="https://podminky.urs.cz/item/CS_URS_2025_02/175111101"/>
    <hyperlink ref="F147" r:id="rId7" display="https://podminky.urs.cz/item/CS_URS_2025_02/273313611"/>
    <hyperlink ref="F150" r:id="rId8" display="https://podminky.urs.cz/item/CS_URS_2025_02/273321311"/>
    <hyperlink ref="F153" r:id="rId9" display="https://podminky.urs.cz/item/CS_URS_2025_02/273361821"/>
    <hyperlink ref="F156" r:id="rId10" display="https://podminky.urs.cz/item/CS_URS_2025_02/279113131"/>
    <hyperlink ref="F159" r:id="rId11" display="https://podminky.urs.cz/item/CS_URS_2025_02/279113133"/>
    <hyperlink ref="F162" r:id="rId12" display="https://podminky.urs.cz/item/CS_URS_2025_02/279113135"/>
    <hyperlink ref="F165" r:id="rId13" display="https://podminky.urs.cz/item/CS_URS_2025_02/279361821"/>
    <hyperlink ref="F169" r:id="rId14" display="https://podminky.urs.cz/item/CS_URS_2025_02/310231035"/>
    <hyperlink ref="F172" r:id="rId15" display="https://podminky.urs.cz/item/CS_URS_2025_02/311113132"/>
    <hyperlink ref="F177" r:id="rId16" display="https://podminky.urs.cz/item/CS_URS_2025_02/311361821"/>
    <hyperlink ref="F180" r:id="rId17" display="https://podminky.urs.cz/item/CS_URS_2025_02/317941123"/>
    <hyperlink ref="F185" r:id="rId18" display="https://podminky.urs.cz/item/CS_URS_2025_02/342244201"/>
    <hyperlink ref="F191" r:id="rId19" display="https://podminky.urs.cz/item/CS_URS_2025_02/342244211"/>
    <hyperlink ref="F194" r:id="rId20" display="https://podminky.urs.cz/item/CS_URS_2025_02/342244221"/>
    <hyperlink ref="F199" r:id="rId21" display="https://podminky.urs.cz/item/CS_URS_2025_02/346272236"/>
    <hyperlink ref="F202" r:id="rId22" display="https://podminky.urs.cz/item/CS_URS_2025_02/346272256"/>
    <hyperlink ref="F208" r:id="rId23" display="https://podminky.urs.cz/item/CS_URS_2025_02/411121243"/>
    <hyperlink ref="F211" r:id="rId24" display="https://podminky.urs.cz/item/CS_URS_2025_02/411321414"/>
    <hyperlink ref="F214" r:id="rId25" display="https://podminky.urs.cz/item/CS_URS_2025_02/411351011"/>
    <hyperlink ref="F216" r:id="rId26" display="https://podminky.urs.cz/item/CS_URS_2025_02/411351012"/>
    <hyperlink ref="F218" r:id="rId27" display="https://podminky.urs.cz/item/CS_URS_2025_02/411354313"/>
    <hyperlink ref="F220" r:id="rId28" display="https://podminky.urs.cz/item/CS_URS_2025_02/411354314"/>
    <hyperlink ref="F222" r:id="rId29" display="https://podminky.urs.cz/item/CS_URS_2025_02/411361821"/>
    <hyperlink ref="F225" r:id="rId30" display="https://podminky.urs.cz/item/CS_URS_2025_02/417321313"/>
    <hyperlink ref="F228" r:id="rId31" display="https://podminky.urs.cz/item/CS_URS_2025_02/417351115"/>
    <hyperlink ref="F231" r:id="rId32" display="https://podminky.urs.cz/item/CS_URS_2025_02/417351116"/>
    <hyperlink ref="F233" r:id="rId33" display="https://podminky.urs.cz/item/CS_URS_2025_02/417361821"/>
    <hyperlink ref="F237" r:id="rId34" display="https://podminky.urs.cz/item/CS_URS_2025_02/611325417"/>
    <hyperlink ref="F239" r:id="rId35" display="https://podminky.urs.cz/item/CS_URS_2025_02/612321121"/>
    <hyperlink ref="F241" r:id="rId36" display="https://podminky.urs.cz/item/CS_URS_2025_02/612321141"/>
    <hyperlink ref="F246" r:id="rId37" display="https://podminky.urs.cz/item/CS_URS_2025_02/612325417"/>
    <hyperlink ref="F248" r:id="rId38" display="https://podminky.urs.cz/item/CS_URS_2025_02/631312121"/>
    <hyperlink ref="F251" r:id="rId39" display="https://podminky.urs.cz/item/CS_URS_2025_02/631312131"/>
    <hyperlink ref="F254" r:id="rId40" display="https://podminky.urs.cz/item/CS_URS_2025_02/642942111"/>
    <hyperlink ref="F264" r:id="rId41" display="https://podminky.urs.cz/item/CS_URS_2025_02/941111311"/>
    <hyperlink ref="F266" r:id="rId42" display="https://podminky.urs.cz/item/CS_URS_2025_02/941211112"/>
    <hyperlink ref="F269" r:id="rId43" display="https://podminky.urs.cz/item/CS_URS_2025_02/941211212"/>
    <hyperlink ref="F272" r:id="rId44" display="https://podminky.urs.cz/item/CS_URS_2025_02/941211812"/>
    <hyperlink ref="F274" r:id="rId45" display="https://podminky.urs.cz/item/CS_URS_2025_02/949101111"/>
    <hyperlink ref="F276" r:id="rId46" display="https://podminky.urs.cz/item/CS_URS_2025_02/952901111"/>
    <hyperlink ref="F280" r:id="rId47" display="https://podminky.urs.cz/item/CS_URS_2025_02/953993311"/>
    <hyperlink ref="F285" r:id="rId48" display="https://podminky.urs.cz/item/CS_URS_2025_02/962031013"/>
    <hyperlink ref="F290" r:id="rId49" display="https://podminky.urs.cz/item/CS_URS_2025_02/962032112"/>
    <hyperlink ref="F293" r:id="rId50" display="https://podminky.urs.cz/item/CS_URS_2025_02/963012510"/>
    <hyperlink ref="F296" r:id="rId51" display="https://podminky.urs.cz/item/CS_URS_2025_02/963012520"/>
    <hyperlink ref="F299" r:id="rId52" display="https://podminky.urs.cz/item/CS_URS_2025_02/963053935"/>
    <hyperlink ref="F302" r:id="rId53" display="https://podminky.urs.cz/item/CS_URS_2025_02/965042141"/>
    <hyperlink ref="F305" r:id="rId54" display="https://podminky.urs.cz/item/CS_URS_2025_02/965046111"/>
    <hyperlink ref="F308" r:id="rId55" display="https://podminky.urs.cz/item/CS_URS_2025_02/965046119"/>
    <hyperlink ref="F311" r:id="rId56" display="https://podminky.urs.cz/item/CS_URS_2025_02/968072245"/>
    <hyperlink ref="F314" r:id="rId57" display="https://podminky.urs.cz/item/CS_URS_2025_02/968072246"/>
    <hyperlink ref="F317" r:id="rId58" display="https://podminky.urs.cz/item/CS_URS_2025_02/968072247"/>
    <hyperlink ref="F320" r:id="rId59" display="https://podminky.urs.cz/item/CS_URS_2025_02/968082017"/>
    <hyperlink ref="F323" r:id="rId60" display="https://podminky.urs.cz/item/CS_URS_2025_02/971052341"/>
    <hyperlink ref="F325" r:id="rId61" display="https://podminky.urs.cz/item/CS_URS_2025_02/978011141"/>
    <hyperlink ref="F328" r:id="rId62" display="https://podminky.urs.cz/item/CS_URS_2025_02/978013141"/>
    <hyperlink ref="F331" r:id="rId63" display="https://podminky.urs.cz/item/CS_URS_2025_02/993111111"/>
    <hyperlink ref="F334" r:id="rId64" display="https://podminky.urs.cz/item/CS_URS_2025_02/997013211"/>
    <hyperlink ref="F336" r:id="rId65" display="https://podminky.urs.cz/item/CS_URS_2025_02/997013501"/>
    <hyperlink ref="F338" r:id="rId66" display="https://podminky.urs.cz/item/CS_URS_2025_02/997013509"/>
    <hyperlink ref="F341" r:id="rId67" display="https://podminky.urs.cz/item/CS_URS_2025_02/997013631"/>
    <hyperlink ref="F343" r:id="rId68" display="https://podminky.urs.cz/item/CS_URS_2025_02/997013813"/>
    <hyperlink ref="F345" r:id="rId69" display="https://podminky.urs.cz/item/CS_URS_2025_02/997013847"/>
    <hyperlink ref="F347" r:id="rId70" display="https://podminky.urs.cz/item/CS_URS_2025_02/997013869"/>
    <hyperlink ref="F350" r:id="rId71" display="https://podminky.urs.cz/item/CS_URS_2025_02/998011009"/>
    <hyperlink ref="F354" r:id="rId72" display="https://podminky.urs.cz/item/CS_URS_2025_02/711141821"/>
    <hyperlink ref="F356" r:id="rId73" display="https://podminky.urs.cz/item/CS_URS_2025_02/711111001"/>
    <hyperlink ref="F361" r:id="rId74" display="https://podminky.urs.cz/item/CS_URS_2025_02/711112001"/>
    <hyperlink ref="F366" r:id="rId75" display="https://podminky.urs.cz/item/CS_URS_2025_02/711141559"/>
    <hyperlink ref="F370" r:id="rId76" display="https://podminky.urs.cz/item/CS_URS_2025_02/711142559"/>
    <hyperlink ref="F374" r:id="rId77" display="https://podminky.urs.cz/item/CS_URS_2025_02/998711122"/>
    <hyperlink ref="F377" r:id="rId78" display="https://podminky.urs.cz/item/CS_URS_2025_02/712631111"/>
    <hyperlink ref="F382" r:id="rId79" display="https://podminky.urs.cz/item/CS_URS_2025_02/712631811"/>
    <hyperlink ref="F384" r:id="rId80" display="https://podminky.urs.cz/item/CS_URS_2025_02/998712122"/>
    <hyperlink ref="F387" r:id="rId81" display="https://podminky.urs.cz/item/CS_URS_2025_02/713121111"/>
    <hyperlink ref="F391" r:id="rId82" display="https://podminky.urs.cz/item/CS_URS_2025_02/713131151"/>
    <hyperlink ref="F396" r:id="rId83" display="https://podminky.urs.cz/item/CS_URS_2025_02/713131342"/>
    <hyperlink ref="F401" r:id="rId84" display="https://podminky.urs.cz/item/CS_URS_2025_02/713131343"/>
    <hyperlink ref="F405" r:id="rId85" display="https://podminky.urs.cz/item/CS_URS_2025_02/713132311"/>
    <hyperlink ref="F410" r:id="rId86" display="https://podminky.urs.cz/item/CS_URS_2025_02/713141138"/>
    <hyperlink ref="F414" r:id="rId87" display="https://podminky.urs.cz/item/CS_URS_2025_02/998713122"/>
    <hyperlink ref="F417" r:id="rId88" display="https://podminky.urs.cz/item/CS_URS_2025_02/714121011"/>
    <hyperlink ref="F422" r:id="rId89" display="https://podminky.urs.cz/item/CS_URS_2025_02/714451011"/>
    <hyperlink ref="F424" r:id="rId90" display="https://podminky.urs.cz/item/CS_URS_2025_02/714451012"/>
    <hyperlink ref="F429" r:id="rId91" display="https://podminky.urs.cz/item/CS_URS_2025_02/998714122"/>
    <hyperlink ref="F432" r:id="rId92" display="https://podminky.urs.cz/item/CS_URS_2025_02/721140802"/>
    <hyperlink ref="F434" r:id="rId93" display="https://podminky.urs.cz/item/CS_URS_2025_02/721140806"/>
    <hyperlink ref="F436" r:id="rId94" display="https://podminky.urs.cz/item/CS_URS_2025_02/721140912"/>
    <hyperlink ref="F438" r:id="rId95" display="https://podminky.urs.cz/item/CS_URS_2025_02/721140915"/>
    <hyperlink ref="F440" r:id="rId96" display="https://podminky.urs.cz/item/CS_URS_2025_02/721140916"/>
    <hyperlink ref="F442" r:id="rId97" display="https://podminky.urs.cz/item/CS_URS_2025_02/721140917"/>
    <hyperlink ref="F444" r:id="rId98" display="https://podminky.urs.cz/item/CS_URS_2025_02/721171803"/>
    <hyperlink ref="F446" r:id="rId99" display="https://podminky.urs.cz/item/CS_URS_2025_02/721173401"/>
    <hyperlink ref="F448" r:id="rId100" display="https://podminky.urs.cz/item/CS_URS_2025_02/721173402"/>
    <hyperlink ref="F450" r:id="rId101" display="https://podminky.urs.cz/item/CS_URS_2025_02/721173403"/>
    <hyperlink ref="F452" r:id="rId102" display="https://podminky.urs.cz/item/CS_URS_2025_02/721174004"/>
    <hyperlink ref="F455" r:id="rId103" display="https://podminky.urs.cz/item/CS_URS_2025_02/721174005"/>
    <hyperlink ref="F458" r:id="rId104" display="https://podminky.urs.cz/item/CS_URS_2025_02/721174006"/>
    <hyperlink ref="F460" r:id="rId105" display="https://podminky.urs.cz/item/CS_URS_2025_02/721174025"/>
    <hyperlink ref="F463" r:id="rId106" display="https://podminky.urs.cz/item/CS_URS_2025_02/721174026"/>
    <hyperlink ref="F465" r:id="rId107" display="https://podminky.urs.cz/item/CS_URS_2025_02/721174043"/>
    <hyperlink ref="F468" r:id="rId108" display="https://podminky.urs.cz/item/CS_URS_2025_02/721174044"/>
    <hyperlink ref="F471" r:id="rId109" display="https://podminky.urs.cz/item/CS_URS_2025_02/721174045"/>
    <hyperlink ref="F474" r:id="rId110" display="https://podminky.urs.cz/item/CS_URS_2025_02/721194105"/>
    <hyperlink ref="F477" r:id="rId111" display="https://podminky.urs.cz/item/CS_URS_2025_02/721194107"/>
    <hyperlink ref="F479" r:id="rId112" display="https://podminky.urs.cz/item/CS_URS_2025_02/721194109"/>
    <hyperlink ref="F481" r:id="rId113" display="https://podminky.urs.cz/item/CS_URS_2025_02/721210813"/>
    <hyperlink ref="F483" r:id="rId114" display="https://podminky.urs.cz/item/CS_URS_2025_02/721226512"/>
    <hyperlink ref="F485" r:id="rId115" display="https://podminky.urs.cz/item/CS_URS_2025_02/998721122"/>
    <hyperlink ref="F488" r:id="rId116" display="https://podminky.urs.cz/item/CS_URS_2025_02/722130801"/>
    <hyperlink ref="F490" r:id="rId117" display="https://podminky.urs.cz/item/CS_URS_2025_02/722130803"/>
    <hyperlink ref="F492" r:id="rId118" display="https://podminky.urs.cz/item/CS_URS_2025_02/722130901"/>
    <hyperlink ref="F494" r:id="rId119" display="https://podminky.urs.cz/item/CS_URS_2025_02/722131913"/>
    <hyperlink ref="F496" r:id="rId120" display="https://podminky.urs.cz/item/CS_URS_2025_02/722131933"/>
    <hyperlink ref="F498" r:id="rId121" display="https://podminky.urs.cz/item/CS_URS_2025_02/722131936"/>
    <hyperlink ref="F500" r:id="rId122" display="https://podminky.urs.cz/item/CS_URS_2025_02/722131937"/>
    <hyperlink ref="F502" r:id="rId123" display="https://podminky.urs.cz/item/CS_URS_2025_02/722175041"/>
    <hyperlink ref="F507" r:id="rId124" display="https://podminky.urs.cz/item/CS_URS_2025_02/722175042"/>
    <hyperlink ref="F512" r:id="rId125" display="https://podminky.urs.cz/item/CS_URS_2025_02/722175043"/>
    <hyperlink ref="F517" r:id="rId126" display="https://podminky.urs.cz/item/CS_URS_2025_02/722175044"/>
    <hyperlink ref="F519" r:id="rId127" display="https://podminky.urs.cz/item/CS_URS_2025_02/722175047"/>
    <hyperlink ref="F521" r:id="rId128" display="https://podminky.urs.cz/item/CS_URS_2025_02/722181211"/>
    <hyperlink ref="F523" r:id="rId129" display="https://podminky.urs.cz/item/CS_URS_2025_02/722181212"/>
    <hyperlink ref="F525" r:id="rId130" display="https://podminky.urs.cz/item/CS_URS_2025_02/722181213"/>
    <hyperlink ref="F527" r:id="rId131" display="https://podminky.urs.cz/item/CS_URS_2025_02/722181241"/>
    <hyperlink ref="F529" r:id="rId132" display="https://podminky.urs.cz/item/CS_URS_2025_02/722181242"/>
    <hyperlink ref="F531" r:id="rId133" display="https://podminky.urs.cz/item/CS_URS_2025_02/722182011"/>
    <hyperlink ref="F534" r:id="rId134" display="https://podminky.urs.cz/item/CS_URS_2025_02/722182012"/>
    <hyperlink ref="F539" r:id="rId135" display="https://podminky.urs.cz/item/CS_URS_2025_02/722182013"/>
    <hyperlink ref="F541" r:id="rId136" display="https://podminky.urs.cz/item/CS_URS_2025_02/722182017"/>
    <hyperlink ref="F543" r:id="rId137" display="https://podminky.urs.cz/item/CS_URS_2025_02/722190401"/>
    <hyperlink ref="F545" r:id="rId138" display="https://podminky.urs.cz/item/CS_URS_2025_02/722190402"/>
    <hyperlink ref="F547" r:id="rId139" display="https://podminky.urs.cz/item/CS_URS_2025_02/722220111"/>
    <hyperlink ref="F550" r:id="rId140" display="https://podminky.urs.cz/item/CS_URS_2025_02/722220121"/>
    <hyperlink ref="F552" r:id="rId141" display="https://podminky.urs.cz/item/CS_URS_2025_02/722239101"/>
    <hyperlink ref="F555" r:id="rId142" display="https://podminky.urs.cz/item/CS_URS_2025_02/722290234"/>
    <hyperlink ref="F558" r:id="rId143" display="https://podminky.urs.cz/item/CS_URS_2025_02/722290246"/>
    <hyperlink ref="F561" r:id="rId144" display="https://podminky.urs.cz/item/CS_URS_2025_02/722290249"/>
    <hyperlink ref="F563" r:id="rId145" display="https://podminky.urs.cz/item/CS_URS_2025_02/998722122"/>
    <hyperlink ref="F566" r:id="rId146" display="https://podminky.urs.cz/item/CS_URS_2025_02/725110814"/>
    <hyperlink ref="F569" r:id="rId147" display="https://podminky.urs.cz/item/CS_URS_2025_02/725112022"/>
    <hyperlink ref="F571" r:id="rId148" display="https://podminky.urs.cz/item/CS_URS_2025_02/725122817"/>
    <hyperlink ref="F573" r:id="rId149" display="https://podminky.urs.cz/item/CS_URS_2025_02/725210821"/>
    <hyperlink ref="F576" r:id="rId150" display="https://podminky.urs.cz/item/CS_URS_2025_02/725211601"/>
    <hyperlink ref="F578" r:id="rId151" display="https://podminky.urs.cz/item/CS_URS_2025_02/725211603"/>
    <hyperlink ref="F580" r:id="rId152" display="https://podminky.urs.cz/item/CS_URS_2025_02/725240811"/>
    <hyperlink ref="F582" r:id="rId153" display="https://podminky.urs.cz/item/CS_URS_2025_02/725241213"/>
    <hyperlink ref="F584" r:id="rId154" display="https://podminky.urs.cz/item/CS_URS_2025_02/725244103"/>
    <hyperlink ref="F586" r:id="rId155" display="https://podminky.urs.cz/item/CS_URS_2025_02/725291652"/>
    <hyperlink ref="F589" r:id="rId156" display="https://podminky.urs.cz/item/CS_URS_2025_02/725291653"/>
    <hyperlink ref="F592" r:id="rId157" display="https://podminky.urs.cz/item/CS_URS_2025_02/725291666"/>
    <hyperlink ref="F595" r:id="rId158" display="https://podminky.urs.cz/item/CS_URS_2025_02/725311121"/>
    <hyperlink ref="F597" r:id="rId159" display="https://podminky.urs.cz/item/CS_URS_2025_02/725331111"/>
    <hyperlink ref="F599" r:id="rId160" display="https://podminky.urs.cz/item/CS_URS_2025_02/725813111"/>
    <hyperlink ref="F601" r:id="rId161" display="https://podminky.urs.cz/item/CS_URS_2025_02/725821316"/>
    <hyperlink ref="F603" r:id="rId162" display="https://podminky.urs.cz/item/CS_URS_2025_02/725821325"/>
    <hyperlink ref="F605" r:id="rId163" display="https://podminky.urs.cz/item/CS_URS_2025_02/725822611"/>
    <hyperlink ref="F607" r:id="rId164" display="https://podminky.urs.cz/item/CS_URS_2025_02/725841312"/>
    <hyperlink ref="F609" r:id="rId165" display="https://podminky.urs.cz/item/CS_URS_2025_02/998725122"/>
    <hyperlink ref="F612" r:id="rId166" display="https://podminky.urs.cz/item/CS_URS_2025_02/726111031"/>
    <hyperlink ref="F614" r:id="rId167" display="https://podminky.urs.cz/item/CS_URS_2025_02/998726132"/>
    <hyperlink ref="F617" r:id="rId168" display="https://podminky.urs.cz/item/CS_URS_2025_02/733120815"/>
    <hyperlink ref="F619" r:id="rId169" display="https://podminky.urs.cz/item/CS_URS_2025_02/733191915"/>
    <hyperlink ref="F621" r:id="rId170" display="https://podminky.urs.cz/item/CS_URS_2025_02/733191924"/>
    <hyperlink ref="F624" r:id="rId171" display="https://podminky.urs.cz/item/CS_URS_2025_02/733222303"/>
    <hyperlink ref="F627" r:id="rId172" display="https://podminky.urs.cz/item/CS_URS_2025_02/733222304"/>
    <hyperlink ref="F630" r:id="rId173" display="https://podminky.urs.cz/item/CS_URS_2025_02/733291101"/>
    <hyperlink ref="F633" r:id="rId174" display="https://podminky.urs.cz/item/CS_URS_2025_02/998733122"/>
    <hyperlink ref="F636" r:id="rId175" display="https://podminky.urs.cz/item/CS_URS_2025_02/734221682"/>
    <hyperlink ref="F638" r:id="rId176" display="https://podminky.urs.cz/item/CS_URS_2025_02/998734122"/>
    <hyperlink ref="F641" r:id="rId177" display="https://podminky.urs.cz/item/CS_URS_2025_02/735000912"/>
    <hyperlink ref="F643" r:id="rId178" display="https://podminky.urs.cz/item/CS_URS_2025_02/735121810"/>
    <hyperlink ref="F646" r:id="rId179" display="https://podminky.urs.cz/item/CS_URS_2025_02/735152572"/>
    <hyperlink ref="F648" r:id="rId180" display="https://podminky.urs.cz/item/CS_URS_2025_02/735152579"/>
    <hyperlink ref="F650" r:id="rId181" display="https://podminky.urs.cz/item/CS_URS_2025_02/735152581"/>
    <hyperlink ref="F652" r:id="rId182" display="https://podminky.urs.cz/item/CS_URS_2025_02/735152582"/>
    <hyperlink ref="F654" r:id="rId183" display="https://podminky.urs.cz/item/CS_URS_2025_02/735152583"/>
    <hyperlink ref="F656" r:id="rId184" display="https://podminky.urs.cz/item/CS_URS_2025_02/735152584"/>
    <hyperlink ref="F658" r:id="rId185" display="https://podminky.urs.cz/item/CS_URS_2025_02/735152591"/>
    <hyperlink ref="F660" r:id="rId186" display="https://podminky.urs.cz/item/CS_URS_2025_02/735152692"/>
    <hyperlink ref="F662" r:id="rId187" display="https://podminky.urs.cz/item/CS_URS_2025_02/735191910"/>
    <hyperlink ref="F664" r:id="rId188" display="https://podminky.urs.cz/item/CS_URS_2025_02/735494811"/>
    <hyperlink ref="F666" r:id="rId189" display="https://podminky.urs.cz/item/CS_URS_2025_02/998735122"/>
    <hyperlink ref="F669" r:id="rId190" display="https://podminky.urs.cz/item/CS_URS_2021_01/741112001"/>
    <hyperlink ref="F673" r:id="rId191" display="https://podminky.urs.cz/item/CS_URS_2021_01/741112001"/>
    <hyperlink ref="F677" r:id="rId192" display="https://podminky.urs.cz/item/CS_URS_2025_02/741112103"/>
    <hyperlink ref="F680" r:id="rId193" display="https://podminky.urs.cz/item/CS_URS_2021_01/741120001"/>
    <hyperlink ref="F685" r:id="rId194" display="https://podminky.urs.cz/item/CS_URS_2025_02/741122015"/>
    <hyperlink ref="F690" r:id="rId195" display="https://podminky.urs.cz/item/CS_URS_2025_02/741122016"/>
    <hyperlink ref="F695" r:id="rId196" display="https://podminky.urs.cz/item/CS_URS_2025_02/741122031"/>
    <hyperlink ref="F703" r:id="rId197" display="https://podminky.urs.cz/item/CS_URS_2025_02/741122032"/>
    <hyperlink ref="F708" r:id="rId198" display="https://podminky.urs.cz/item/CS_URS_2025_02/741122233"/>
    <hyperlink ref="F712" r:id="rId199" display="https://podminky.urs.cz/item/CS_URS_2025_02/741130001"/>
    <hyperlink ref="F714" r:id="rId200" display="https://podminky.urs.cz/item/CS_URS_2025_02/741310201"/>
    <hyperlink ref="F717" r:id="rId201" display="https://podminky.urs.cz/item/CS_URS_2025_02/741310206"/>
    <hyperlink ref="F720" r:id="rId202" display="https://podminky.urs.cz/item/CS_URS_2025_02/741310213"/>
    <hyperlink ref="F723" r:id="rId203" display="https://podminky.urs.cz/item/CS_URS_2025_02/741310233"/>
    <hyperlink ref="F726" r:id="rId204" display="https://podminky.urs.cz/item/CS_URS_2021_01/741311004"/>
    <hyperlink ref="F730" r:id="rId205" display="https://podminky.urs.cz/item/CS_URS_2021_01/741313041"/>
    <hyperlink ref="F736" r:id="rId206" display="https://podminky.urs.cz/item/CS_URS_2021_01/741313052"/>
    <hyperlink ref="F739" r:id="rId207" display="https://podminky.urs.cz/item/CS_URS_2025_02/741372061"/>
    <hyperlink ref="F742" r:id="rId208" display="https://podminky.urs.cz/item/CS_URS_2025_02/741372062"/>
    <hyperlink ref="F748" r:id="rId209" display="https://podminky.urs.cz/item/CS_URS_2025_02/741372079"/>
    <hyperlink ref="F751" r:id="rId210" display="https://podminky.urs.cz/item/CS_URS_2025_02/741810003"/>
    <hyperlink ref="F753" r:id="rId211" display="https://podminky.urs.cz/item/CS_URS_2025_02/741910412"/>
    <hyperlink ref="F760" r:id="rId212" display="https://podminky.urs.cz/item/CS_URS_2025_02/998741122"/>
    <hyperlink ref="F763" r:id="rId213" display="https://podminky.urs.cz/item/CS_URS_2025_02/742124003"/>
    <hyperlink ref="F767" r:id="rId214" display="https://podminky.urs.cz/item/CS_URS_2025_02/742124005"/>
    <hyperlink ref="F770" r:id="rId215" display="https://podminky.urs.cz/item/CS_URS_2025_02/742220005"/>
    <hyperlink ref="F773" r:id="rId216" display="https://podminky.urs.cz/item/CS_URS_2025_02/742220141"/>
    <hyperlink ref="F776" r:id="rId217" display="https://podminky.urs.cz/item/CS_URS_2025_02/742220221"/>
    <hyperlink ref="F779" r:id="rId218" display="https://podminky.urs.cz/item/CS_URS_2025_02/742220232"/>
    <hyperlink ref="F782" r:id="rId219" display="https://podminky.urs.cz/item/CS_URS_2025_02/742220235"/>
    <hyperlink ref="F785" r:id="rId220" display="https://podminky.urs.cz/item/CS_URS_2025_02/742220255"/>
    <hyperlink ref="F788" r:id="rId221" display="https://podminky.urs.cz/item/CS_URS_2025_02/742220401"/>
    <hyperlink ref="F790" r:id="rId222" display="https://podminky.urs.cz/item/CS_URS_2025_02/742220411"/>
    <hyperlink ref="F792" r:id="rId223" display="https://podminky.urs.cz/item/CS_URS_2025_02/742220511"/>
    <hyperlink ref="F794" r:id="rId224" display="https://podminky.urs.cz/item/CS_URS_2025_02/742310001"/>
    <hyperlink ref="F797" r:id="rId225" display="https://podminky.urs.cz/item/CS_URS_2025_02/742310002"/>
    <hyperlink ref="F800" r:id="rId226" display="https://podminky.urs.cz/item/CS_URS_2025_02/742310003"/>
    <hyperlink ref="F803" r:id="rId227" display="https://podminky.urs.cz/item/CS_URS_2025_02/742310006"/>
    <hyperlink ref="F806" r:id="rId228" display="https://podminky.urs.cz/item/CS_URS_2025_02/742320012"/>
    <hyperlink ref="F809" r:id="rId229" display="https://podminky.urs.cz/item/CS_URS_2025_02/742330001"/>
    <hyperlink ref="F812" r:id="rId230" display="https://podminky.urs.cz/item/CS_URS_2025_02/742330022"/>
    <hyperlink ref="F815" r:id="rId231" display="https://podminky.urs.cz/item/CS_URS_2025_02/742330024"/>
    <hyperlink ref="F818" r:id="rId232" display="https://podminky.urs.cz/item/CS_URS_2025_02/742330044"/>
    <hyperlink ref="F822" r:id="rId233" display="https://podminky.urs.cz/item/CS_URS_2025_02/742330051"/>
    <hyperlink ref="F824" r:id="rId234" display="https://podminky.urs.cz/item/CS_URS_2025_02/742330061"/>
    <hyperlink ref="F828" r:id="rId235" display="https://podminky.urs.cz/item/CS_URS_2025_02/998742122"/>
    <hyperlink ref="F831" r:id="rId236" display="https://podminky.urs.cz/item/CS_URS_2025_02/751111051"/>
    <hyperlink ref="F834" r:id="rId237" display="https://podminky.urs.cz/item/CS_URS_2025_02/751111052"/>
    <hyperlink ref="F837" r:id="rId238" display="https://podminky.urs.cz/item/CS_URS_2025_02/751398032"/>
    <hyperlink ref="F840" r:id="rId239" display="https://podminky.urs.cz/item/CS_URS_2025_02/751398041"/>
    <hyperlink ref="F843" r:id="rId240" display="https://podminky.urs.cz/item/CS_URS_2025_02/751510042"/>
    <hyperlink ref="F845" r:id="rId241" display="https://podminky.urs.cz/item/CS_URS_2025_02/751526636"/>
    <hyperlink ref="F849" r:id="rId242" display="https://podminky.urs.cz/item/CS_URS_2025_02/751537111"/>
    <hyperlink ref="F854" r:id="rId243" display="https://podminky.urs.cz/item/CS_URS_2025_02/751537112"/>
    <hyperlink ref="F859" r:id="rId244" display="https://podminky.urs.cz/item/CS_URS_2025_02/998751121"/>
    <hyperlink ref="F862" r:id="rId245" display="https://podminky.urs.cz/item/CS_URS_2025_02/755111124"/>
    <hyperlink ref="F865" r:id="rId246" display="https://podminky.urs.cz/item/CS_URS_2025_02/998755112"/>
    <hyperlink ref="F868" r:id="rId247" display="https://podminky.urs.cz/item/CS_URS_2025_02/762083111"/>
    <hyperlink ref="F871" r:id="rId248" display="https://podminky.urs.cz/item/CS_URS_2025_02/762112110"/>
    <hyperlink ref="F875" r:id="rId249" display="https://podminky.urs.cz/item/CS_URS_2025_02/762131124"/>
    <hyperlink ref="F880" r:id="rId250" display="https://podminky.urs.cz/item/CS_URS_2025_02/762332131"/>
    <hyperlink ref="F886" r:id="rId251" display="https://podminky.urs.cz/item/CS_URS_2025_02/762332132"/>
    <hyperlink ref="F892" r:id="rId252" display="https://podminky.urs.cz/item/CS_URS_2025_02/762332133"/>
    <hyperlink ref="F898" r:id="rId253" display="https://podminky.urs.cz/item/CS_URS_2025_02/762341210"/>
    <hyperlink ref="F902" r:id="rId254" display="https://podminky.urs.cz/item/CS_URS_2025_02/762341275"/>
    <hyperlink ref="F906" r:id="rId255" display="https://podminky.urs.cz/item/CS_URS_2025_02/762341811"/>
    <hyperlink ref="F908" r:id="rId256" display="https://podminky.urs.cz/item/CS_URS_2025_02/762395000"/>
    <hyperlink ref="F910" r:id="rId257" display="https://podminky.urs.cz/item/CS_URS_2025_02/998762122"/>
    <hyperlink ref="F913" r:id="rId258" display="https://podminky.urs.cz/item/CS_URS_2025_02/763111417"/>
    <hyperlink ref="F916" r:id="rId259" display="https://podminky.urs.cz/item/CS_URS_2025_02/763131411"/>
    <hyperlink ref="F919" r:id="rId260" display="https://podminky.urs.cz/item/CS_URS_2025_02/763131451"/>
    <hyperlink ref="F922" r:id="rId261" display="https://podminky.urs.cz/item/CS_URS_2025_02/763181311"/>
    <hyperlink ref="F925" r:id="rId262" display="https://podminky.urs.cz/item/CS_URS_2025_02/998763332"/>
    <hyperlink ref="F928" r:id="rId263" display="https://podminky.urs.cz/item/CS_URS_2025_02/764211635"/>
    <hyperlink ref="F930" r:id="rId264" display="https://podminky.urs.cz/item/CS_URS_2025_02/764212663"/>
    <hyperlink ref="F932" r:id="rId265" display="https://podminky.urs.cz/item/CS_URS_2025_02/764216602"/>
    <hyperlink ref="F934" r:id="rId266" display="https://podminky.urs.cz/item/CS_URS_2025_02/764216605"/>
    <hyperlink ref="F936" r:id="rId267" display="https://podminky.urs.cz/item/CS_URS_2025_02/764311615"/>
    <hyperlink ref="F939" r:id="rId268" display="https://podminky.urs.cz/item/CS_URS_2025_02/998764122"/>
    <hyperlink ref="F942" r:id="rId269" display="https://podminky.urs.cz/item/CS_URS_2025_02/765151003"/>
    <hyperlink ref="F947" r:id="rId270" display="https://podminky.urs.cz/item/CS_URS_2025_02/765151021"/>
    <hyperlink ref="F950" r:id="rId271" display="https://podminky.urs.cz/item/CS_URS_2025_02/765151031"/>
    <hyperlink ref="F954" r:id="rId272" display="https://podminky.urs.cz/item/CS_URS_2025_02/765151801"/>
    <hyperlink ref="F956" r:id="rId273" display="https://podminky.urs.cz/item/CS_URS_2025_02/765151805"/>
    <hyperlink ref="F958" r:id="rId274" display="https://podminky.urs.cz/item/CS_URS_2025_02/765151811"/>
    <hyperlink ref="F960" r:id="rId275" display="https://podminky.urs.cz/item/CS_URS_2025_02/998765122"/>
    <hyperlink ref="F965" r:id="rId276" display="https://podminky.urs.cz/item/CS_URS_2025_02/766622132"/>
    <hyperlink ref="F969" r:id="rId277" display="https://podminky.urs.cz/item/CS_URS_2025_02/766660001"/>
    <hyperlink ref="F975" r:id="rId278" display="https://podminky.urs.cz/item/CS_URS_2025_02/766660002"/>
    <hyperlink ref="F980" r:id="rId279" display="https://podminky.urs.cz/item/CS_URS_2025_02/766660021"/>
    <hyperlink ref="F985" r:id="rId280" display="https://podminky.urs.cz/item/CS_URS_2025_02/766660022"/>
    <hyperlink ref="F991" r:id="rId281" display="https://podminky.urs.cz/item/CS_URS_2025_02/766660441"/>
    <hyperlink ref="F995" r:id="rId282" display="https://podminky.urs.cz/item/CS_URS_2025_02/766660481"/>
    <hyperlink ref="F998" r:id="rId283" display="https://podminky.urs.cz/item/CS_URS_2025_02/766660717"/>
    <hyperlink ref="F1003" r:id="rId284" display="https://podminky.urs.cz/item/CS_URS_2025_02/766660729"/>
    <hyperlink ref="F1007" r:id="rId285" display="https://podminky.urs.cz/item/CS_URS_2025_02/766660730"/>
    <hyperlink ref="F1010" r:id="rId286" display="https://podminky.urs.cz/item/CS_URS_2025_02/766660752"/>
    <hyperlink ref="F1014" r:id="rId287" display="https://podminky.urs.cz/item/CS_URS_2025_02/766674811"/>
    <hyperlink ref="F1016" r:id="rId288" display="https://podminky.urs.cz/item/CS_URS_2025_02/766691914"/>
    <hyperlink ref="F1019" r:id="rId289" display="https://podminky.urs.cz/item/CS_URS_2025_02/766811115"/>
    <hyperlink ref="F1023" r:id="rId290" display="https://podminky.urs.cz/item/CS_URS_2025_02/766811152"/>
    <hyperlink ref="F1026" r:id="rId291" display="https://podminky.urs.cz/item/CS_URS_2025_02/766811212"/>
    <hyperlink ref="F1029" r:id="rId292" display="https://podminky.urs.cz/item/CS_URS_2025_02/766811213"/>
    <hyperlink ref="F1032" r:id="rId293" display="https://podminky.urs.cz/item/CS_URS_2025_02/766811232"/>
    <hyperlink ref="F1036" r:id="rId294" display="https://podminky.urs.cz/item/CS_URS_2025_02/766811239"/>
    <hyperlink ref="F1038" r:id="rId295" display="https://podminky.urs.cz/item/CS_URS_2025_02/766811421"/>
    <hyperlink ref="F1042" r:id="rId296" display="https://podminky.urs.cz/item/CS_URS_2025_02/766811442"/>
    <hyperlink ref="F1051" r:id="rId297" display="https://podminky.urs.cz/item/CS_URS_2025_02/766812840"/>
    <hyperlink ref="F1053" r:id="rId298" display="https://podminky.urs.cz/item/CS_URS_2025_02/998766122"/>
    <hyperlink ref="F1056" r:id="rId299" display="https://podminky.urs.cz/item/CS_URS_2021_01/767531111"/>
    <hyperlink ref="F1059" r:id="rId300" display="https://podminky.urs.cz/item/CS_URS_2025_02/767531121"/>
    <hyperlink ref="F1063" r:id="rId301" display="https://podminky.urs.cz/item/CS_URS_2025_02/767646411"/>
    <hyperlink ref="F1068" r:id="rId302" display="https://podminky.urs.cz/item/CS_URS_2025_02/767831022"/>
    <hyperlink ref="F1071" r:id="rId303" display="https://podminky.urs.cz/item/CS_URS_2025_02/767995113"/>
    <hyperlink ref="F1074" r:id="rId304" display="https://podminky.urs.cz/item/CS_URS_2025_02/998767122"/>
    <hyperlink ref="F1077" r:id="rId305" display="https://podminky.urs.cz/item/CS_URS_2025_02/771111011"/>
    <hyperlink ref="F1080" r:id="rId306" display="https://podminky.urs.cz/item/CS_URS_2025_02/771121011"/>
    <hyperlink ref="F1082" r:id="rId307" display="https://podminky.urs.cz/item/CS_URS_2025_02/771474112"/>
    <hyperlink ref="F1086" r:id="rId308" display="https://podminky.urs.cz/item/CS_URS_2025_02/771573810"/>
    <hyperlink ref="F1089" r:id="rId309" display="https://podminky.urs.cz/item/CS_URS_2025_02/771574415"/>
    <hyperlink ref="F1093" r:id="rId310" display="https://podminky.urs.cz/item/CS_URS_2025_02/771591112"/>
    <hyperlink ref="F1096" r:id="rId311" display="https://podminky.urs.cz/item/CS_URS_2025_02/771591241"/>
    <hyperlink ref="F1098" r:id="rId312" display="https://podminky.urs.cz/item/CS_URS_2025_02/771591264"/>
    <hyperlink ref="F1100" r:id="rId313" display="https://podminky.urs.cz/item/CS_URS_2025_02/998771122"/>
    <hyperlink ref="F1103" r:id="rId314" display="https://podminky.urs.cz/item/CS_URS_2025_02/776111311"/>
    <hyperlink ref="F1106" r:id="rId315" display="https://podminky.urs.cz/item/CS_URS_2025_02/776121112"/>
    <hyperlink ref="F1108" r:id="rId316" display="https://podminky.urs.cz/item/CS_URS_2025_02/776141113"/>
    <hyperlink ref="F1110" r:id="rId317" display="https://podminky.urs.cz/item/CS_URS_2025_02/776201811"/>
    <hyperlink ref="F1113" r:id="rId318" display="https://podminky.urs.cz/item/CS_URS_2025_02/776211111"/>
    <hyperlink ref="F1117" r:id="rId319" display="https://podminky.urs.cz/item/CS_URS_2025_02/776221111"/>
    <hyperlink ref="F1122" r:id="rId320" display="https://podminky.urs.cz/item/CS_URS_2025_02/776223111"/>
    <hyperlink ref="F1125" r:id="rId321" display="https://podminky.urs.cz/item/CS_URS_2025_02/776410811"/>
    <hyperlink ref="F1127" r:id="rId322" display="https://podminky.urs.cz/item/CS_URS_2025_02/776411112"/>
    <hyperlink ref="F1131" r:id="rId323" display="https://podminky.urs.cz/item/CS_URS_2025_02/998776122"/>
    <hyperlink ref="F1134" r:id="rId324" display="https://podminky.urs.cz/item/CS_URS_2025_02/781111011"/>
    <hyperlink ref="F1136" r:id="rId325" display="https://podminky.urs.cz/item/CS_URS_2025_02/781121011"/>
    <hyperlink ref="F1138" r:id="rId326" display="https://podminky.urs.cz/item/CS_URS_2025_02/781131112"/>
    <hyperlink ref="F1140" r:id="rId327" display="https://podminky.urs.cz/item/CS_URS_2025_02/781471810"/>
    <hyperlink ref="F1142" r:id="rId328" display="https://podminky.urs.cz/item/CS_URS_2025_02/781472219"/>
    <hyperlink ref="F1147" r:id="rId329" display="https://podminky.urs.cz/item/CS_URS_2025_02/781492211"/>
    <hyperlink ref="F1151" r:id="rId330" display="https://podminky.urs.cz/item/CS_URS_2025_02/781495142"/>
    <hyperlink ref="F1153" r:id="rId331" display="https://podminky.urs.cz/item/CS_URS_2025_02/781495211"/>
    <hyperlink ref="F1155" r:id="rId332" display="https://podminky.urs.cz/item/CS_URS_2025_02/781734112"/>
    <hyperlink ref="F1160" r:id="rId333" display="https://podminky.urs.cz/item/CS_URS_2025_02/998781122"/>
    <hyperlink ref="F1163" r:id="rId334" display="https://podminky.urs.cz/item/CS_URS_2025_02/783301313"/>
    <hyperlink ref="F1166" r:id="rId335" display="https://podminky.urs.cz/item/CS_URS_2025_02/783301401"/>
    <hyperlink ref="F1168" r:id="rId336" display="https://podminky.urs.cz/item/CS_URS_2025_02/783344101"/>
    <hyperlink ref="F1170" r:id="rId337" display="https://podminky.urs.cz/item/CS_URS_2025_02/783347101"/>
    <hyperlink ref="F1173" r:id="rId338" display="https://podminky.urs.cz/item/CS_URS_2025_02/784111001"/>
    <hyperlink ref="F1176" r:id="rId339" display="https://podminky.urs.cz/item/CS_URS_2025_02/784181001"/>
    <hyperlink ref="F1178" r:id="rId340" display="https://podminky.urs.cz/item/CS_URS_2025_02/784211101"/>
    <hyperlink ref="F1181" r:id="rId341" display="https://podminky.urs.cz/item/CS_URS_2025_02/HZS2222"/>
    <hyperlink ref="F1183" r:id="rId342" display="https://podminky.urs.cz/item/CS_URS_2025_02/HZS2232"/>
    <hyperlink ref="F1185" r:id="rId343" display="https://podminky.urs.cz/item/CS_URS_2025_02/HZS3211"/>
    <hyperlink ref="F1187" r:id="rId344" display="https://podminky.urs.cz/item/CS_URS_2025_02/HZS3241"/>
    <hyperlink ref="F1191" r:id="rId345" display="https://podminky.urs.cz/item/CS_URS_2025_02/013254000"/>
    <hyperlink ref="F1193" r:id="rId346" display="https://podminky.urs.cz/item/CS_URS_2025_02/013274000"/>
    <hyperlink ref="F1196" r:id="rId347" display="https://podminky.urs.cz/item/CS_URS_2025_02/031303000"/>
    <hyperlink ref="F1198" r:id="rId348" display="https://podminky.urs.cz/item/CS_URS_2025_02/032002000"/>
    <hyperlink ref="F1200" r:id="rId349" display="https://podminky.urs.cz/item/CS_URS_2025_02/034503000"/>
    <hyperlink ref="F1202" r:id="rId350" display="https://podminky.urs.cz/item/CS_URS_2025_02/039002000"/>
    <hyperlink ref="F1208" r:id="rId351" display="https://podminky.urs.cz/item/CS_URS_2025_02/071002000"/>
    <hyperlink ref="F1211" r:id="rId352" display="https://podminky.urs.cz/item/CS_URS_2025_02/092203000"/>
    <hyperlink ref="F1213" r:id="rId353" display="https://podminky.urs.cz/item/CS_URS_2025_02/094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7" customWidth="1"/>
    <col min="2" max="2" width="1.667969" style="257" customWidth="1"/>
    <col min="3" max="4" width="5" style="257" customWidth="1"/>
    <col min="5" max="5" width="11.66016" style="257" customWidth="1"/>
    <col min="6" max="6" width="9.160156" style="257" customWidth="1"/>
    <col min="7" max="7" width="5" style="257" customWidth="1"/>
    <col min="8" max="8" width="77.83203" style="257" customWidth="1"/>
    <col min="9" max="10" width="20" style="257" customWidth="1"/>
    <col min="11" max="11" width="1.667969" style="257" customWidth="1"/>
  </cols>
  <sheetData>
    <row r="1" s="1" customFormat="1" ht="37.5" customHeight="1"/>
    <row r="2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="15" customFormat="1" ht="45" customHeight="1">
      <c r="B3" s="261"/>
      <c r="C3" s="262" t="s">
        <v>2769</v>
      </c>
      <c r="D3" s="262"/>
      <c r="E3" s="262"/>
      <c r="F3" s="262"/>
      <c r="G3" s="262"/>
      <c r="H3" s="262"/>
      <c r="I3" s="262"/>
      <c r="J3" s="262"/>
      <c r="K3" s="263"/>
    </row>
    <row r="4" s="1" customFormat="1" ht="25.5" customHeight="1">
      <c r="B4" s="264"/>
      <c r="C4" s="265" t="s">
        <v>2770</v>
      </c>
      <c r="D4" s="265"/>
      <c r="E4" s="265"/>
      <c r="F4" s="265"/>
      <c r="G4" s="265"/>
      <c r="H4" s="265"/>
      <c r="I4" s="265"/>
      <c r="J4" s="265"/>
      <c r="K4" s="266"/>
    </row>
    <row r="5" s="1" customFormat="1" ht="5.25" customHeight="1">
      <c r="B5" s="264"/>
      <c r="C5" s="267"/>
      <c r="D5" s="267"/>
      <c r="E5" s="267"/>
      <c r="F5" s="267"/>
      <c r="G5" s="267"/>
      <c r="H5" s="267"/>
      <c r="I5" s="267"/>
      <c r="J5" s="267"/>
      <c r="K5" s="266"/>
    </row>
    <row r="6" s="1" customFormat="1" ht="15" customHeight="1">
      <c r="B6" s="264"/>
      <c r="C6" s="268" t="s">
        <v>2771</v>
      </c>
      <c r="D6" s="268"/>
      <c r="E6" s="268"/>
      <c r="F6" s="268"/>
      <c r="G6" s="268"/>
      <c r="H6" s="268"/>
      <c r="I6" s="268"/>
      <c r="J6" s="268"/>
      <c r="K6" s="266"/>
    </row>
    <row r="7" s="1" customFormat="1" ht="15" customHeight="1">
      <c r="B7" s="269"/>
      <c r="C7" s="268" t="s">
        <v>2772</v>
      </c>
      <c r="D7" s="268"/>
      <c r="E7" s="268"/>
      <c r="F7" s="268"/>
      <c r="G7" s="268"/>
      <c r="H7" s="268"/>
      <c r="I7" s="268"/>
      <c r="J7" s="268"/>
      <c r="K7" s="266"/>
    </row>
    <row r="8" s="1" customFormat="1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s="1" customFormat="1" ht="15" customHeight="1">
      <c r="B9" s="269"/>
      <c r="C9" s="268" t="s">
        <v>2773</v>
      </c>
      <c r="D9" s="268"/>
      <c r="E9" s="268"/>
      <c r="F9" s="268"/>
      <c r="G9" s="268"/>
      <c r="H9" s="268"/>
      <c r="I9" s="268"/>
      <c r="J9" s="268"/>
      <c r="K9" s="266"/>
    </row>
    <row r="10" s="1" customFormat="1" ht="15" customHeight="1">
      <c r="B10" s="269"/>
      <c r="C10" s="268"/>
      <c r="D10" s="268" t="s">
        <v>2774</v>
      </c>
      <c r="E10" s="268"/>
      <c r="F10" s="268"/>
      <c r="G10" s="268"/>
      <c r="H10" s="268"/>
      <c r="I10" s="268"/>
      <c r="J10" s="268"/>
      <c r="K10" s="266"/>
    </row>
    <row r="11" s="1" customFormat="1" ht="15" customHeight="1">
      <c r="B11" s="269"/>
      <c r="C11" s="270"/>
      <c r="D11" s="268" t="s">
        <v>2775</v>
      </c>
      <c r="E11" s="268"/>
      <c r="F11" s="268"/>
      <c r="G11" s="268"/>
      <c r="H11" s="268"/>
      <c r="I11" s="268"/>
      <c r="J11" s="268"/>
      <c r="K11" s="266"/>
    </row>
    <row r="12" s="1" customFormat="1" ht="15" customHeight="1">
      <c r="B12" s="269"/>
      <c r="C12" s="270"/>
      <c r="D12" s="268"/>
      <c r="E12" s="268"/>
      <c r="F12" s="268"/>
      <c r="G12" s="268"/>
      <c r="H12" s="268"/>
      <c r="I12" s="268"/>
      <c r="J12" s="268"/>
      <c r="K12" s="266"/>
    </row>
    <row r="13" s="1" customFormat="1" ht="15" customHeight="1">
      <c r="B13" s="269"/>
      <c r="C13" s="270"/>
      <c r="D13" s="271" t="s">
        <v>2776</v>
      </c>
      <c r="E13" s="268"/>
      <c r="F13" s="268"/>
      <c r="G13" s="268"/>
      <c r="H13" s="268"/>
      <c r="I13" s="268"/>
      <c r="J13" s="268"/>
      <c r="K13" s="266"/>
    </row>
    <row r="14" s="1" customFormat="1" ht="12.75" customHeight="1">
      <c r="B14" s="269"/>
      <c r="C14" s="270"/>
      <c r="D14" s="270"/>
      <c r="E14" s="270"/>
      <c r="F14" s="270"/>
      <c r="G14" s="270"/>
      <c r="H14" s="270"/>
      <c r="I14" s="270"/>
      <c r="J14" s="270"/>
      <c r="K14" s="266"/>
    </row>
    <row r="15" s="1" customFormat="1" ht="15" customHeight="1">
      <c r="B15" s="269"/>
      <c r="C15" s="270"/>
      <c r="D15" s="268" t="s">
        <v>2777</v>
      </c>
      <c r="E15" s="268"/>
      <c r="F15" s="268"/>
      <c r="G15" s="268"/>
      <c r="H15" s="268"/>
      <c r="I15" s="268"/>
      <c r="J15" s="268"/>
      <c r="K15" s="266"/>
    </row>
    <row r="16" s="1" customFormat="1" ht="15" customHeight="1">
      <c r="B16" s="269"/>
      <c r="C16" s="270"/>
      <c r="D16" s="268" t="s">
        <v>2778</v>
      </c>
      <c r="E16" s="268"/>
      <c r="F16" s="268"/>
      <c r="G16" s="268"/>
      <c r="H16" s="268"/>
      <c r="I16" s="268"/>
      <c r="J16" s="268"/>
      <c r="K16" s="266"/>
    </row>
    <row r="17" s="1" customFormat="1" ht="15" customHeight="1">
      <c r="B17" s="269"/>
      <c r="C17" s="270"/>
      <c r="D17" s="268" t="s">
        <v>2779</v>
      </c>
      <c r="E17" s="268"/>
      <c r="F17" s="268"/>
      <c r="G17" s="268"/>
      <c r="H17" s="268"/>
      <c r="I17" s="268"/>
      <c r="J17" s="268"/>
      <c r="K17" s="266"/>
    </row>
    <row r="18" s="1" customFormat="1" ht="15" customHeight="1">
      <c r="B18" s="269"/>
      <c r="C18" s="270"/>
      <c r="D18" s="270"/>
      <c r="E18" s="272" t="s">
        <v>83</v>
      </c>
      <c r="F18" s="268" t="s">
        <v>2780</v>
      </c>
      <c r="G18" s="268"/>
      <c r="H18" s="268"/>
      <c r="I18" s="268"/>
      <c r="J18" s="268"/>
      <c r="K18" s="266"/>
    </row>
    <row r="19" s="1" customFormat="1" ht="15" customHeight="1">
      <c r="B19" s="269"/>
      <c r="C19" s="270"/>
      <c r="D19" s="270"/>
      <c r="E19" s="272" t="s">
        <v>2781</v>
      </c>
      <c r="F19" s="268" t="s">
        <v>2782</v>
      </c>
      <c r="G19" s="268"/>
      <c r="H19" s="268"/>
      <c r="I19" s="268"/>
      <c r="J19" s="268"/>
      <c r="K19" s="266"/>
    </row>
    <row r="20" s="1" customFormat="1" ht="15" customHeight="1">
      <c r="B20" s="269"/>
      <c r="C20" s="270"/>
      <c r="D20" s="270"/>
      <c r="E20" s="272" t="s">
        <v>2783</v>
      </c>
      <c r="F20" s="268" t="s">
        <v>2784</v>
      </c>
      <c r="G20" s="268"/>
      <c r="H20" s="268"/>
      <c r="I20" s="268"/>
      <c r="J20" s="268"/>
      <c r="K20" s="266"/>
    </row>
    <row r="21" s="1" customFormat="1" ht="15" customHeight="1">
      <c r="B21" s="269"/>
      <c r="C21" s="270"/>
      <c r="D21" s="270"/>
      <c r="E21" s="272" t="s">
        <v>2785</v>
      </c>
      <c r="F21" s="268" t="s">
        <v>2786</v>
      </c>
      <c r="G21" s="268"/>
      <c r="H21" s="268"/>
      <c r="I21" s="268"/>
      <c r="J21" s="268"/>
      <c r="K21" s="266"/>
    </row>
    <row r="22" s="1" customFormat="1" ht="15" customHeight="1">
      <c r="B22" s="269"/>
      <c r="C22" s="270"/>
      <c r="D22" s="270"/>
      <c r="E22" s="272" t="s">
        <v>2787</v>
      </c>
      <c r="F22" s="268" t="s">
        <v>2788</v>
      </c>
      <c r="G22" s="268"/>
      <c r="H22" s="268"/>
      <c r="I22" s="268"/>
      <c r="J22" s="268"/>
      <c r="K22" s="266"/>
    </row>
    <row r="23" s="1" customFormat="1" ht="15" customHeight="1">
      <c r="B23" s="269"/>
      <c r="C23" s="270"/>
      <c r="D23" s="270"/>
      <c r="E23" s="272" t="s">
        <v>2789</v>
      </c>
      <c r="F23" s="268" t="s">
        <v>2790</v>
      </c>
      <c r="G23" s="268"/>
      <c r="H23" s="268"/>
      <c r="I23" s="268"/>
      <c r="J23" s="268"/>
      <c r="K23" s="266"/>
    </row>
    <row r="24" s="1" customFormat="1" ht="12.75" customHeight="1">
      <c r="B24" s="269"/>
      <c r="C24" s="270"/>
      <c r="D24" s="270"/>
      <c r="E24" s="270"/>
      <c r="F24" s="270"/>
      <c r="G24" s="270"/>
      <c r="H24" s="270"/>
      <c r="I24" s="270"/>
      <c r="J24" s="270"/>
      <c r="K24" s="266"/>
    </row>
    <row r="25" s="1" customFormat="1" ht="15" customHeight="1">
      <c r="B25" s="269"/>
      <c r="C25" s="268" t="s">
        <v>2791</v>
      </c>
      <c r="D25" s="268"/>
      <c r="E25" s="268"/>
      <c r="F25" s="268"/>
      <c r="G25" s="268"/>
      <c r="H25" s="268"/>
      <c r="I25" s="268"/>
      <c r="J25" s="268"/>
      <c r="K25" s="266"/>
    </row>
    <row r="26" s="1" customFormat="1" ht="15" customHeight="1">
      <c r="B26" s="269"/>
      <c r="C26" s="268" t="s">
        <v>2792</v>
      </c>
      <c r="D26" s="268"/>
      <c r="E26" s="268"/>
      <c r="F26" s="268"/>
      <c r="G26" s="268"/>
      <c r="H26" s="268"/>
      <c r="I26" s="268"/>
      <c r="J26" s="268"/>
      <c r="K26" s="266"/>
    </row>
    <row r="27" s="1" customFormat="1" ht="15" customHeight="1">
      <c r="B27" s="269"/>
      <c r="C27" s="268"/>
      <c r="D27" s="268" t="s">
        <v>2793</v>
      </c>
      <c r="E27" s="268"/>
      <c r="F27" s="268"/>
      <c r="G27" s="268"/>
      <c r="H27" s="268"/>
      <c r="I27" s="268"/>
      <c r="J27" s="268"/>
      <c r="K27" s="266"/>
    </row>
    <row r="28" s="1" customFormat="1" ht="15" customHeight="1">
      <c r="B28" s="269"/>
      <c r="C28" s="270"/>
      <c r="D28" s="268" t="s">
        <v>2794</v>
      </c>
      <c r="E28" s="268"/>
      <c r="F28" s="268"/>
      <c r="G28" s="268"/>
      <c r="H28" s="268"/>
      <c r="I28" s="268"/>
      <c r="J28" s="268"/>
      <c r="K28" s="266"/>
    </row>
    <row r="29" s="1" customFormat="1" ht="12.75" customHeight="1">
      <c r="B29" s="269"/>
      <c r="C29" s="270"/>
      <c r="D29" s="270"/>
      <c r="E29" s="270"/>
      <c r="F29" s="270"/>
      <c r="G29" s="270"/>
      <c r="H29" s="270"/>
      <c r="I29" s="270"/>
      <c r="J29" s="270"/>
      <c r="K29" s="266"/>
    </row>
    <row r="30" s="1" customFormat="1" ht="15" customHeight="1">
      <c r="B30" s="269"/>
      <c r="C30" s="270"/>
      <c r="D30" s="268" t="s">
        <v>2795</v>
      </c>
      <c r="E30" s="268"/>
      <c r="F30" s="268"/>
      <c r="G30" s="268"/>
      <c r="H30" s="268"/>
      <c r="I30" s="268"/>
      <c r="J30" s="268"/>
      <c r="K30" s="266"/>
    </row>
    <row r="31" s="1" customFormat="1" ht="15" customHeight="1">
      <c r="B31" s="269"/>
      <c r="C31" s="270"/>
      <c r="D31" s="268" t="s">
        <v>2796</v>
      </c>
      <c r="E31" s="268"/>
      <c r="F31" s="268"/>
      <c r="G31" s="268"/>
      <c r="H31" s="268"/>
      <c r="I31" s="268"/>
      <c r="J31" s="268"/>
      <c r="K31" s="266"/>
    </row>
    <row r="32" s="1" customFormat="1" ht="12.75" customHeight="1">
      <c r="B32" s="269"/>
      <c r="C32" s="270"/>
      <c r="D32" s="270"/>
      <c r="E32" s="270"/>
      <c r="F32" s="270"/>
      <c r="G32" s="270"/>
      <c r="H32" s="270"/>
      <c r="I32" s="270"/>
      <c r="J32" s="270"/>
      <c r="K32" s="266"/>
    </row>
    <row r="33" s="1" customFormat="1" ht="15" customHeight="1">
      <c r="B33" s="269"/>
      <c r="C33" s="270"/>
      <c r="D33" s="268" t="s">
        <v>2797</v>
      </c>
      <c r="E33" s="268"/>
      <c r="F33" s="268"/>
      <c r="G33" s="268"/>
      <c r="H33" s="268"/>
      <c r="I33" s="268"/>
      <c r="J33" s="268"/>
      <c r="K33" s="266"/>
    </row>
    <row r="34" s="1" customFormat="1" ht="15" customHeight="1">
      <c r="B34" s="269"/>
      <c r="C34" s="270"/>
      <c r="D34" s="268" t="s">
        <v>2798</v>
      </c>
      <c r="E34" s="268"/>
      <c r="F34" s="268"/>
      <c r="G34" s="268"/>
      <c r="H34" s="268"/>
      <c r="I34" s="268"/>
      <c r="J34" s="268"/>
      <c r="K34" s="266"/>
    </row>
    <row r="35" s="1" customFormat="1" ht="15" customHeight="1">
      <c r="B35" s="269"/>
      <c r="C35" s="270"/>
      <c r="D35" s="268" t="s">
        <v>2799</v>
      </c>
      <c r="E35" s="268"/>
      <c r="F35" s="268"/>
      <c r="G35" s="268"/>
      <c r="H35" s="268"/>
      <c r="I35" s="268"/>
      <c r="J35" s="268"/>
      <c r="K35" s="266"/>
    </row>
    <row r="36" s="1" customFormat="1" ht="15" customHeight="1">
      <c r="B36" s="269"/>
      <c r="C36" s="270"/>
      <c r="D36" s="268"/>
      <c r="E36" s="271" t="s">
        <v>137</v>
      </c>
      <c r="F36" s="268"/>
      <c r="G36" s="268" t="s">
        <v>2800</v>
      </c>
      <c r="H36" s="268"/>
      <c r="I36" s="268"/>
      <c r="J36" s="268"/>
      <c r="K36" s="266"/>
    </row>
    <row r="37" s="1" customFormat="1" ht="30.75" customHeight="1">
      <c r="B37" s="269"/>
      <c r="C37" s="270"/>
      <c r="D37" s="268"/>
      <c r="E37" s="271" t="s">
        <v>2801</v>
      </c>
      <c r="F37" s="268"/>
      <c r="G37" s="268" t="s">
        <v>2802</v>
      </c>
      <c r="H37" s="268"/>
      <c r="I37" s="268"/>
      <c r="J37" s="268"/>
      <c r="K37" s="266"/>
    </row>
    <row r="38" s="1" customFormat="1" ht="15" customHeight="1">
      <c r="B38" s="269"/>
      <c r="C38" s="270"/>
      <c r="D38" s="268"/>
      <c r="E38" s="271" t="s">
        <v>57</v>
      </c>
      <c r="F38" s="268"/>
      <c r="G38" s="268" t="s">
        <v>2803</v>
      </c>
      <c r="H38" s="268"/>
      <c r="I38" s="268"/>
      <c r="J38" s="268"/>
      <c r="K38" s="266"/>
    </row>
    <row r="39" s="1" customFormat="1" ht="15" customHeight="1">
      <c r="B39" s="269"/>
      <c r="C39" s="270"/>
      <c r="D39" s="268"/>
      <c r="E39" s="271" t="s">
        <v>58</v>
      </c>
      <c r="F39" s="268"/>
      <c r="G39" s="268" t="s">
        <v>2804</v>
      </c>
      <c r="H39" s="268"/>
      <c r="I39" s="268"/>
      <c r="J39" s="268"/>
      <c r="K39" s="266"/>
    </row>
    <row r="40" s="1" customFormat="1" ht="15" customHeight="1">
      <c r="B40" s="269"/>
      <c r="C40" s="270"/>
      <c r="D40" s="268"/>
      <c r="E40" s="271" t="s">
        <v>138</v>
      </c>
      <c r="F40" s="268"/>
      <c r="G40" s="268" t="s">
        <v>2805</v>
      </c>
      <c r="H40" s="268"/>
      <c r="I40" s="268"/>
      <c r="J40" s="268"/>
      <c r="K40" s="266"/>
    </row>
    <row r="41" s="1" customFormat="1" ht="15" customHeight="1">
      <c r="B41" s="269"/>
      <c r="C41" s="270"/>
      <c r="D41" s="268"/>
      <c r="E41" s="271" t="s">
        <v>139</v>
      </c>
      <c r="F41" s="268"/>
      <c r="G41" s="268" t="s">
        <v>2806</v>
      </c>
      <c r="H41" s="268"/>
      <c r="I41" s="268"/>
      <c r="J41" s="268"/>
      <c r="K41" s="266"/>
    </row>
    <row r="42" s="1" customFormat="1" ht="15" customHeight="1">
      <c r="B42" s="269"/>
      <c r="C42" s="270"/>
      <c r="D42" s="268"/>
      <c r="E42" s="271" t="s">
        <v>2807</v>
      </c>
      <c r="F42" s="268"/>
      <c r="G42" s="268" t="s">
        <v>2808</v>
      </c>
      <c r="H42" s="268"/>
      <c r="I42" s="268"/>
      <c r="J42" s="268"/>
      <c r="K42" s="266"/>
    </row>
    <row r="43" s="1" customFormat="1" ht="15" customHeight="1">
      <c r="B43" s="269"/>
      <c r="C43" s="270"/>
      <c r="D43" s="268"/>
      <c r="E43" s="271"/>
      <c r="F43" s="268"/>
      <c r="G43" s="268" t="s">
        <v>2809</v>
      </c>
      <c r="H43" s="268"/>
      <c r="I43" s="268"/>
      <c r="J43" s="268"/>
      <c r="K43" s="266"/>
    </row>
    <row r="44" s="1" customFormat="1" ht="15" customHeight="1">
      <c r="B44" s="269"/>
      <c r="C44" s="270"/>
      <c r="D44" s="268"/>
      <c r="E44" s="271" t="s">
        <v>2810</v>
      </c>
      <c r="F44" s="268"/>
      <c r="G44" s="268" t="s">
        <v>2811</v>
      </c>
      <c r="H44" s="268"/>
      <c r="I44" s="268"/>
      <c r="J44" s="268"/>
      <c r="K44" s="266"/>
    </row>
    <row r="45" s="1" customFormat="1" ht="15" customHeight="1">
      <c r="B45" s="269"/>
      <c r="C45" s="270"/>
      <c r="D45" s="268"/>
      <c r="E45" s="271" t="s">
        <v>141</v>
      </c>
      <c r="F45" s="268"/>
      <c r="G45" s="268" t="s">
        <v>2812</v>
      </c>
      <c r="H45" s="268"/>
      <c r="I45" s="268"/>
      <c r="J45" s="268"/>
      <c r="K45" s="266"/>
    </row>
    <row r="46" s="1" customFormat="1" ht="12.75" customHeight="1">
      <c r="B46" s="269"/>
      <c r="C46" s="270"/>
      <c r="D46" s="268"/>
      <c r="E46" s="268"/>
      <c r="F46" s="268"/>
      <c r="G46" s="268"/>
      <c r="H46" s="268"/>
      <c r="I46" s="268"/>
      <c r="J46" s="268"/>
      <c r="K46" s="266"/>
    </row>
    <row r="47" s="1" customFormat="1" ht="15" customHeight="1">
      <c r="B47" s="269"/>
      <c r="C47" s="270"/>
      <c r="D47" s="268" t="s">
        <v>2813</v>
      </c>
      <c r="E47" s="268"/>
      <c r="F47" s="268"/>
      <c r="G47" s="268"/>
      <c r="H47" s="268"/>
      <c r="I47" s="268"/>
      <c r="J47" s="268"/>
      <c r="K47" s="266"/>
    </row>
    <row r="48" s="1" customFormat="1" ht="15" customHeight="1">
      <c r="B48" s="269"/>
      <c r="C48" s="270"/>
      <c r="D48" s="270"/>
      <c r="E48" s="268" t="s">
        <v>2814</v>
      </c>
      <c r="F48" s="268"/>
      <c r="G48" s="268"/>
      <c r="H48" s="268"/>
      <c r="I48" s="268"/>
      <c r="J48" s="268"/>
      <c r="K48" s="266"/>
    </row>
    <row r="49" s="1" customFormat="1" ht="15" customHeight="1">
      <c r="B49" s="269"/>
      <c r="C49" s="270"/>
      <c r="D49" s="270"/>
      <c r="E49" s="268" t="s">
        <v>2815</v>
      </c>
      <c r="F49" s="268"/>
      <c r="G49" s="268"/>
      <c r="H49" s="268"/>
      <c r="I49" s="268"/>
      <c r="J49" s="268"/>
      <c r="K49" s="266"/>
    </row>
    <row r="50" s="1" customFormat="1" ht="15" customHeight="1">
      <c r="B50" s="269"/>
      <c r="C50" s="270"/>
      <c r="D50" s="270"/>
      <c r="E50" s="268" t="s">
        <v>2816</v>
      </c>
      <c r="F50" s="268"/>
      <c r="G50" s="268"/>
      <c r="H50" s="268"/>
      <c r="I50" s="268"/>
      <c r="J50" s="268"/>
      <c r="K50" s="266"/>
    </row>
    <row r="51" s="1" customFormat="1" ht="15" customHeight="1">
      <c r="B51" s="269"/>
      <c r="C51" s="270"/>
      <c r="D51" s="268" t="s">
        <v>2817</v>
      </c>
      <c r="E51" s="268"/>
      <c r="F51" s="268"/>
      <c r="G51" s="268"/>
      <c r="H51" s="268"/>
      <c r="I51" s="268"/>
      <c r="J51" s="268"/>
      <c r="K51" s="266"/>
    </row>
    <row r="52" s="1" customFormat="1" ht="25.5" customHeight="1">
      <c r="B52" s="264"/>
      <c r="C52" s="265" t="s">
        <v>2818</v>
      </c>
      <c r="D52" s="265"/>
      <c r="E52" s="265"/>
      <c r="F52" s="265"/>
      <c r="G52" s="265"/>
      <c r="H52" s="265"/>
      <c r="I52" s="265"/>
      <c r="J52" s="265"/>
      <c r="K52" s="266"/>
    </row>
    <row r="53" s="1" customFormat="1" ht="5.25" customHeight="1">
      <c r="B53" s="264"/>
      <c r="C53" s="267"/>
      <c r="D53" s="267"/>
      <c r="E53" s="267"/>
      <c r="F53" s="267"/>
      <c r="G53" s="267"/>
      <c r="H53" s="267"/>
      <c r="I53" s="267"/>
      <c r="J53" s="267"/>
      <c r="K53" s="266"/>
    </row>
    <row r="54" s="1" customFormat="1" ht="15" customHeight="1">
      <c r="B54" s="264"/>
      <c r="C54" s="268" t="s">
        <v>2819</v>
      </c>
      <c r="D54" s="268"/>
      <c r="E54" s="268"/>
      <c r="F54" s="268"/>
      <c r="G54" s="268"/>
      <c r="H54" s="268"/>
      <c r="I54" s="268"/>
      <c r="J54" s="268"/>
      <c r="K54" s="266"/>
    </row>
    <row r="55" s="1" customFormat="1" ht="15" customHeight="1">
      <c r="B55" s="264"/>
      <c r="C55" s="268" t="s">
        <v>2820</v>
      </c>
      <c r="D55" s="268"/>
      <c r="E55" s="268"/>
      <c r="F55" s="268"/>
      <c r="G55" s="268"/>
      <c r="H55" s="268"/>
      <c r="I55" s="268"/>
      <c r="J55" s="268"/>
      <c r="K55" s="266"/>
    </row>
    <row r="56" s="1" customFormat="1" ht="12.75" customHeight="1">
      <c r="B56" s="264"/>
      <c r="C56" s="268"/>
      <c r="D56" s="268"/>
      <c r="E56" s="268"/>
      <c r="F56" s="268"/>
      <c r="G56" s="268"/>
      <c r="H56" s="268"/>
      <c r="I56" s="268"/>
      <c r="J56" s="268"/>
      <c r="K56" s="266"/>
    </row>
    <row r="57" s="1" customFormat="1" ht="15" customHeight="1">
      <c r="B57" s="264"/>
      <c r="C57" s="268" t="s">
        <v>2821</v>
      </c>
      <c r="D57" s="268"/>
      <c r="E57" s="268"/>
      <c r="F57" s="268"/>
      <c r="G57" s="268"/>
      <c r="H57" s="268"/>
      <c r="I57" s="268"/>
      <c r="J57" s="268"/>
      <c r="K57" s="266"/>
    </row>
    <row r="58" s="1" customFormat="1" ht="15" customHeight="1">
      <c r="B58" s="264"/>
      <c r="C58" s="270"/>
      <c r="D58" s="268" t="s">
        <v>2822</v>
      </c>
      <c r="E58" s="268"/>
      <c r="F58" s="268"/>
      <c r="G58" s="268"/>
      <c r="H58" s="268"/>
      <c r="I58" s="268"/>
      <c r="J58" s="268"/>
      <c r="K58" s="266"/>
    </row>
    <row r="59" s="1" customFormat="1" ht="15" customHeight="1">
      <c r="B59" s="264"/>
      <c r="C59" s="270"/>
      <c r="D59" s="268" t="s">
        <v>2823</v>
      </c>
      <c r="E59" s="268"/>
      <c r="F59" s="268"/>
      <c r="G59" s="268"/>
      <c r="H59" s="268"/>
      <c r="I59" s="268"/>
      <c r="J59" s="268"/>
      <c r="K59" s="266"/>
    </row>
    <row r="60" s="1" customFormat="1" ht="15" customHeight="1">
      <c r="B60" s="264"/>
      <c r="C60" s="270"/>
      <c r="D60" s="268" t="s">
        <v>2824</v>
      </c>
      <c r="E60" s="268"/>
      <c r="F60" s="268"/>
      <c r="G60" s="268"/>
      <c r="H60" s="268"/>
      <c r="I60" s="268"/>
      <c r="J60" s="268"/>
      <c r="K60" s="266"/>
    </row>
    <row r="61" s="1" customFormat="1" ht="15" customHeight="1">
      <c r="B61" s="264"/>
      <c r="C61" s="270"/>
      <c r="D61" s="268" t="s">
        <v>2825</v>
      </c>
      <c r="E61" s="268"/>
      <c r="F61" s="268"/>
      <c r="G61" s="268"/>
      <c r="H61" s="268"/>
      <c r="I61" s="268"/>
      <c r="J61" s="268"/>
      <c r="K61" s="266"/>
    </row>
    <row r="62" s="1" customFormat="1" ht="15" customHeight="1">
      <c r="B62" s="264"/>
      <c r="C62" s="270"/>
      <c r="D62" s="273" t="s">
        <v>2826</v>
      </c>
      <c r="E62" s="273"/>
      <c r="F62" s="273"/>
      <c r="G62" s="273"/>
      <c r="H62" s="273"/>
      <c r="I62" s="273"/>
      <c r="J62" s="273"/>
      <c r="K62" s="266"/>
    </row>
    <row r="63" s="1" customFormat="1" ht="15" customHeight="1">
      <c r="B63" s="264"/>
      <c r="C63" s="270"/>
      <c r="D63" s="268" t="s">
        <v>2827</v>
      </c>
      <c r="E63" s="268"/>
      <c r="F63" s="268"/>
      <c r="G63" s="268"/>
      <c r="H63" s="268"/>
      <c r="I63" s="268"/>
      <c r="J63" s="268"/>
      <c r="K63" s="266"/>
    </row>
    <row r="64" s="1" customFormat="1" ht="12.75" customHeight="1">
      <c r="B64" s="264"/>
      <c r="C64" s="270"/>
      <c r="D64" s="270"/>
      <c r="E64" s="274"/>
      <c r="F64" s="270"/>
      <c r="G64" s="270"/>
      <c r="H64" s="270"/>
      <c r="I64" s="270"/>
      <c r="J64" s="270"/>
      <c r="K64" s="266"/>
    </row>
    <row r="65" s="1" customFormat="1" ht="15" customHeight="1">
      <c r="B65" s="264"/>
      <c r="C65" s="270"/>
      <c r="D65" s="268" t="s">
        <v>2828</v>
      </c>
      <c r="E65" s="268"/>
      <c r="F65" s="268"/>
      <c r="G65" s="268"/>
      <c r="H65" s="268"/>
      <c r="I65" s="268"/>
      <c r="J65" s="268"/>
      <c r="K65" s="266"/>
    </row>
    <row r="66" s="1" customFormat="1" ht="15" customHeight="1">
      <c r="B66" s="264"/>
      <c r="C66" s="270"/>
      <c r="D66" s="273" t="s">
        <v>2829</v>
      </c>
      <c r="E66" s="273"/>
      <c r="F66" s="273"/>
      <c r="G66" s="273"/>
      <c r="H66" s="273"/>
      <c r="I66" s="273"/>
      <c r="J66" s="273"/>
      <c r="K66" s="266"/>
    </row>
    <row r="67" s="1" customFormat="1" ht="15" customHeight="1">
      <c r="B67" s="264"/>
      <c r="C67" s="270"/>
      <c r="D67" s="268" t="s">
        <v>2830</v>
      </c>
      <c r="E67" s="268"/>
      <c r="F67" s="268"/>
      <c r="G67" s="268"/>
      <c r="H67" s="268"/>
      <c r="I67" s="268"/>
      <c r="J67" s="268"/>
      <c r="K67" s="266"/>
    </row>
    <row r="68" s="1" customFormat="1" ht="15" customHeight="1">
      <c r="B68" s="264"/>
      <c r="C68" s="270"/>
      <c r="D68" s="268" t="s">
        <v>2831</v>
      </c>
      <c r="E68" s="268"/>
      <c r="F68" s="268"/>
      <c r="G68" s="268"/>
      <c r="H68" s="268"/>
      <c r="I68" s="268"/>
      <c r="J68" s="268"/>
      <c r="K68" s="266"/>
    </row>
    <row r="69" s="1" customFormat="1" ht="15" customHeight="1">
      <c r="B69" s="264"/>
      <c r="C69" s="270"/>
      <c r="D69" s="268" t="s">
        <v>2832</v>
      </c>
      <c r="E69" s="268"/>
      <c r="F69" s="268"/>
      <c r="G69" s="268"/>
      <c r="H69" s="268"/>
      <c r="I69" s="268"/>
      <c r="J69" s="268"/>
      <c r="K69" s="266"/>
    </row>
    <row r="70" s="1" customFormat="1" ht="15" customHeight="1">
      <c r="B70" s="264"/>
      <c r="C70" s="270"/>
      <c r="D70" s="268" t="s">
        <v>2833</v>
      </c>
      <c r="E70" s="268"/>
      <c r="F70" s="268"/>
      <c r="G70" s="268"/>
      <c r="H70" s="268"/>
      <c r="I70" s="268"/>
      <c r="J70" s="268"/>
      <c r="K70" s="266"/>
    </row>
    <row r="71" s="1" customFormat="1" ht="12.75" customHeight="1">
      <c r="B71" s="275"/>
      <c r="C71" s="276"/>
      <c r="D71" s="276"/>
      <c r="E71" s="276"/>
      <c r="F71" s="276"/>
      <c r="G71" s="276"/>
      <c r="H71" s="276"/>
      <c r="I71" s="276"/>
      <c r="J71" s="276"/>
      <c r="K71" s="277"/>
    </row>
    <row r="72" s="1" customFormat="1" ht="18.75" customHeight="1">
      <c r="B72" s="278"/>
      <c r="C72" s="278"/>
      <c r="D72" s="278"/>
      <c r="E72" s="278"/>
      <c r="F72" s="278"/>
      <c r="G72" s="278"/>
      <c r="H72" s="278"/>
      <c r="I72" s="278"/>
      <c r="J72" s="278"/>
      <c r="K72" s="279"/>
    </row>
    <row r="73" s="1" customFormat="1" ht="18.75" customHeight="1">
      <c r="B73" s="279"/>
      <c r="C73" s="279"/>
      <c r="D73" s="279"/>
      <c r="E73" s="279"/>
      <c r="F73" s="279"/>
      <c r="G73" s="279"/>
      <c r="H73" s="279"/>
      <c r="I73" s="279"/>
      <c r="J73" s="279"/>
      <c r="K73" s="279"/>
    </row>
    <row r="74" s="1" customFormat="1" ht="7.5" customHeight="1">
      <c r="B74" s="280"/>
      <c r="C74" s="281"/>
      <c r="D74" s="281"/>
      <c r="E74" s="281"/>
      <c r="F74" s="281"/>
      <c r="G74" s="281"/>
      <c r="H74" s="281"/>
      <c r="I74" s="281"/>
      <c r="J74" s="281"/>
      <c r="K74" s="282"/>
    </row>
    <row r="75" s="1" customFormat="1" ht="45" customHeight="1">
      <c r="B75" s="283"/>
      <c r="C75" s="284" t="s">
        <v>2834</v>
      </c>
      <c r="D75" s="284"/>
      <c r="E75" s="284"/>
      <c r="F75" s="284"/>
      <c r="G75" s="284"/>
      <c r="H75" s="284"/>
      <c r="I75" s="284"/>
      <c r="J75" s="284"/>
      <c r="K75" s="285"/>
    </row>
    <row r="76" s="1" customFormat="1" ht="17.25" customHeight="1">
      <c r="B76" s="283"/>
      <c r="C76" s="286" t="s">
        <v>2835</v>
      </c>
      <c r="D76" s="286"/>
      <c r="E76" s="286"/>
      <c r="F76" s="286" t="s">
        <v>2836</v>
      </c>
      <c r="G76" s="287"/>
      <c r="H76" s="286" t="s">
        <v>58</v>
      </c>
      <c r="I76" s="286" t="s">
        <v>61</v>
      </c>
      <c r="J76" s="286" t="s">
        <v>2837</v>
      </c>
      <c r="K76" s="285"/>
    </row>
    <row r="77" s="1" customFormat="1" ht="17.25" customHeight="1">
      <c r="B77" s="283"/>
      <c r="C77" s="288" t="s">
        <v>2838</v>
      </c>
      <c r="D77" s="288"/>
      <c r="E77" s="288"/>
      <c r="F77" s="289" t="s">
        <v>2839</v>
      </c>
      <c r="G77" s="290"/>
      <c r="H77" s="288"/>
      <c r="I77" s="288"/>
      <c r="J77" s="288" t="s">
        <v>2840</v>
      </c>
      <c r="K77" s="285"/>
    </row>
    <row r="78" s="1" customFormat="1" ht="5.25" customHeight="1">
      <c r="B78" s="283"/>
      <c r="C78" s="291"/>
      <c r="D78" s="291"/>
      <c r="E78" s="291"/>
      <c r="F78" s="291"/>
      <c r="G78" s="292"/>
      <c r="H78" s="291"/>
      <c r="I78" s="291"/>
      <c r="J78" s="291"/>
      <c r="K78" s="285"/>
    </row>
    <row r="79" s="1" customFormat="1" ht="15" customHeight="1">
      <c r="B79" s="283"/>
      <c r="C79" s="271" t="s">
        <v>57</v>
      </c>
      <c r="D79" s="293"/>
      <c r="E79" s="293"/>
      <c r="F79" s="294" t="s">
        <v>2841</v>
      </c>
      <c r="G79" s="295"/>
      <c r="H79" s="271" t="s">
        <v>2842</v>
      </c>
      <c r="I79" s="271" t="s">
        <v>2843</v>
      </c>
      <c r="J79" s="271">
        <v>20</v>
      </c>
      <c r="K79" s="285"/>
    </row>
    <row r="80" s="1" customFormat="1" ht="15" customHeight="1">
      <c r="B80" s="283"/>
      <c r="C80" s="271" t="s">
        <v>2844</v>
      </c>
      <c r="D80" s="271"/>
      <c r="E80" s="271"/>
      <c r="F80" s="294" t="s">
        <v>2841</v>
      </c>
      <c r="G80" s="295"/>
      <c r="H80" s="271" t="s">
        <v>2845</v>
      </c>
      <c r="I80" s="271" t="s">
        <v>2843</v>
      </c>
      <c r="J80" s="271">
        <v>120</v>
      </c>
      <c r="K80" s="285"/>
    </row>
    <row r="81" s="1" customFormat="1" ht="15" customHeight="1">
      <c r="B81" s="296"/>
      <c r="C81" s="271" t="s">
        <v>2846</v>
      </c>
      <c r="D81" s="271"/>
      <c r="E81" s="271"/>
      <c r="F81" s="294" t="s">
        <v>2847</v>
      </c>
      <c r="G81" s="295"/>
      <c r="H81" s="271" t="s">
        <v>2848</v>
      </c>
      <c r="I81" s="271" t="s">
        <v>2843</v>
      </c>
      <c r="J81" s="271">
        <v>50</v>
      </c>
      <c r="K81" s="285"/>
    </row>
    <row r="82" s="1" customFormat="1" ht="15" customHeight="1">
      <c r="B82" s="296"/>
      <c r="C82" s="271" t="s">
        <v>2849</v>
      </c>
      <c r="D82" s="271"/>
      <c r="E82" s="271"/>
      <c r="F82" s="294" t="s">
        <v>2841</v>
      </c>
      <c r="G82" s="295"/>
      <c r="H82" s="271" t="s">
        <v>2850</v>
      </c>
      <c r="I82" s="271" t="s">
        <v>2851</v>
      </c>
      <c r="J82" s="271"/>
      <c r="K82" s="285"/>
    </row>
    <row r="83" s="1" customFormat="1" ht="15" customHeight="1">
      <c r="B83" s="296"/>
      <c r="C83" s="297" t="s">
        <v>2852</v>
      </c>
      <c r="D83" s="297"/>
      <c r="E83" s="297"/>
      <c r="F83" s="298" t="s">
        <v>2847</v>
      </c>
      <c r="G83" s="297"/>
      <c r="H83" s="297" t="s">
        <v>2853</v>
      </c>
      <c r="I83" s="297" t="s">
        <v>2843</v>
      </c>
      <c r="J83" s="297">
        <v>15</v>
      </c>
      <c r="K83" s="285"/>
    </row>
    <row r="84" s="1" customFormat="1" ht="15" customHeight="1">
      <c r="B84" s="296"/>
      <c r="C84" s="297" t="s">
        <v>2854</v>
      </c>
      <c r="D84" s="297"/>
      <c r="E84" s="297"/>
      <c r="F84" s="298" t="s">
        <v>2847</v>
      </c>
      <c r="G84" s="297"/>
      <c r="H84" s="297" t="s">
        <v>2855</v>
      </c>
      <c r="I84" s="297" t="s">
        <v>2843</v>
      </c>
      <c r="J84" s="297">
        <v>15</v>
      </c>
      <c r="K84" s="285"/>
    </row>
    <row r="85" s="1" customFormat="1" ht="15" customHeight="1">
      <c r="B85" s="296"/>
      <c r="C85" s="297" t="s">
        <v>2856</v>
      </c>
      <c r="D85" s="297"/>
      <c r="E85" s="297"/>
      <c r="F85" s="298" t="s">
        <v>2847</v>
      </c>
      <c r="G85" s="297"/>
      <c r="H85" s="297" t="s">
        <v>2857</v>
      </c>
      <c r="I85" s="297" t="s">
        <v>2843</v>
      </c>
      <c r="J85" s="297">
        <v>20</v>
      </c>
      <c r="K85" s="285"/>
    </row>
    <row r="86" s="1" customFormat="1" ht="15" customHeight="1">
      <c r="B86" s="296"/>
      <c r="C86" s="297" t="s">
        <v>2858</v>
      </c>
      <c r="D86" s="297"/>
      <c r="E86" s="297"/>
      <c r="F86" s="298" t="s">
        <v>2847</v>
      </c>
      <c r="G86" s="297"/>
      <c r="H86" s="297" t="s">
        <v>2859</v>
      </c>
      <c r="I86" s="297" t="s">
        <v>2843</v>
      </c>
      <c r="J86" s="297">
        <v>20</v>
      </c>
      <c r="K86" s="285"/>
    </row>
    <row r="87" s="1" customFormat="1" ht="15" customHeight="1">
      <c r="B87" s="296"/>
      <c r="C87" s="271" t="s">
        <v>2860</v>
      </c>
      <c r="D87" s="271"/>
      <c r="E87" s="271"/>
      <c r="F87" s="294" t="s">
        <v>2847</v>
      </c>
      <c r="G87" s="295"/>
      <c r="H87" s="271" t="s">
        <v>2861</v>
      </c>
      <c r="I87" s="271" t="s">
        <v>2843</v>
      </c>
      <c r="J87" s="271">
        <v>50</v>
      </c>
      <c r="K87" s="285"/>
    </row>
    <row r="88" s="1" customFormat="1" ht="15" customHeight="1">
      <c r="B88" s="296"/>
      <c r="C88" s="271" t="s">
        <v>2862</v>
      </c>
      <c r="D88" s="271"/>
      <c r="E88" s="271"/>
      <c r="F88" s="294" t="s">
        <v>2847</v>
      </c>
      <c r="G88" s="295"/>
      <c r="H88" s="271" t="s">
        <v>2863</v>
      </c>
      <c r="I88" s="271" t="s">
        <v>2843</v>
      </c>
      <c r="J88" s="271">
        <v>20</v>
      </c>
      <c r="K88" s="285"/>
    </row>
    <row r="89" s="1" customFormat="1" ht="15" customHeight="1">
      <c r="B89" s="296"/>
      <c r="C89" s="271" t="s">
        <v>2864</v>
      </c>
      <c r="D89" s="271"/>
      <c r="E89" s="271"/>
      <c r="F89" s="294" t="s">
        <v>2847</v>
      </c>
      <c r="G89" s="295"/>
      <c r="H89" s="271" t="s">
        <v>2865</v>
      </c>
      <c r="I89" s="271" t="s">
        <v>2843</v>
      </c>
      <c r="J89" s="271">
        <v>20</v>
      </c>
      <c r="K89" s="285"/>
    </row>
    <row r="90" s="1" customFormat="1" ht="15" customHeight="1">
      <c r="B90" s="296"/>
      <c r="C90" s="271" t="s">
        <v>2866</v>
      </c>
      <c r="D90" s="271"/>
      <c r="E90" s="271"/>
      <c r="F90" s="294" t="s">
        <v>2847</v>
      </c>
      <c r="G90" s="295"/>
      <c r="H90" s="271" t="s">
        <v>2867</v>
      </c>
      <c r="I90" s="271" t="s">
        <v>2843</v>
      </c>
      <c r="J90" s="271">
        <v>50</v>
      </c>
      <c r="K90" s="285"/>
    </row>
    <row r="91" s="1" customFormat="1" ht="15" customHeight="1">
      <c r="B91" s="296"/>
      <c r="C91" s="271" t="s">
        <v>2868</v>
      </c>
      <c r="D91" s="271"/>
      <c r="E91" s="271"/>
      <c r="F91" s="294" t="s">
        <v>2847</v>
      </c>
      <c r="G91" s="295"/>
      <c r="H91" s="271" t="s">
        <v>2868</v>
      </c>
      <c r="I91" s="271" t="s">
        <v>2843</v>
      </c>
      <c r="J91" s="271">
        <v>50</v>
      </c>
      <c r="K91" s="285"/>
    </row>
    <row r="92" s="1" customFormat="1" ht="15" customHeight="1">
      <c r="B92" s="296"/>
      <c r="C92" s="271" t="s">
        <v>2869</v>
      </c>
      <c r="D92" s="271"/>
      <c r="E92" s="271"/>
      <c r="F92" s="294" t="s">
        <v>2847</v>
      </c>
      <c r="G92" s="295"/>
      <c r="H92" s="271" t="s">
        <v>2870</v>
      </c>
      <c r="I92" s="271" t="s">
        <v>2843</v>
      </c>
      <c r="J92" s="271">
        <v>255</v>
      </c>
      <c r="K92" s="285"/>
    </row>
    <row r="93" s="1" customFormat="1" ht="15" customHeight="1">
      <c r="B93" s="296"/>
      <c r="C93" s="271" t="s">
        <v>2871</v>
      </c>
      <c r="D93" s="271"/>
      <c r="E93" s="271"/>
      <c r="F93" s="294" t="s">
        <v>2841</v>
      </c>
      <c r="G93" s="295"/>
      <c r="H93" s="271" t="s">
        <v>2872</v>
      </c>
      <c r="I93" s="271" t="s">
        <v>2873</v>
      </c>
      <c r="J93" s="271"/>
      <c r="K93" s="285"/>
    </row>
    <row r="94" s="1" customFormat="1" ht="15" customHeight="1">
      <c r="B94" s="296"/>
      <c r="C94" s="271" t="s">
        <v>2874</v>
      </c>
      <c r="D94" s="271"/>
      <c r="E94" s="271"/>
      <c r="F94" s="294" t="s">
        <v>2841</v>
      </c>
      <c r="G94" s="295"/>
      <c r="H94" s="271" t="s">
        <v>2875</v>
      </c>
      <c r="I94" s="271" t="s">
        <v>2876</v>
      </c>
      <c r="J94" s="271"/>
      <c r="K94" s="285"/>
    </row>
    <row r="95" s="1" customFormat="1" ht="15" customHeight="1">
      <c r="B95" s="296"/>
      <c r="C95" s="271" t="s">
        <v>2877</v>
      </c>
      <c r="D95" s="271"/>
      <c r="E95" s="271"/>
      <c r="F95" s="294" t="s">
        <v>2841</v>
      </c>
      <c r="G95" s="295"/>
      <c r="H95" s="271" t="s">
        <v>2877</v>
      </c>
      <c r="I95" s="271" t="s">
        <v>2876</v>
      </c>
      <c r="J95" s="271"/>
      <c r="K95" s="285"/>
    </row>
    <row r="96" s="1" customFormat="1" ht="15" customHeight="1">
      <c r="B96" s="296"/>
      <c r="C96" s="271" t="s">
        <v>42</v>
      </c>
      <c r="D96" s="271"/>
      <c r="E96" s="271"/>
      <c r="F96" s="294" t="s">
        <v>2841</v>
      </c>
      <c r="G96" s="295"/>
      <c r="H96" s="271" t="s">
        <v>2878</v>
      </c>
      <c r="I96" s="271" t="s">
        <v>2876</v>
      </c>
      <c r="J96" s="271"/>
      <c r="K96" s="285"/>
    </row>
    <row r="97" s="1" customFormat="1" ht="15" customHeight="1">
      <c r="B97" s="296"/>
      <c r="C97" s="271" t="s">
        <v>52</v>
      </c>
      <c r="D97" s="271"/>
      <c r="E97" s="271"/>
      <c r="F97" s="294" t="s">
        <v>2841</v>
      </c>
      <c r="G97" s="295"/>
      <c r="H97" s="271" t="s">
        <v>2879</v>
      </c>
      <c r="I97" s="271" t="s">
        <v>2876</v>
      </c>
      <c r="J97" s="271"/>
      <c r="K97" s="285"/>
    </row>
    <row r="98" s="1" customFormat="1" ht="15" customHeight="1">
      <c r="B98" s="299"/>
      <c r="C98" s="300"/>
      <c r="D98" s="300"/>
      <c r="E98" s="300"/>
      <c r="F98" s="300"/>
      <c r="G98" s="300"/>
      <c r="H98" s="300"/>
      <c r="I98" s="300"/>
      <c r="J98" s="300"/>
      <c r="K98" s="301"/>
    </row>
    <row r="99" s="1" customFormat="1" ht="18.75" customHeight="1">
      <c r="B99" s="302"/>
      <c r="C99" s="303"/>
      <c r="D99" s="303"/>
      <c r="E99" s="303"/>
      <c r="F99" s="303"/>
      <c r="G99" s="303"/>
      <c r="H99" s="303"/>
      <c r="I99" s="303"/>
      <c r="J99" s="303"/>
      <c r="K99" s="302"/>
    </row>
    <row r="100" s="1" customFormat="1" ht="18.75" customHeight="1">
      <c r="B100" s="279"/>
      <c r="C100" s="279"/>
      <c r="D100" s="279"/>
      <c r="E100" s="279"/>
      <c r="F100" s="279"/>
      <c r="G100" s="279"/>
      <c r="H100" s="279"/>
      <c r="I100" s="279"/>
      <c r="J100" s="279"/>
      <c r="K100" s="279"/>
    </row>
    <row r="101" s="1" customFormat="1" ht="7.5" customHeight="1">
      <c r="B101" s="280"/>
      <c r="C101" s="281"/>
      <c r="D101" s="281"/>
      <c r="E101" s="281"/>
      <c r="F101" s="281"/>
      <c r="G101" s="281"/>
      <c r="H101" s="281"/>
      <c r="I101" s="281"/>
      <c r="J101" s="281"/>
      <c r="K101" s="282"/>
    </row>
    <row r="102" s="1" customFormat="1" ht="45" customHeight="1">
      <c r="B102" s="283"/>
      <c r="C102" s="284" t="s">
        <v>2880</v>
      </c>
      <c r="D102" s="284"/>
      <c r="E102" s="284"/>
      <c r="F102" s="284"/>
      <c r="G102" s="284"/>
      <c r="H102" s="284"/>
      <c r="I102" s="284"/>
      <c r="J102" s="284"/>
      <c r="K102" s="285"/>
    </row>
    <row r="103" s="1" customFormat="1" ht="17.25" customHeight="1">
      <c r="B103" s="283"/>
      <c r="C103" s="286" t="s">
        <v>2835</v>
      </c>
      <c r="D103" s="286"/>
      <c r="E103" s="286"/>
      <c r="F103" s="286" t="s">
        <v>2836</v>
      </c>
      <c r="G103" s="287"/>
      <c r="H103" s="286" t="s">
        <v>58</v>
      </c>
      <c r="I103" s="286" t="s">
        <v>61</v>
      </c>
      <c r="J103" s="286" t="s">
        <v>2837</v>
      </c>
      <c r="K103" s="285"/>
    </row>
    <row r="104" s="1" customFormat="1" ht="17.25" customHeight="1">
      <c r="B104" s="283"/>
      <c r="C104" s="288" t="s">
        <v>2838</v>
      </c>
      <c r="D104" s="288"/>
      <c r="E104" s="288"/>
      <c r="F104" s="289" t="s">
        <v>2839</v>
      </c>
      <c r="G104" s="290"/>
      <c r="H104" s="288"/>
      <c r="I104" s="288"/>
      <c r="J104" s="288" t="s">
        <v>2840</v>
      </c>
      <c r="K104" s="285"/>
    </row>
    <row r="105" s="1" customFormat="1" ht="5.25" customHeight="1">
      <c r="B105" s="283"/>
      <c r="C105" s="286"/>
      <c r="D105" s="286"/>
      <c r="E105" s="286"/>
      <c r="F105" s="286"/>
      <c r="G105" s="304"/>
      <c r="H105" s="286"/>
      <c r="I105" s="286"/>
      <c r="J105" s="286"/>
      <c r="K105" s="285"/>
    </row>
    <row r="106" s="1" customFormat="1" ht="15" customHeight="1">
      <c r="B106" s="283"/>
      <c r="C106" s="271" t="s">
        <v>57</v>
      </c>
      <c r="D106" s="293"/>
      <c r="E106" s="293"/>
      <c r="F106" s="294" t="s">
        <v>2841</v>
      </c>
      <c r="G106" s="271"/>
      <c r="H106" s="271" t="s">
        <v>2881</v>
      </c>
      <c r="I106" s="271" t="s">
        <v>2843</v>
      </c>
      <c r="J106" s="271">
        <v>20</v>
      </c>
      <c r="K106" s="285"/>
    </row>
    <row r="107" s="1" customFormat="1" ht="15" customHeight="1">
      <c r="B107" s="283"/>
      <c r="C107" s="271" t="s">
        <v>2844</v>
      </c>
      <c r="D107" s="271"/>
      <c r="E107" s="271"/>
      <c r="F107" s="294" t="s">
        <v>2841</v>
      </c>
      <c r="G107" s="271"/>
      <c r="H107" s="271" t="s">
        <v>2881</v>
      </c>
      <c r="I107" s="271" t="s">
        <v>2843</v>
      </c>
      <c r="J107" s="271">
        <v>120</v>
      </c>
      <c r="K107" s="285"/>
    </row>
    <row r="108" s="1" customFormat="1" ht="15" customHeight="1">
      <c r="B108" s="296"/>
      <c r="C108" s="271" t="s">
        <v>2846</v>
      </c>
      <c r="D108" s="271"/>
      <c r="E108" s="271"/>
      <c r="F108" s="294" t="s">
        <v>2847</v>
      </c>
      <c r="G108" s="271"/>
      <c r="H108" s="271" t="s">
        <v>2881</v>
      </c>
      <c r="I108" s="271" t="s">
        <v>2843</v>
      </c>
      <c r="J108" s="271">
        <v>50</v>
      </c>
      <c r="K108" s="285"/>
    </row>
    <row r="109" s="1" customFormat="1" ht="15" customHeight="1">
      <c r="B109" s="296"/>
      <c r="C109" s="271" t="s">
        <v>2849</v>
      </c>
      <c r="D109" s="271"/>
      <c r="E109" s="271"/>
      <c r="F109" s="294" t="s">
        <v>2841</v>
      </c>
      <c r="G109" s="271"/>
      <c r="H109" s="271" t="s">
        <v>2881</v>
      </c>
      <c r="I109" s="271" t="s">
        <v>2851</v>
      </c>
      <c r="J109" s="271"/>
      <c r="K109" s="285"/>
    </row>
    <row r="110" s="1" customFormat="1" ht="15" customHeight="1">
      <c r="B110" s="296"/>
      <c r="C110" s="271" t="s">
        <v>2860</v>
      </c>
      <c r="D110" s="271"/>
      <c r="E110" s="271"/>
      <c r="F110" s="294" t="s">
        <v>2847</v>
      </c>
      <c r="G110" s="271"/>
      <c r="H110" s="271" t="s">
        <v>2881</v>
      </c>
      <c r="I110" s="271" t="s">
        <v>2843</v>
      </c>
      <c r="J110" s="271">
        <v>50</v>
      </c>
      <c r="K110" s="285"/>
    </row>
    <row r="111" s="1" customFormat="1" ht="15" customHeight="1">
      <c r="B111" s="296"/>
      <c r="C111" s="271" t="s">
        <v>2868</v>
      </c>
      <c r="D111" s="271"/>
      <c r="E111" s="271"/>
      <c r="F111" s="294" t="s">
        <v>2847</v>
      </c>
      <c r="G111" s="271"/>
      <c r="H111" s="271" t="s">
        <v>2881</v>
      </c>
      <c r="I111" s="271" t="s">
        <v>2843</v>
      </c>
      <c r="J111" s="271">
        <v>50</v>
      </c>
      <c r="K111" s="285"/>
    </row>
    <row r="112" s="1" customFormat="1" ht="15" customHeight="1">
      <c r="B112" s="296"/>
      <c r="C112" s="271" t="s">
        <v>2866</v>
      </c>
      <c r="D112" s="271"/>
      <c r="E112" s="271"/>
      <c r="F112" s="294" t="s">
        <v>2847</v>
      </c>
      <c r="G112" s="271"/>
      <c r="H112" s="271" t="s">
        <v>2881</v>
      </c>
      <c r="I112" s="271" t="s">
        <v>2843</v>
      </c>
      <c r="J112" s="271">
        <v>50</v>
      </c>
      <c r="K112" s="285"/>
    </row>
    <row r="113" s="1" customFormat="1" ht="15" customHeight="1">
      <c r="B113" s="296"/>
      <c r="C113" s="271" t="s">
        <v>57</v>
      </c>
      <c r="D113" s="271"/>
      <c r="E113" s="271"/>
      <c r="F113" s="294" t="s">
        <v>2841</v>
      </c>
      <c r="G113" s="271"/>
      <c r="H113" s="271" t="s">
        <v>2882</v>
      </c>
      <c r="I113" s="271" t="s">
        <v>2843</v>
      </c>
      <c r="J113" s="271">
        <v>20</v>
      </c>
      <c r="K113" s="285"/>
    </row>
    <row r="114" s="1" customFormat="1" ht="15" customHeight="1">
      <c r="B114" s="296"/>
      <c r="C114" s="271" t="s">
        <v>2883</v>
      </c>
      <c r="D114" s="271"/>
      <c r="E114" s="271"/>
      <c r="F114" s="294" t="s">
        <v>2841</v>
      </c>
      <c r="G114" s="271"/>
      <c r="H114" s="271" t="s">
        <v>2884</v>
      </c>
      <c r="I114" s="271" t="s">
        <v>2843</v>
      </c>
      <c r="J114" s="271">
        <v>120</v>
      </c>
      <c r="K114" s="285"/>
    </row>
    <row r="115" s="1" customFormat="1" ht="15" customHeight="1">
      <c r="B115" s="296"/>
      <c r="C115" s="271" t="s">
        <v>42</v>
      </c>
      <c r="D115" s="271"/>
      <c r="E115" s="271"/>
      <c r="F115" s="294" t="s">
        <v>2841</v>
      </c>
      <c r="G115" s="271"/>
      <c r="H115" s="271" t="s">
        <v>2885</v>
      </c>
      <c r="I115" s="271" t="s">
        <v>2876</v>
      </c>
      <c r="J115" s="271"/>
      <c r="K115" s="285"/>
    </row>
    <row r="116" s="1" customFormat="1" ht="15" customHeight="1">
      <c r="B116" s="296"/>
      <c r="C116" s="271" t="s">
        <v>52</v>
      </c>
      <c r="D116" s="271"/>
      <c r="E116" s="271"/>
      <c r="F116" s="294" t="s">
        <v>2841</v>
      </c>
      <c r="G116" s="271"/>
      <c r="H116" s="271" t="s">
        <v>2886</v>
      </c>
      <c r="I116" s="271" t="s">
        <v>2876</v>
      </c>
      <c r="J116" s="271"/>
      <c r="K116" s="285"/>
    </row>
    <row r="117" s="1" customFormat="1" ht="15" customHeight="1">
      <c r="B117" s="296"/>
      <c r="C117" s="271" t="s">
        <v>61</v>
      </c>
      <c r="D117" s="271"/>
      <c r="E117" s="271"/>
      <c r="F117" s="294" t="s">
        <v>2841</v>
      </c>
      <c r="G117" s="271"/>
      <c r="H117" s="271" t="s">
        <v>2887</v>
      </c>
      <c r="I117" s="271" t="s">
        <v>2888</v>
      </c>
      <c r="J117" s="271"/>
      <c r="K117" s="285"/>
    </row>
    <row r="118" s="1" customFormat="1" ht="15" customHeight="1">
      <c r="B118" s="299"/>
      <c r="C118" s="305"/>
      <c r="D118" s="305"/>
      <c r="E118" s="305"/>
      <c r="F118" s="305"/>
      <c r="G118" s="305"/>
      <c r="H118" s="305"/>
      <c r="I118" s="305"/>
      <c r="J118" s="305"/>
      <c r="K118" s="301"/>
    </row>
    <row r="119" s="1" customFormat="1" ht="18.75" customHeight="1">
      <c r="B119" s="306"/>
      <c r="C119" s="307"/>
      <c r="D119" s="307"/>
      <c r="E119" s="307"/>
      <c r="F119" s="308"/>
      <c r="G119" s="307"/>
      <c r="H119" s="307"/>
      <c r="I119" s="307"/>
      <c r="J119" s="307"/>
      <c r="K119" s="306"/>
    </row>
    <row r="120" s="1" customFormat="1" ht="18.75" customHeight="1"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</row>
    <row r="121" s="1" customFormat="1" ht="7.5" customHeight="1">
      <c r="B121" s="309"/>
      <c r="C121" s="310"/>
      <c r="D121" s="310"/>
      <c r="E121" s="310"/>
      <c r="F121" s="310"/>
      <c r="G121" s="310"/>
      <c r="H121" s="310"/>
      <c r="I121" s="310"/>
      <c r="J121" s="310"/>
      <c r="K121" s="311"/>
    </row>
    <row r="122" s="1" customFormat="1" ht="45" customHeight="1">
      <c r="B122" s="312"/>
      <c r="C122" s="262" t="s">
        <v>2889</v>
      </c>
      <c r="D122" s="262"/>
      <c r="E122" s="262"/>
      <c r="F122" s="262"/>
      <c r="G122" s="262"/>
      <c r="H122" s="262"/>
      <c r="I122" s="262"/>
      <c r="J122" s="262"/>
      <c r="K122" s="313"/>
    </row>
    <row r="123" s="1" customFormat="1" ht="17.25" customHeight="1">
      <c r="B123" s="314"/>
      <c r="C123" s="286" t="s">
        <v>2835</v>
      </c>
      <c r="D123" s="286"/>
      <c r="E123" s="286"/>
      <c r="F123" s="286" t="s">
        <v>2836</v>
      </c>
      <c r="G123" s="287"/>
      <c r="H123" s="286" t="s">
        <v>58</v>
      </c>
      <c r="I123" s="286" t="s">
        <v>61</v>
      </c>
      <c r="J123" s="286" t="s">
        <v>2837</v>
      </c>
      <c r="K123" s="315"/>
    </row>
    <row r="124" s="1" customFormat="1" ht="17.25" customHeight="1">
      <c r="B124" s="314"/>
      <c r="C124" s="288" t="s">
        <v>2838</v>
      </c>
      <c r="D124" s="288"/>
      <c r="E124" s="288"/>
      <c r="F124" s="289" t="s">
        <v>2839</v>
      </c>
      <c r="G124" s="290"/>
      <c r="H124" s="288"/>
      <c r="I124" s="288"/>
      <c r="J124" s="288" t="s">
        <v>2840</v>
      </c>
      <c r="K124" s="315"/>
    </row>
    <row r="125" s="1" customFormat="1" ht="5.25" customHeight="1">
      <c r="B125" s="316"/>
      <c r="C125" s="291"/>
      <c r="D125" s="291"/>
      <c r="E125" s="291"/>
      <c r="F125" s="291"/>
      <c r="G125" s="317"/>
      <c r="H125" s="291"/>
      <c r="I125" s="291"/>
      <c r="J125" s="291"/>
      <c r="K125" s="318"/>
    </row>
    <row r="126" s="1" customFormat="1" ht="15" customHeight="1">
      <c r="B126" s="316"/>
      <c r="C126" s="271" t="s">
        <v>2844</v>
      </c>
      <c r="D126" s="293"/>
      <c r="E126" s="293"/>
      <c r="F126" s="294" t="s">
        <v>2841</v>
      </c>
      <c r="G126" s="271"/>
      <c r="H126" s="271" t="s">
        <v>2881</v>
      </c>
      <c r="I126" s="271" t="s">
        <v>2843</v>
      </c>
      <c r="J126" s="271">
        <v>120</v>
      </c>
      <c r="K126" s="319"/>
    </row>
    <row r="127" s="1" customFormat="1" ht="15" customHeight="1">
      <c r="B127" s="316"/>
      <c r="C127" s="271" t="s">
        <v>2890</v>
      </c>
      <c r="D127" s="271"/>
      <c r="E127" s="271"/>
      <c r="F127" s="294" t="s">
        <v>2841</v>
      </c>
      <c r="G127" s="271"/>
      <c r="H127" s="271" t="s">
        <v>2891</v>
      </c>
      <c r="I127" s="271" t="s">
        <v>2843</v>
      </c>
      <c r="J127" s="271" t="s">
        <v>2892</v>
      </c>
      <c r="K127" s="319"/>
    </row>
    <row r="128" s="1" customFormat="1" ht="15" customHeight="1">
      <c r="B128" s="316"/>
      <c r="C128" s="271" t="s">
        <v>2789</v>
      </c>
      <c r="D128" s="271"/>
      <c r="E128" s="271"/>
      <c r="F128" s="294" t="s">
        <v>2841</v>
      </c>
      <c r="G128" s="271"/>
      <c r="H128" s="271" t="s">
        <v>2893</v>
      </c>
      <c r="I128" s="271" t="s">
        <v>2843</v>
      </c>
      <c r="J128" s="271" t="s">
        <v>2892</v>
      </c>
      <c r="K128" s="319"/>
    </row>
    <row r="129" s="1" customFormat="1" ht="15" customHeight="1">
      <c r="B129" s="316"/>
      <c r="C129" s="271" t="s">
        <v>2852</v>
      </c>
      <c r="D129" s="271"/>
      <c r="E129" s="271"/>
      <c r="F129" s="294" t="s">
        <v>2847</v>
      </c>
      <c r="G129" s="271"/>
      <c r="H129" s="271" t="s">
        <v>2853</v>
      </c>
      <c r="I129" s="271" t="s">
        <v>2843</v>
      </c>
      <c r="J129" s="271">
        <v>15</v>
      </c>
      <c r="K129" s="319"/>
    </row>
    <row r="130" s="1" customFormat="1" ht="15" customHeight="1">
      <c r="B130" s="316"/>
      <c r="C130" s="297" t="s">
        <v>2854</v>
      </c>
      <c r="D130" s="297"/>
      <c r="E130" s="297"/>
      <c r="F130" s="298" t="s">
        <v>2847</v>
      </c>
      <c r="G130" s="297"/>
      <c r="H130" s="297" t="s">
        <v>2855</v>
      </c>
      <c r="I130" s="297" t="s">
        <v>2843</v>
      </c>
      <c r="J130" s="297">
        <v>15</v>
      </c>
      <c r="K130" s="319"/>
    </row>
    <row r="131" s="1" customFormat="1" ht="15" customHeight="1">
      <c r="B131" s="316"/>
      <c r="C131" s="297" t="s">
        <v>2856</v>
      </c>
      <c r="D131" s="297"/>
      <c r="E131" s="297"/>
      <c r="F131" s="298" t="s">
        <v>2847</v>
      </c>
      <c r="G131" s="297"/>
      <c r="H131" s="297" t="s">
        <v>2857</v>
      </c>
      <c r="I131" s="297" t="s">
        <v>2843</v>
      </c>
      <c r="J131" s="297">
        <v>20</v>
      </c>
      <c r="K131" s="319"/>
    </row>
    <row r="132" s="1" customFormat="1" ht="15" customHeight="1">
      <c r="B132" s="316"/>
      <c r="C132" s="297" t="s">
        <v>2858</v>
      </c>
      <c r="D132" s="297"/>
      <c r="E132" s="297"/>
      <c r="F132" s="298" t="s">
        <v>2847</v>
      </c>
      <c r="G132" s="297"/>
      <c r="H132" s="297" t="s">
        <v>2859</v>
      </c>
      <c r="I132" s="297" t="s">
        <v>2843</v>
      </c>
      <c r="J132" s="297">
        <v>20</v>
      </c>
      <c r="K132" s="319"/>
    </row>
    <row r="133" s="1" customFormat="1" ht="15" customHeight="1">
      <c r="B133" s="316"/>
      <c r="C133" s="271" t="s">
        <v>2846</v>
      </c>
      <c r="D133" s="271"/>
      <c r="E133" s="271"/>
      <c r="F133" s="294" t="s">
        <v>2847</v>
      </c>
      <c r="G133" s="271"/>
      <c r="H133" s="271" t="s">
        <v>2881</v>
      </c>
      <c r="I133" s="271" t="s">
        <v>2843</v>
      </c>
      <c r="J133" s="271">
        <v>50</v>
      </c>
      <c r="K133" s="319"/>
    </row>
    <row r="134" s="1" customFormat="1" ht="15" customHeight="1">
      <c r="B134" s="316"/>
      <c r="C134" s="271" t="s">
        <v>2860</v>
      </c>
      <c r="D134" s="271"/>
      <c r="E134" s="271"/>
      <c r="F134" s="294" t="s">
        <v>2847</v>
      </c>
      <c r="G134" s="271"/>
      <c r="H134" s="271" t="s">
        <v>2881</v>
      </c>
      <c r="I134" s="271" t="s">
        <v>2843</v>
      </c>
      <c r="J134" s="271">
        <v>50</v>
      </c>
      <c r="K134" s="319"/>
    </row>
    <row r="135" s="1" customFormat="1" ht="15" customHeight="1">
      <c r="B135" s="316"/>
      <c r="C135" s="271" t="s">
        <v>2866</v>
      </c>
      <c r="D135" s="271"/>
      <c r="E135" s="271"/>
      <c r="F135" s="294" t="s">
        <v>2847</v>
      </c>
      <c r="G135" s="271"/>
      <c r="H135" s="271" t="s">
        <v>2881</v>
      </c>
      <c r="I135" s="271" t="s">
        <v>2843</v>
      </c>
      <c r="J135" s="271">
        <v>50</v>
      </c>
      <c r="K135" s="319"/>
    </row>
    <row r="136" s="1" customFormat="1" ht="15" customHeight="1">
      <c r="B136" s="316"/>
      <c r="C136" s="271" t="s">
        <v>2868</v>
      </c>
      <c r="D136" s="271"/>
      <c r="E136" s="271"/>
      <c r="F136" s="294" t="s">
        <v>2847</v>
      </c>
      <c r="G136" s="271"/>
      <c r="H136" s="271" t="s">
        <v>2881</v>
      </c>
      <c r="I136" s="271" t="s">
        <v>2843</v>
      </c>
      <c r="J136" s="271">
        <v>50</v>
      </c>
      <c r="K136" s="319"/>
    </row>
    <row r="137" s="1" customFormat="1" ht="15" customHeight="1">
      <c r="B137" s="316"/>
      <c r="C137" s="271" t="s">
        <v>2869</v>
      </c>
      <c r="D137" s="271"/>
      <c r="E137" s="271"/>
      <c r="F137" s="294" t="s">
        <v>2847</v>
      </c>
      <c r="G137" s="271"/>
      <c r="H137" s="271" t="s">
        <v>2894</v>
      </c>
      <c r="I137" s="271" t="s">
        <v>2843</v>
      </c>
      <c r="J137" s="271">
        <v>255</v>
      </c>
      <c r="K137" s="319"/>
    </row>
    <row r="138" s="1" customFormat="1" ht="15" customHeight="1">
      <c r="B138" s="316"/>
      <c r="C138" s="271" t="s">
        <v>2871</v>
      </c>
      <c r="D138" s="271"/>
      <c r="E138" s="271"/>
      <c r="F138" s="294" t="s">
        <v>2841</v>
      </c>
      <c r="G138" s="271"/>
      <c r="H138" s="271" t="s">
        <v>2895</v>
      </c>
      <c r="I138" s="271" t="s">
        <v>2873</v>
      </c>
      <c r="J138" s="271"/>
      <c r="K138" s="319"/>
    </row>
    <row r="139" s="1" customFormat="1" ht="15" customHeight="1">
      <c r="B139" s="316"/>
      <c r="C139" s="271" t="s">
        <v>2874</v>
      </c>
      <c r="D139" s="271"/>
      <c r="E139" s="271"/>
      <c r="F139" s="294" t="s">
        <v>2841</v>
      </c>
      <c r="G139" s="271"/>
      <c r="H139" s="271" t="s">
        <v>2896</v>
      </c>
      <c r="I139" s="271" t="s">
        <v>2876</v>
      </c>
      <c r="J139" s="271"/>
      <c r="K139" s="319"/>
    </row>
    <row r="140" s="1" customFormat="1" ht="15" customHeight="1">
      <c r="B140" s="316"/>
      <c r="C140" s="271" t="s">
        <v>2877</v>
      </c>
      <c r="D140" s="271"/>
      <c r="E140" s="271"/>
      <c r="F140" s="294" t="s">
        <v>2841</v>
      </c>
      <c r="G140" s="271"/>
      <c r="H140" s="271" t="s">
        <v>2877</v>
      </c>
      <c r="I140" s="271" t="s">
        <v>2876</v>
      </c>
      <c r="J140" s="271"/>
      <c r="K140" s="319"/>
    </row>
    <row r="141" s="1" customFormat="1" ht="15" customHeight="1">
      <c r="B141" s="316"/>
      <c r="C141" s="271" t="s">
        <v>42</v>
      </c>
      <c r="D141" s="271"/>
      <c r="E141" s="271"/>
      <c r="F141" s="294" t="s">
        <v>2841</v>
      </c>
      <c r="G141" s="271"/>
      <c r="H141" s="271" t="s">
        <v>2897</v>
      </c>
      <c r="I141" s="271" t="s">
        <v>2876</v>
      </c>
      <c r="J141" s="271"/>
      <c r="K141" s="319"/>
    </row>
    <row r="142" s="1" customFormat="1" ht="15" customHeight="1">
      <c r="B142" s="316"/>
      <c r="C142" s="271" t="s">
        <v>2898</v>
      </c>
      <c r="D142" s="271"/>
      <c r="E142" s="271"/>
      <c r="F142" s="294" t="s">
        <v>2841</v>
      </c>
      <c r="G142" s="271"/>
      <c r="H142" s="271" t="s">
        <v>2899</v>
      </c>
      <c r="I142" s="271" t="s">
        <v>2876</v>
      </c>
      <c r="J142" s="271"/>
      <c r="K142" s="319"/>
    </row>
    <row r="143" s="1" customFormat="1" ht="15" customHeight="1">
      <c r="B143" s="320"/>
      <c r="C143" s="321"/>
      <c r="D143" s="321"/>
      <c r="E143" s="321"/>
      <c r="F143" s="321"/>
      <c r="G143" s="321"/>
      <c r="H143" s="321"/>
      <c r="I143" s="321"/>
      <c r="J143" s="321"/>
      <c r="K143" s="322"/>
    </row>
    <row r="144" s="1" customFormat="1" ht="18.75" customHeight="1">
      <c r="B144" s="307"/>
      <c r="C144" s="307"/>
      <c r="D144" s="307"/>
      <c r="E144" s="307"/>
      <c r="F144" s="308"/>
      <c r="G144" s="307"/>
      <c r="H144" s="307"/>
      <c r="I144" s="307"/>
      <c r="J144" s="307"/>
      <c r="K144" s="307"/>
    </row>
    <row r="145" s="1" customFormat="1" ht="18.75" customHeight="1"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</row>
    <row r="146" s="1" customFormat="1" ht="7.5" customHeight="1">
      <c r="B146" s="280"/>
      <c r="C146" s="281"/>
      <c r="D146" s="281"/>
      <c r="E146" s="281"/>
      <c r="F146" s="281"/>
      <c r="G146" s="281"/>
      <c r="H146" s="281"/>
      <c r="I146" s="281"/>
      <c r="J146" s="281"/>
      <c r="K146" s="282"/>
    </row>
    <row r="147" s="1" customFormat="1" ht="45" customHeight="1">
      <c r="B147" s="283"/>
      <c r="C147" s="284" t="s">
        <v>2900</v>
      </c>
      <c r="D147" s="284"/>
      <c r="E147" s="284"/>
      <c r="F147" s="284"/>
      <c r="G147" s="284"/>
      <c r="H147" s="284"/>
      <c r="I147" s="284"/>
      <c r="J147" s="284"/>
      <c r="K147" s="285"/>
    </row>
    <row r="148" s="1" customFormat="1" ht="17.25" customHeight="1">
      <c r="B148" s="283"/>
      <c r="C148" s="286" t="s">
        <v>2835</v>
      </c>
      <c r="D148" s="286"/>
      <c r="E148" s="286"/>
      <c r="F148" s="286" t="s">
        <v>2836</v>
      </c>
      <c r="G148" s="287"/>
      <c r="H148" s="286" t="s">
        <v>58</v>
      </c>
      <c r="I148" s="286" t="s">
        <v>61</v>
      </c>
      <c r="J148" s="286" t="s">
        <v>2837</v>
      </c>
      <c r="K148" s="285"/>
    </row>
    <row r="149" s="1" customFormat="1" ht="17.25" customHeight="1">
      <c r="B149" s="283"/>
      <c r="C149" s="288" t="s">
        <v>2838</v>
      </c>
      <c r="D149" s="288"/>
      <c r="E149" s="288"/>
      <c r="F149" s="289" t="s">
        <v>2839</v>
      </c>
      <c r="G149" s="290"/>
      <c r="H149" s="288"/>
      <c r="I149" s="288"/>
      <c r="J149" s="288" t="s">
        <v>2840</v>
      </c>
      <c r="K149" s="285"/>
    </row>
    <row r="150" s="1" customFormat="1" ht="5.25" customHeight="1">
      <c r="B150" s="296"/>
      <c r="C150" s="291"/>
      <c r="D150" s="291"/>
      <c r="E150" s="291"/>
      <c r="F150" s="291"/>
      <c r="G150" s="292"/>
      <c r="H150" s="291"/>
      <c r="I150" s="291"/>
      <c r="J150" s="291"/>
      <c r="K150" s="319"/>
    </row>
    <row r="151" s="1" customFormat="1" ht="15" customHeight="1">
      <c r="B151" s="296"/>
      <c r="C151" s="323" t="s">
        <v>2844</v>
      </c>
      <c r="D151" s="271"/>
      <c r="E151" s="271"/>
      <c r="F151" s="324" t="s">
        <v>2841</v>
      </c>
      <c r="G151" s="271"/>
      <c r="H151" s="323" t="s">
        <v>2881</v>
      </c>
      <c r="I151" s="323" t="s">
        <v>2843</v>
      </c>
      <c r="J151" s="323">
        <v>120</v>
      </c>
      <c r="K151" s="319"/>
    </row>
    <row r="152" s="1" customFormat="1" ht="15" customHeight="1">
      <c r="B152" s="296"/>
      <c r="C152" s="323" t="s">
        <v>2890</v>
      </c>
      <c r="D152" s="271"/>
      <c r="E152" s="271"/>
      <c r="F152" s="324" t="s">
        <v>2841</v>
      </c>
      <c r="G152" s="271"/>
      <c r="H152" s="323" t="s">
        <v>2901</v>
      </c>
      <c r="I152" s="323" t="s">
        <v>2843</v>
      </c>
      <c r="J152" s="323" t="s">
        <v>2892</v>
      </c>
      <c r="K152" s="319"/>
    </row>
    <row r="153" s="1" customFormat="1" ht="15" customHeight="1">
      <c r="B153" s="296"/>
      <c r="C153" s="323" t="s">
        <v>2789</v>
      </c>
      <c r="D153" s="271"/>
      <c r="E153" s="271"/>
      <c r="F153" s="324" t="s">
        <v>2841</v>
      </c>
      <c r="G153" s="271"/>
      <c r="H153" s="323" t="s">
        <v>2902</v>
      </c>
      <c r="I153" s="323" t="s">
        <v>2843</v>
      </c>
      <c r="J153" s="323" t="s">
        <v>2892</v>
      </c>
      <c r="K153" s="319"/>
    </row>
    <row r="154" s="1" customFormat="1" ht="15" customHeight="1">
      <c r="B154" s="296"/>
      <c r="C154" s="323" t="s">
        <v>2846</v>
      </c>
      <c r="D154" s="271"/>
      <c r="E154" s="271"/>
      <c r="F154" s="324" t="s">
        <v>2847</v>
      </c>
      <c r="G154" s="271"/>
      <c r="H154" s="323" t="s">
        <v>2881</v>
      </c>
      <c r="I154" s="323" t="s">
        <v>2843</v>
      </c>
      <c r="J154" s="323">
        <v>50</v>
      </c>
      <c r="K154" s="319"/>
    </row>
    <row r="155" s="1" customFormat="1" ht="15" customHeight="1">
      <c r="B155" s="296"/>
      <c r="C155" s="323" t="s">
        <v>2849</v>
      </c>
      <c r="D155" s="271"/>
      <c r="E155" s="271"/>
      <c r="F155" s="324" t="s">
        <v>2841</v>
      </c>
      <c r="G155" s="271"/>
      <c r="H155" s="323" t="s">
        <v>2881</v>
      </c>
      <c r="I155" s="323" t="s">
        <v>2851</v>
      </c>
      <c r="J155" s="323"/>
      <c r="K155" s="319"/>
    </row>
    <row r="156" s="1" customFormat="1" ht="15" customHeight="1">
      <c r="B156" s="296"/>
      <c r="C156" s="323" t="s">
        <v>2860</v>
      </c>
      <c r="D156" s="271"/>
      <c r="E156" s="271"/>
      <c r="F156" s="324" t="s">
        <v>2847</v>
      </c>
      <c r="G156" s="271"/>
      <c r="H156" s="323" t="s">
        <v>2881</v>
      </c>
      <c r="I156" s="323" t="s">
        <v>2843</v>
      </c>
      <c r="J156" s="323">
        <v>50</v>
      </c>
      <c r="K156" s="319"/>
    </row>
    <row r="157" s="1" customFormat="1" ht="15" customHeight="1">
      <c r="B157" s="296"/>
      <c r="C157" s="323" t="s">
        <v>2868</v>
      </c>
      <c r="D157" s="271"/>
      <c r="E157" s="271"/>
      <c r="F157" s="324" t="s">
        <v>2847</v>
      </c>
      <c r="G157" s="271"/>
      <c r="H157" s="323" t="s">
        <v>2881</v>
      </c>
      <c r="I157" s="323" t="s">
        <v>2843</v>
      </c>
      <c r="J157" s="323">
        <v>50</v>
      </c>
      <c r="K157" s="319"/>
    </row>
    <row r="158" s="1" customFormat="1" ht="15" customHeight="1">
      <c r="B158" s="296"/>
      <c r="C158" s="323" t="s">
        <v>2866</v>
      </c>
      <c r="D158" s="271"/>
      <c r="E158" s="271"/>
      <c r="F158" s="324" t="s">
        <v>2847</v>
      </c>
      <c r="G158" s="271"/>
      <c r="H158" s="323" t="s">
        <v>2881</v>
      </c>
      <c r="I158" s="323" t="s">
        <v>2843</v>
      </c>
      <c r="J158" s="323">
        <v>50</v>
      </c>
      <c r="K158" s="319"/>
    </row>
    <row r="159" s="1" customFormat="1" ht="15" customHeight="1">
      <c r="B159" s="296"/>
      <c r="C159" s="323" t="s">
        <v>90</v>
      </c>
      <c r="D159" s="271"/>
      <c r="E159" s="271"/>
      <c r="F159" s="324" t="s">
        <v>2841</v>
      </c>
      <c r="G159" s="271"/>
      <c r="H159" s="323" t="s">
        <v>2903</v>
      </c>
      <c r="I159" s="323" t="s">
        <v>2843</v>
      </c>
      <c r="J159" s="323" t="s">
        <v>2904</v>
      </c>
      <c r="K159" s="319"/>
    </row>
    <row r="160" s="1" customFormat="1" ht="15" customHeight="1">
      <c r="B160" s="296"/>
      <c r="C160" s="323" t="s">
        <v>2905</v>
      </c>
      <c r="D160" s="271"/>
      <c r="E160" s="271"/>
      <c r="F160" s="324" t="s">
        <v>2841</v>
      </c>
      <c r="G160" s="271"/>
      <c r="H160" s="323" t="s">
        <v>2906</v>
      </c>
      <c r="I160" s="323" t="s">
        <v>2876</v>
      </c>
      <c r="J160" s="323"/>
      <c r="K160" s="319"/>
    </row>
    <row r="161" s="1" customFormat="1" ht="15" customHeight="1">
      <c r="B161" s="325"/>
      <c r="C161" s="305"/>
      <c r="D161" s="305"/>
      <c r="E161" s="305"/>
      <c r="F161" s="305"/>
      <c r="G161" s="305"/>
      <c r="H161" s="305"/>
      <c r="I161" s="305"/>
      <c r="J161" s="305"/>
      <c r="K161" s="326"/>
    </row>
    <row r="162" s="1" customFormat="1" ht="18.75" customHeight="1">
      <c r="B162" s="307"/>
      <c r="C162" s="317"/>
      <c r="D162" s="317"/>
      <c r="E162" s="317"/>
      <c r="F162" s="327"/>
      <c r="G162" s="317"/>
      <c r="H162" s="317"/>
      <c r="I162" s="317"/>
      <c r="J162" s="317"/>
      <c r="K162" s="307"/>
    </row>
    <row r="163" s="1" customFormat="1" ht="18.75" customHeight="1"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</row>
    <row r="164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="1" customFormat="1" ht="45" customHeight="1">
      <c r="B165" s="261"/>
      <c r="C165" s="262" t="s">
        <v>2907</v>
      </c>
      <c r="D165" s="262"/>
      <c r="E165" s="262"/>
      <c r="F165" s="262"/>
      <c r="G165" s="262"/>
      <c r="H165" s="262"/>
      <c r="I165" s="262"/>
      <c r="J165" s="262"/>
      <c r="K165" s="263"/>
    </row>
    <row r="166" s="1" customFormat="1" ht="17.25" customHeight="1">
      <c r="B166" s="261"/>
      <c r="C166" s="286" t="s">
        <v>2835</v>
      </c>
      <c r="D166" s="286"/>
      <c r="E166" s="286"/>
      <c r="F166" s="286" t="s">
        <v>2836</v>
      </c>
      <c r="G166" s="328"/>
      <c r="H166" s="329" t="s">
        <v>58</v>
      </c>
      <c r="I166" s="329" t="s">
        <v>61</v>
      </c>
      <c r="J166" s="286" t="s">
        <v>2837</v>
      </c>
      <c r="K166" s="263"/>
    </row>
    <row r="167" s="1" customFormat="1" ht="17.25" customHeight="1">
      <c r="B167" s="264"/>
      <c r="C167" s="288" t="s">
        <v>2838</v>
      </c>
      <c r="D167" s="288"/>
      <c r="E167" s="288"/>
      <c r="F167" s="289" t="s">
        <v>2839</v>
      </c>
      <c r="G167" s="330"/>
      <c r="H167" s="331"/>
      <c r="I167" s="331"/>
      <c r="J167" s="288" t="s">
        <v>2840</v>
      </c>
      <c r="K167" s="266"/>
    </row>
    <row r="168" s="1" customFormat="1" ht="5.25" customHeight="1">
      <c r="B168" s="296"/>
      <c r="C168" s="291"/>
      <c r="D168" s="291"/>
      <c r="E168" s="291"/>
      <c r="F168" s="291"/>
      <c r="G168" s="292"/>
      <c r="H168" s="291"/>
      <c r="I168" s="291"/>
      <c r="J168" s="291"/>
      <c r="K168" s="319"/>
    </row>
    <row r="169" s="1" customFormat="1" ht="15" customHeight="1">
      <c r="B169" s="296"/>
      <c r="C169" s="271" t="s">
        <v>2844</v>
      </c>
      <c r="D169" s="271"/>
      <c r="E169" s="271"/>
      <c r="F169" s="294" t="s">
        <v>2841</v>
      </c>
      <c r="G169" s="271"/>
      <c r="H169" s="271" t="s">
        <v>2881</v>
      </c>
      <c r="I169" s="271" t="s">
        <v>2843</v>
      </c>
      <c r="J169" s="271">
        <v>120</v>
      </c>
      <c r="K169" s="319"/>
    </row>
    <row r="170" s="1" customFormat="1" ht="15" customHeight="1">
      <c r="B170" s="296"/>
      <c r="C170" s="271" t="s">
        <v>2890</v>
      </c>
      <c r="D170" s="271"/>
      <c r="E170" s="271"/>
      <c r="F170" s="294" t="s">
        <v>2841</v>
      </c>
      <c r="G170" s="271"/>
      <c r="H170" s="271" t="s">
        <v>2891</v>
      </c>
      <c r="I170" s="271" t="s">
        <v>2843</v>
      </c>
      <c r="J170" s="271" t="s">
        <v>2892</v>
      </c>
      <c r="K170" s="319"/>
    </row>
    <row r="171" s="1" customFormat="1" ht="15" customHeight="1">
      <c r="B171" s="296"/>
      <c r="C171" s="271" t="s">
        <v>2789</v>
      </c>
      <c r="D171" s="271"/>
      <c r="E171" s="271"/>
      <c r="F171" s="294" t="s">
        <v>2841</v>
      </c>
      <c r="G171" s="271"/>
      <c r="H171" s="271" t="s">
        <v>2908</v>
      </c>
      <c r="I171" s="271" t="s">
        <v>2843</v>
      </c>
      <c r="J171" s="271" t="s">
        <v>2892</v>
      </c>
      <c r="K171" s="319"/>
    </row>
    <row r="172" s="1" customFormat="1" ht="15" customHeight="1">
      <c r="B172" s="296"/>
      <c r="C172" s="271" t="s">
        <v>2846</v>
      </c>
      <c r="D172" s="271"/>
      <c r="E172" s="271"/>
      <c r="F172" s="294" t="s">
        <v>2847</v>
      </c>
      <c r="G172" s="271"/>
      <c r="H172" s="271" t="s">
        <v>2908</v>
      </c>
      <c r="I172" s="271" t="s">
        <v>2843</v>
      </c>
      <c r="J172" s="271">
        <v>50</v>
      </c>
      <c r="K172" s="319"/>
    </row>
    <row r="173" s="1" customFormat="1" ht="15" customHeight="1">
      <c r="B173" s="296"/>
      <c r="C173" s="271" t="s">
        <v>2849</v>
      </c>
      <c r="D173" s="271"/>
      <c r="E173" s="271"/>
      <c r="F173" s="294" t="s">
        <v>2841</v>
      </c>
      <c r="G173" s="271"/>
      <c r="H173" s="271" t="s">
        <v>2908</v>
      </c>
      <c r="I173" s="271" t="s">
        <v>2851</v>
      </c>
      <c r="J173" s="271"/>
      <c r="K173" s="319"/>
    </row>
    <row r="174" s="1" customFormat="1" ht="15" customHeight="1">
      <c r="B174" s="296"/>
      <c r="C174" s="271" t="s">
        <v>2860</v>
      </c>
      <c r="D174" s="271"/>
      <c r="E174" s="271"/>
      <c r="F174" s="294" t="s">
        <v>2847</v>
      </c>
      <c r="G174" s="271"/>
      <c r="H174" s="271" t="s">
        <v>2908</v>
      </c>
      <c r="I174" s="271" t="s">
        <v>2843</v>
      </c>
      <c r="J174" s="271">
        <v>50</v>
      </c>
      <c r="K174" s="319"/>
    </row>
    <row r="175" s="1" customFormat="1" ht="15" customHeight="1">
      <c r="B175" s="296"/>
      <c r="C175" s="271" t="s">
        <v>2868</v>
      </c>
      <c r="D175" s="271"/>
      <c r="E175" s="271"/>
      <c r="F175" s="294" t="s">
        <v>2847</v>
      </c>
      <c r="G175" s="271"/>
      <c r="H175" s="271" t="s">
        <v>2908</v>
      </c>
      <c r="I175" s="271" t="s">
        <v>2843</v>
      </c>
      <c r="J175" s="271">
        <v>50</v>
      </c>
      <c r="K175" s="319"/>
    </row>
    <row r="176" s="1" customFormat="1" ht="15" customHeight="1">
      <c r="B176" s="296"/>
      <c r="C176" s="271" t="s">
        <v>2866</v>
      </c>
      <c r="D176" s="271"/>
      <c r="E176" s="271"/>
      <c r="F176" s="294" t="s">
        <v>2847</v>
      </c>
      <c r="G176" s="271"/>
      <c r="H176" s="271" t="s">
        <v>2908</v>
      </c>
      <c r="I176" s="271" t="s">
        <v>2843</v>
      </c>
      <c r="J176" s="271">
        <v>50</v>
      </c>
      <c r="K176" s="319"/>
    </row>
    <row r="177" s="1" customFormat="1" ht="15" customHeight="1">
      <c r="B177" s="296"/>
      <c r="C177" s="271" t="s">
        <v>137</v>
      </c>
      <c r="D177" s="271"/>
      <c r="E177" s="271"/>
      <c r="F177" s="294" t="s">
        <v>2841</v>
      </c>
      <c r="G177" s="271"/>
      <c r="H177" s="271" t="s">
        <v>2909</v>
      </c>
      <c r="I177" s="271" t="s">
        <v>2910</v>
      </c>
      <c r="J177" s="271"/>
      <c r="K177" s="319"/>
    </row>
    <row r="178" s="1" customFormat="1" ht="15" customHeight="1">
      <c r="B178" s="296"/>
      <c r="C178" s="271" t="s">
        <v>61</v>
      </c>
      <c r="D178" s="271"/>
      <c r="E178" s="271"/>
      <c r="F178" s="294" t="s">
        <v>2841</v>
      </c>
      <c r="G178" s="271"/>
      <c r="H178" s="271" t="s">
        <v>2911</v>
      </c>
      <c r="I178" s="271" t="s">
        <v>2912</v>
      </c>
      <c r="J178" s="271">
        <v>1</v>
      </c>
      <c r="K178" s="319"/>
    </row>
    <row r="179" s="1" customFormat="1" ht="15" customHeight="1">
      <c r="B179" s="296"/>
      <c r="C179" s="271" t="s">
        <v>57</v>
      </c>
      <c r="D179" s="271"/>
      <c r="E179" s="271"/>
      <c r="F179" s="294" t="s">
        <v>2841</v>
      </c>
      <c r="G179" s="271"/>
      <c r="H179" s="271" t="s">
        <v>2913</v>
      </c>
      <c r="I179" s="271" t="s">
        <v>2843</v>
      </c>
      <c r="J179" s="271">
        <v>20</v>
      </c>
      <c r="K179" s="319"/>
    </row>
    <row r="180" s="1" customFormat="1" ht="15" customHeight="1">
      <c r="B180" s="296"/>
      <c r="C180" s="271" t="s">
        <v>58</v>
      </c>
      <c r="D180" s="271"/>
      <c r="E180" s="271"/>
      <c r="F180" s="294" t="s">
        <v>2841</v>
      </c>
      <c r="G180" s="271"/>
      <c r="H180" s="271" t="s">
        <v>2914</v>
      </c>
      <c r="I180" s="271" t="s">
        <v>2843</v>
      </c>
      <c r="J180" s="271">
        <v>255</v>
      </c>
      <c r="K180" s="319"/>
    </row>
    <row r="181" s="1" customFormat="1" ht="15" customHeight="1">
      <c r="B181" s="296"/>
      <c r="C181" s="271" t="s">
        <v>138</v>
      </c>
      <c r="D181" s="271"/>
      <c r="E181" s="271"/>
      <c r="F181" s="294" t="s">
        <v>2841</v>
      </c>
      <c r="G181" s="271"/>
      <c r="H181" s="271" t="s">
        <v>2805</v>
      </c>
      <c r="I181" s="271" t="s">
        <v>2843</v>
      </c>
      <c r="J181" s="271">
        <v>10</v>
      </c>
      <c r="K181" s="319"/>
    </row>
    <row r="182" s="1" customFormat="1" ht="15" customHeight="1">
      <c r="B182" s="296"/>
      <c r="C182" s="271" t="s">
        <v>139</v>
      </c>
      <c r="D182" s="271"/>
      <c r="E182" s="271"/>
      <c r="F182" s="294" t="s">
        <v>2841</v>
      </c>
      <c r="G182" s="271"/>
      <c r="H182" s="271" t="s">
        <v>2915</v>
      </c>
      <c r="I182" s="271" t="s">
        <v>2876</v>
      </c>
      <c r="J182" s="271"/>
      <c r="K182" s="319"/>
    </row>
    <row r="183" s="1" customFormat="1" ht="15" customHeight="1">
      <c r="B183" s="296"/>
      <c r="C183" s="271" t="s">
        <v>2916</v>
      </c>
      <c r="D183" s="271"/>
      <c r="E183" s="271"/>
      <c r="F183" s="294" t="s">
        <v>2841</v>
      </c>
      <c r="G183" s="271"/>
      <c r="H183" s="271" t="s">
        <v>2917</v>
      </c>
      <c r="I183" s="271" t="s">
        <v>2876</v>
      </c>
      <c r="J183" s="271"/>
      <c r="K183" s="319"/>
    </row>
    <row r="184" s="1" customFormat="1" ht="15" customHeight="1">
      <c r="B184" s="296"/>
      <c r="C184" s="271" t="s">
        <v>2905</v>
      </c>
      <c r="D184" s="271"/>
      <c r="E184" s="271"/>
      <c r="F184" s="294" t="s">
        <v>2841</v>
      </c>
      <c r="G184" s="271"/>
      <c r="H184" s="271" t="s">
        <v>2918</v>
      </c>
      <c r="I184" s="271" t="s">
        <v>2876</v>
      </c>
      <c r="J184" s="271"/>
      <c r="K184" s="319"/>
    </row>
    <row r="185" s="1" customFormat="1" ht="15" customHeight="1">
      <c r="B185" s="296"/>
      <c r="C185" s="271" t="s">
        <v>141</v>
      </c>
      <c r="D185" s="271"/>
      <c r="E185" s="271"/>
      <c r="F185" s="294" t="s">
        <v>2847</v>
      </c>
      <c r="G185" s="271"/>
      <c r="H185" s="271" t="s">
        <v>2919</v>
      </c>
      <c r="I185" s="271" t="s">
        <v>2843</v>
      </c>
      <c r="J185" s="271">
        <v>50</v>
      </c>
      <c r="K185" s="319"/>
    </row>
    <row r="186" s="1" customFormat="1" ht="15" customHeight="1">
      <c r="B186" s="296"/>
      <c r="C186" s="271" t="s">
        <v>2920</v>
      </c>
      <c r="D186" s="271"/>
      <c r="E186" s="271"/>
      <c r="F186" s="294" t="s">
        <v>2847</v>
      </c>
      <c r="G186" s="271"/>
      <c r="H186" s="271" t="s">
        <v>2921</v>
      </c>
      <c r="I186" s="271" t="s">
        <v>2922</v>
      </c>
      <c r="J186" s="271"/>
      <c r="K186" s="319"/>
    </row>
    <row r="187" s="1" customFormat="1" ht="15" customHeight="1">
      <c r="B187" s="296"/>
      <c r="C187" s="271" t="s">
        <v>2923</v>
      </c>
      <c r="D187" s="271"/>
      <c r="E187" s="271"/>
      <c r="F187" s="294" t="s">
        <v>2847</v>
      </c>
      <c r="G187" s="271"/>
      <c r="H187" s="271" t="s">
        <v>2924</v>
      </c>
      <c r="I187" s="271" t="s">
        <v>2922</v>
      </c>
      <c r="J187" s="271"/>
      <c r="K187" s="319"/>
    </row>
    <row r="188" s="1" customFormat="1" ht="15" customHeight="1">
      <c r="B188" s="296"/>
      <c r="C188" s="271" t="s">
        <v>2925</v>
      </c>
      <c r="D188" s="271"/>
      <c r="E188" s="271"/>
      <c r="F188" s="294" t="s">
        <v>2847</v>
      </c>
      <c r="G188" s="271"/>
      <c r="H188" s="271" t="s">
        <v>2926</v>
      </c>
      <c r="I188" s="271" t="s">
        <v>2922</v>
      </c>
      <c r="J188" s="271"/>
      <c r="K188" s="319"/>
    </row>
    <row r="189" s="1" customFormat="1" ht="15" customHeight="1">
      <c r="B189" s="296"/>
      <c r="C189" s="332" t="s">
        <v>2927</v>
      </c>
      <c r="D189" s="271"/>
      <c r="E189" s="271"/>
      <c r="F189" s="294" t="s">
        <v>2847</v>
      </c>
      <c r="G189" s="271"/>
      <c r="H189" s="271" t="s">
        <v>2928</v>
      </c>
      <c r="I189" s="271" t="s">
        <v>2929</v>
      </c>
      <c r="J189" s="333" t="s">
        <v>2930</v>
      </c>
      <c r="K189" s="319"/>
    </row>
    <row r="190" s="16" customFormat="1" ht="15" customHeight="1">
      <c r="B190" s="334"/>
      <c r="C190" s="335" t="s">
        <v>2931</v>
      </c>
      <c r="D190" s="336"/>
      <c r="E190" s="336"/>
      <c r="F190" s="337" t="s">
        <v>2847</v>
      </c>
      <c r="G190" s="336"/>
      <c r="H190" s="336" t="s">
        <v>2932</v>
      </c>
      <c r="I190" s="336" t="s">
        <v>2929</v>
      </c>
      <c r="J190" s="338" t="s">
        <v>2930</v>
      </c>
      <c r="K190" s="339"/>
    </row>
    <row r="191" s="1" customFormat="1" ht="15" customHeight="1">
      <c r="B191" s="296"/>
      <c r="C191" s="332" t="s">
        <v>46</v>
      </c>
      <c r="D191" s="271"/>
      <c r="E191" s="271"/>
      <c r="F191" s="294" t="s">
        <v>2841</v>
      </c>
      <c r="G191" s="271"/>
      <c r="H191" s="268" t="s">
        <v>2933</v>
      </c>
      <c r="I191" s="271" t="s">
        <v>2934</v>
      </c>
      <c r="J191" s="271"/>
      <c r="K191" s="319"/>
    </row>
    <row r="192" s="1" customFormat="1" ht="15" customHeight="1">
      <c r="B192" s="296"/>
      <c r="C192" s="332" t="s">
        <v>2935</v>
      </c>
      <c r="D192" s="271"/>
      <c r="E192" s="271"/>
      <c r="F192" s="294" t="s">
        <v>2841</v>
      </c>
      <c r="G192" s="271"/>
      <c r="H192" s="271" t="s">
        <v>2936</v>
      </c>
      <c r="I192" s="271" t="s">
        <v>2876</v>
      </c>
      <c r="J192" s="271"/>
      <c r="K192" s="319"/>
    </row>
    <row r="193" s="1" customFormat="1" ht="15" customHeight="1">
      <c r="B193" s="296"/>
      <c r="C193" s="332" t="s">
        <v>2937</v>
      </c>
      <c r="D193" s="271"/>
      <c r="E193" s="271"/>
      <c r="F193" s="294" t="s">
        <v>2841</v>
      </c>
      <c r="G193" s="271"/>
      <c r="H193" s="271" t="s">
        <v>2938</v>
      </c>
      <c r="I193" s="271" t="s">
        <v>2876</v>
      </c>
      <c r="J193" s="271"/>
      <c r="K193" s="319"/>
    </row>
    <row r="194" s="1" customFormat="1" ht="15" customHeight="1">
      <c r="B194" s="296"/>
      <c r="C194" s="332" t="s">
        <v>2939</v>
      </c>
      <c r="D194" s="271"/>
      <c r="E194" s="271"/>
      <c r="F194" s="294" t="s">
        <v>2847</v>
      </c>
      <c r="G194" s="271"/>
      <c r="H194" s="271" t="s">
        <v>2940</v>
      </c>
      <c r="I194" s="271" t="s">
        <v>2876</v>
      </c>
      <c r="J194" s="271"/>
      <c r="K194" s="319"/>
    </row>
    <row r="195" s="1" customFormat="1" ht="15" customHeight="1">
      <c r="B195" s="325"/>
      <c r="C195" s="340"/>
      <c r="D195" s="305"/>
      <c r="E195" s="305"/>
      <c r="F195" s="305"/>
      <c r="G195" s="305"/>
      <c r="H195" s="305"/>
      <c r="I195" s="305"/>
      <c r="J195" s="305"/>
      <c r="K195" s="326"/>
    </row>
    <row r="196" s="1" customFormat="1" ht="18.75" customHeight="1">
      <c r="B196" s="307"/>
      <c r="C196" s="317"/>
      <c r="D196" s="317"/>
      <c r="E196" s="317"/>
      <c r="F196" s="327"/>
      <c r="G196" s="317"/>
      <c r="H196" s="317"/>
      <c r="I196" s="317"/>
      <c r="J196" s="317"/>
      <c r="K196" s="307"/>
    </row>
    <row r="197" s="1" customFormat="1" ht="18.75" customHeight="1">
      <c r="B197" s="307"/>
      <c r="C197" s="317"/>
      <c r="D197" s="317"/>
      <c r="E197" s="317"/>
      <c r="F197" s="327"/>
      <c r="G197" s="317"/>
      <c r="H197" s="317"/>
      <c r="I197" s="317"/>
      <c r="J197" s="317"/>
      <c r="K197" s="307"/>
    </row>
    <row r="198" s="1" customFormat="1" ht="18.75" customHeight="1">
      <c r="B198" s="279"/>
      <c r="C198" s="279"/>
      <c r="D198" s="279"/>
      <c r="E198" s="279"/>
      <c r="F198" s="279"/>
      <c r="G198" s="279"/>
      <c r="H198" s="279"/>
      <c r="I198" s="279"/>
      <c r="J198" s="279"/>
      <c r="K198" s="279"/>
    </row>
    <row r="199" s="1" customFormat="1" ht="13.5">
      <c r="B199" s="258"/>
      <c r="C199" s="259"/>
      <c r="D199" s="259"/>
      <c r="E199" s="259"/>
      <c r="F199" s="259"/>
      <c r="G199" s="259"/>
      <c r="H199" s="259"/>
      <c r="I199" s="259"/>
      <c r="J199" s="259"/>
      <c r="K199" s="260"/>
    </row>
    <row r="200" s="1" customFormat="1" ht="21">
      <c r="B200" s="261"/>
      <c r="C200" s="262" t="s">
        <v>2941</v>
      </c>
      <c r="D200" s="262"/>
      <c r="E200" s="262"/>
      <c r="F200" s="262"/>
      <c r="G200" s="262"/>
      <c r="H200" s="262"/>
      <c r="I200" s="262"/>
      <c r="J200" s="262"/>
      <c r="K200" s="263"/>
    </row>
    <row r="201" s="1" customFormat="1" ht="25.5" customHeight="1">
      <c r="B201" s="261"/>
      <c r="C201" s="341" t="s">
        <v>2942</v>
      </c>
      <c r="D201" s="341"/>
      <c r="E201" s="341"/>
      <c r="F201" s="341" t="s">
        <v>2943</v>
      </c>
      <c r="G201" s="342"/>
      <c r="H201" s="341" t="s">
        <v>2944</v>
      </c>
      <c r="I201" s="341"/>
      <c r="J201" s="341"/>
      <c r="K201" s="263"/>
    </row>
    <row r="202" s="1" customFormat="1" ht="5.25" customHeight="1">
      <c r="B202" s="296"/>
      <c r="C202" s="291"/>
      <c r="D202" s="291"/>
      <c r="E202" s="291"/>
      <c r="F202" s="291"/>
      <c r="G202" s="317"/>
      <c r="H202" s="291"/>
      <c r="I202" s="291"/>
      <c r="J202" s="291"/>
      <c r="K202" s="319"/>
    </row>
    <row r="203" s="1" customFormat="1" ht="15" customHeight="1">
      <c r="B203" s="296"/>
      <c r="C203" s="271" t="s">
        <v>2934</v>
      </c>
      <c r="D203" s="271"/>
      <c r="E203" s="271"/>
      <c r="F203" s="294" t="s">
        <v>47</v>
      </c>
      <c r="G203" s="271"/>
      <c r="H203" s="271" t="s">
        <v>2945</v>
      </c>
      <c r="I203" s="271"/>
      <c r="J203" s="271"/>
      <c r="K203" s="319"/>
    </row>
    <row r="204" s="1" customFormat="1" ht="15" customHeight="1">
      <c r="B204" s="296"/>
      <c r="C204" s="271"/>
      <c r="D204" s="271"/>
      <c r="E204" s="271"/>
      <c r="F204" s="294" t="s">
        <v>48</v>
      </c>
      <c r="G204" s="271"/>
      <c r="H204" s="271" t="s">
        <v>2946</v>
      </c>
      <c r="I204" s="271"/>
      <c r="J204" s="271"/>
      <c r="K204" s="319"/>
    </row>
    <row r="205" s="1" customFormat="1" ht="15" customHeight="1">
      <c r="B205" s="296"/>
      <c r="C205" s="271"/>
      <c r="D205" s="271"/>
      <c r="E205" s="271"/>
      <c r="F205" s="294" t="s">
        <v>51</v>
      </c>
      <c r="G205" s="271"/>
      <c r="H205" s="271" t="s">
        <v>2947</v>
      </c>
      <c r="I205" s="271"/>
      <c r="J205" s="271"/>
      <c r="K205" s="319"/>
    </row>
    <row r="206" s="1" customFormat="1" ht="15" customHeight="1">
      <c r="B206" s="296"/>
      <c r="C206" s="271"/>
      <c r="D206" s="271"/>
      <c r="E206" s="271"/>
      <c r="F206" s="294" t="s">
        <v>49</v>
      </c>
      <c r="G206" s="271"/>
      <c r="H206" s="271" t="s">
        <v>2948</v>
      </c>
      <c r="I206" s="271"/>
      <c r="J206" s="271"/>
      <c r="K206" s="319"/>
    </row>
    <row r="207" s="1" customFormat="1" ht="15" customHeight="1">
      <c r="B207" s="296"/>
      <c r="C207" s="271"/>
      <c r="D207" s="271"/>
      <c r="E207" s="271"/>
      <c r="F207" s="294" t="s">
        <v>50</v>
      </c>
      <c r="G207" s="271"/>
      <c r="H207" s="271" t="s">
        <v>2949</v>
      </c>
      <c r="I207" s="271"/>
      <c r="J207" s="271"/>
      <c r="K207" s="319"/>
    </row>
    <row r="208" s="1" customFormat="1" ht="15" customHeight="1">
      <c r="B208" s="296"/>
      <c r="C208" s="271"/>
      <c r="D208" s="271"/>
      <c r="E208" s="271"/>
      <c r="F208" s="294"/>
      <c r="G208" s="271"/>
      <c r="H208" s="271"/>
      <c r="I208" s="271"/>
      <c r="J208" s="271"/>
      <c r="K208" s="319"/>
    </row>
    <row r="209" s="1" customFormat="1" ht="15" customHeight="1">
      <c r="B209" s="296"/>
      <c r="C209" s="271" t="s">
        <v>2888</v>
      </c>
      <c r="D209" s="271"/>
      <c r="E209" s="271"/>
      <c r="F209" s="294" t="s">
        <v>83</v>
      </c>
      <c r="G209" s="271"/>
      <c r="H209" s="271" t="s">
        <v>2950</v>
      </c>
      <c r="I209" s="271"/>
      <c r="J209" s="271"/>
      <c r="K209" s="319"/>
    </row>
    <row r="210" s="1" customFormat="1" ht="15" customHeight="1">
      <c r="B210" s="296"/>
      <c r="C210" s="271"/>
      <c r="D210" s="271"/>
      <c r="E210" s="271"/>
      <c r="F210" s="294" t="s">
        <v>2783</v>
      </c>
      <c r="G210" s="271"/>
      <c r="H210" s="271" t="s">
        <v>2784</v>
      </c>
      <c r="I210" s="271"/>
      <c r="J210" s="271"/>
      <c r="K210" s="319"/>
    </row>
    <row r="211" s="1" customFormat="1" ht="15" customHeight="1">
      <c r="B211" s="296"/>
      <c r="C211" s="271"/>
      <c r="D211" s="271"/>
      <c r="E211" s="271"/>
      <c r="F211" s="294" t="s">
        <v>2781</v>
      </c>
      <c r="G211" s="271"/>
      <c r="H211" s="271" t="s">
        <v>2951</v>
      </c>
      <c r="I211" s="271"/>
      <c r="J211" s="271"/>
      <c r="K211" s="319"/>
    </row>
    <row r="212" s="1" customFormat="1" ht="15" customHeight="1">
      <c r="B212" s="343"/>
      <c r="C212" s="271"/>
      <c r="D212" s="271"/>
      <c r="E212" s="271"/>
      <c r="F212" s="294" t="s">
        <v>2785</v>
      </c>
      <c r="G212" s="332"/>
      <c r="H212" s="323" t="s">
        <v>2786</v>
      </c>
      <c r="I212" s="323"/>
      <c r="J212" s="323"/>
      <c r="K212" s="344"/>
    </row>
    <row r="213" s="1" customFormat="1" ht="15" customHeight="1">
      <c r="B213" s="343"/>
      <c r="C213" s="271"/>
      <c r="D213" s="271"/>
      <c r="E213" s="271"/>
      <c r="F213" s="294" t="s">
        <v>2787</v>
      </c>
      <c r="G213" s="332"/>
      <c r="H213" s="323" t="s">
        <v>2756</v>
      </c>
      <c r="I213" s="323"/>
      <c r="J213" s="323"/>
      <c r="K213" s="344"/>
    </row>
    <row r="214" s="1" customFormat="1" ht="15" customHeight="1">
      <c r="B214" s="343"/>
      <c r="C214" s="271"/>
      <c r="D214" s="271"/>
      <c r="E214" s="271"/>
      <c r="F214" s="294"/>
      <c r="G214" s="332"/>
      <c r="H214" s="323"/>
      <c r="I214" s="323"/>
      <c r="J214" s="323"/>
      <c r="K214" s="344"/>
    </row>
    <row r="215" s="1" customFormat="1" ht="15" customHeight="1">
      <c r="B215" s="343"/>
      <c r="C215" s="271" t="s">
        <v>2912</v>
      </c>
      <c r="D215" s="271"/>
      <c r="E215" s="271"/>
      <c r="F215" s="294">
        <v>1</v>
      </c>
      <c r="G215" s="332"/>
      <c r="H215" s="323" t="s">
        <v>2952</v>
      </c>
      <c r="I215" s="323"/>
      <c r="J215" s="323"/>
      <c r="K215" s="344"/>
    </row>
    <row r="216" s="1" customFormat="1" ht="15" customHeight="1">
      <c r="B216" s="343"/>
      <c r="C216" s="271"/>
      <c r="D216" s="271"/>
      <c r="E216" s="271"/>
      <c r="F216" s="294">
        <v>2</v>
      </c>
      <c r="G216" s="332"/>
      <c r="H216" s="323" t="s">
        <v>2953</v>
      </c>
      <c r="I216" s="323"/>
      <c r="J216" s="323"/>
      <c r="K216" s="344"/>
    </row>
    <row r="217" s="1" customFormat="1" ht="15" customHeight="1">
      <c r="B217" s="343"/>
      <c r="C217" s="271"/>
      <c r="D217" s="271"/>
      <c r="E217" s="271"/>
      <c r="F217" s="294">
        <v>3</v>
      </c>
      <c r="G217" s="332"/>
      <c r="H217" s="323" t="s">
        <v>2954</v>
      </c>
      <c r="I217" s="323"/>
      <c r="J217" s="323"/>
      <c r="K217" s="344"/>
    </row>
    <row r="218" s="1" customFormat="1" ht="15" customHeight="1">
      <c r="B218" s="343"/>
      <c r="C218" s="271"/>
      <c r="D218" s="271"/>
      <c r="E218" s="271"/>
      <c r="F218" s="294">
        <v>4</v>
      </c>
      <c r="G218" s="332"/>
      <c r="H218" s="323" t="s">
        <v>2955</v>
      </c>
      <c r="I218" s="323"/>
      <c r="J218" s="323"/>
      <c r="K218" s="344"/>
    </row>
    <row r="219" s="1" customFormat="1" ht="12.75" customHeight="1">
      <c r="B219" s="345"/>
      <c r="C219" s="346"/>
      <c r="D219" s="346"/>
      <c r="E219" s="346"/>
      <c r="F219" s="346"/>
      <c r="G219" s="346"/>
      <c r="H219" s="346"/>
      <c r="I219" s="346"/>
      <c r="J219" s="346"/>
      <c r="K219" s="34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Merenus</dc:creator>
  <cp:lastModifiedBy>Vojtěch Merenus</cp:lastModifiedBy>
  <dcterms:created xsi:type="dcterms:W3CDTF">2025-12-09T17:38:32Z</dcterms:created>
  <dcterms:modified xsi:type="dcterms:W3CDTF">2025-12-09T17:38:40Z</dcterms:modified>
</cp:coreProperties>
</file>