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ST202505 - MŠ, Český Brod\ST202505 - MŠ, Český Brod - DPS\Rozpočty a VV\"/>
    </mc:Choice>
  </mc:AlternateContent>
  <xr:revisionPtr revIDLastSave="0" documentId="13_ncr:1_{47AB0527-7310-4B90-A7D8-6FD61F0DAAFC}" xr6:coauthVersionLast="47" xr6:coauthVersionMax="47" xr10:uidLastSave="{00000000-0000-0000-0000-000000000000}"/>
  <bookViews>
    <workbookView xWindow="2805" yWindow="1155" windowWidth="21570" windowHeight="18015" xr2:uid="{00000000-000D-0000-FFFF-FFFF00000000}"/>
  </bookViews>
  <sheets>
    <sheet name="Rekapitulace stavby" sheetId="1" r:id="rId1"/>
    <sheet name="1 - Stavební úpravy 1NP a..." sheetId="2" r:id="rId2"/>
    <sheet name="gastrovybavení" sheetId="4" r:id="rId3"/>
    <sheet name="Pokyny pro vyplnění" sheetId="3" r:id="rId4"/>
  </sheets>
  <definedNames>
    <definedName name="_xlnm._FilterDatabase" localSheetId="1" hidden="1">'1 - Stavební úpravy 1NP a...'!$C$121:$K$1214</definedName>
    <definedName name="_xlnm.Print_Titles" localSheetId="1">'1 - Stavební úpravy 1NP a...'!$121:$121</definedName>
    <definedName name="_xlnm.Print_Titles" localSheetId="0">'Rekapitulace stavby'!$52:$52</definedName>
    <definedName name="_xlnm.Print_Area" localSheetId="1">'1 - Stavební úpravy 1NP a...'!$C$4:$J$39,'1 - Stavební úpravy 1NP a...'!$C$45:$J$103,'1 - Stavební úpravy 1NP a...'!$C$109:$K$1214</definedName>
    <definedName name="_xlnm.Print_Area" localSheetId="2">gastrovybavení!$B$1:$H$15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81029"/>
</workbook>
</file>

<file path=xl/calcChain.xml><?xml version="1.0" encoding="utf-8"?>
<calcChain xmlns="http://schemas.openxmlformats.org/spreadsheetml/2006/main">
  <c r="K15" i="4" l="1"/>
  <c r="K14" i="4"/>
  <c r="K13" i="4"/>
  <c r="K12" i="4"/>
  <c r="K11" i="4"/>
  <c r="K10" i="4"/>
  <c r="K9" i="4"/>
  <c r="K8" i="4"/>
  <c r="K7" i="4"/>
  <c r="K6" i="4"/>
  <c r="K5" i="4"/>
  <c r="K4" i="4"/>
  <c r="K16" i="4" s="1"/>
  <c r="I1049" i="2" s="1"/>
  <c r="J37" i="2" l="1"/>
  <c r="J36" i="2"/>
  <c r="AY55" i="1"/>
  <c r="J35" i="2"/>
  <c r="AX55" i="1"/>
  <c r="BI1212" i="2"/>
  <c r="BH1212" i="2"/>
  <c r="BG1212" i="2"/>
  <c r="BF1212" i="2"/>
  <c r="T1212" i="2"/>
  <c r="R1212" i="2"/>
  <c r="P1212" i="2"/>
  <c r="BI1210" i="2"/>
  <c r="BH1210" i="2"/>
  <c r="BG1210" i="2"/>
  <c r="BF1210" i="2"/>
  <c r="T1210" i="2"/>
  <c r="R1210" i="2"/>
  <c r="P1210" i="2"/>
  <c r="BI1207" i="2"/>
  <c r="BH1207" i="2"/>
  <c r="BG1207" i="2"/>
  <c r="BF1207" i="2"/>
  <c r="T1207" i="2"/>
  <c r="T1206" i="2"/>
  <c r="R1207" i="2"/>
  <c r="R1206" i="2"/>
  <c r="P1207" i="2"/>
  <c r="P1206" i="2"/>
  <c r="BI1205" i="2"/>
  <c r="BH1205" i="2"/>
  <c r="BG1205" i="2"/>
  <c r="BF1205" i="2"/>
  <c r="T1205" i="2"/>
  <c r="R1205" i="2"/>
  <c r="P1205" i="2"/>
  <c r="BI1204" i="2"/>
  <c r="BH1204" i="2"/>
  <c r="BG1204" i="2"/>
  <c r="BF1204" i="2"/>
  <c r="T1204" i="2"/>
  <c r="R1204" i="2"/>
  <c r="P1204" i="2"/>
  <c r="BI1201" i="2"/>
  <c r="BH1201" i="2"/>
  <c r="BG1201" i="2"/>
  <c r="BF1201" i="2"/>
  <c r="T1201" i="2"/>
  <c r="R1201" i="2"/>
  <c r="P1201" i="2"/>
  <c r="BI1199" i="2"/>
  <c r="BH1199" i="2"/>
  <c r="BG1199" i="2"/>
  <c r="BF1199" i="2"/>
  <c r="T1199" i="2"/>
  <c r="R1199" i="2"/>
  <c r="P1199" i="2"/>
  <c r="BI1197" i="2"/>
  <c r="BH1197" i="2"/>
  <c r="BG1197" i="2"/>
  <c r="BF1197" i="2"/>
  <c r="T1197" i="2"/>
  <c r="R1197" i="2"/>
  <c r="P1197" i="2"/>
  <c r="BI1195" i="2"/>
  <c r="BH1195" i="2"/>
  <c r="BG1195" i="2"/>
  <c r="BF1195" i="2"/>
  <c r="T1195" i="2"/>
  <c r="R1195" i="2"/>
  <c r="P1195" i="2"/>
  <c r="BI1192" i="2"/>
  <c r="BH1192" i="2"/>
  <c r="BG1192" i="2"/>
  <c r="BF1192" i="2"/>
  <c r="T1192" i="2"/>
  <c r="R1192" i="2"/>
  <c r="P1192" i="2"/>
  <c r="BI1190" i="2"/>
  <c r="BH1190" i="2"/>
  <c r="BG1190" i="2"/>
  <c r="BF1190" i="2"/>
  <c r="T1190" i="2"/>
  <c r="R1190" i="2"/>
  <c r="P1190" i="2"/>
  <c r="BI1186" i="2"/>
  <c r="BH1186" i="2"/>
  <c r="BG1186" i="2"/>
  <c r="BF1186" i="2"/>
  <c r="T1186" i="2"/>
  <c r="R1186" i="2"/>
  <c r="P1186" i="2"/>
  <c r="BI1184" i="2"/>
  <c r="BH1184" i="2"/>
  <c r="BG1184" i="2"/>
  <c r="BF1184" i="2"/>
  <c r="T1184" i="2"/>
  <c r="R1184" i="2"/>
  <c r="P1184" i="2"/>
  <c r="BI1182" i="2"/>
  <c r="BH1182" i="2"/>
  <c r="BG1182" i="2"/>
  <c r="BF1182" i="2"/>
  <c r="T1182" i="2"/>
  <c r="R1182" i="2"/>
  <c r="P1182" i="2"/>
  <c r="BI1180" i="2"/>
  <c r="BH1180" i="2"/>
  <c r="BG1180" i="2"/>
  <c r="BF1180" i="2"/>
  <c r="T1180" i="2"/>
  <c r="R1180" i="2"/>
  <c r="P1180" i="2"/>
  <c r="BI1177" i="2"/>
  <c r="BH1177" i="2"/>
  <c r="BG1177" i="2"/>
  <c r="BF1177" i="2"/>
  <c r="T1177" i="2"/>
  <c r="R1177" i="2"/>
  <c r="P1177" i="2"/>
  <c r="BI1175" i="2"/>
  <c r="BH1175" i="2"/>
  <c r="BG1175" i="2"/>
  <c r="BF1175" i="2"/>
  <c r="T1175" i="2"/>
  <c r="R1175" i="2"/>
  <c r="P1175" i="2"/>
  <c r="BI1172" i="2"/>
  <c r="BH1172" i="2"/>
  <c r="BG1172" i="2"/>
  <c r="BF1172" i="2"/>
  <c r="T1172" i="2"/>
  <c r="R1172" i="2"/>
  <c r="P1172" i="2"/>
  <c r="BI1169" i="2"/>
  <c r="BH1169" i="2"/>
  <c r="BG1169" i="2"/>
  <c r="BF1169" i="2"/>
  <c r="T1169" i="2"/>
  <c r="R1169" i="2"/>
  <c r="P1169" i="2"/>
  <c r="BI1167" i="2"/>
  <c r="BH1167" i="2"/>
  <c r="BG1167" i="2"/>
  <c r="BF1167" i="2"/>
  <c r="T1167" i="2"/>
  <c r="R1167" i="2"/>
  <c r="P1167" i="2"/>
  <c r="BI1165" i="2"/>
  <c r="BH1165" i="2"/>
  <c r="BG1165" i="2"/>
  <c r="BF1165" i="2"/>
  <c r="T1165" i="2"/>
  <c r="R1165" i="2"/>
  <c r="P1165" i="2"/>
  <c r="BI1162" i="2"/>
  <c r="BH1162" i="2"/>
  <c r="BG1162" i="2"/>
  <c r="BF1162" i="2"/>
  <c r="T1162" i="2"/>
  <c r="R1162" i="2"/>
  <c r="P1162" i="2"/>
  <c r="BI1159" i="2"/>
  <c r="BH1159" i="2"/>
  <c r="BG1159" i="2"/>
  <c r="BF1159" i="2"/>
  <c r="T1159" i="2"/>
  <c r="R1159" i="2"/>
  <c r="P1159" i="2"/>
  <c r="BI1157" i="2"/>
  <c r="BH1157" i="2"/>
  <c r="BG1157" i="2"/>
  <c r="BF1157" i="2"/>
  <c r="T1157" i="2"/>
  <c r="R1157" i="2"/>
  <c r="P1157" i="2"/>
  <c r="BI1154" i="2"/>
  <c r="BH1154" i="2"/>
  <c r="BG1154" i="2"/>
  <c r="BF1154" i="2"/>
  <c r="T1154" i="2"/>
  <c r="R1154" i="2"/>
  <c r="P1154" i="2"/>
  <c r="BI1152" i="2"/>
  <c r="BH1152" i="2"/>
  <c r="BG1152" i="2"/>
  <c r="BF1152" i="2"/>
  <c r="T1152" i="2"/>
  <c r="R1152" i="2"/>
  <c r="P1152" i="2"/>
  <c r="BI1150" i="2"/>
  <c r="BH1150" i="2"/>
  <c r="BG1150" i="2"/>
  <c r="BF1150" i="2"/>
  <c r="T1150" i="2"/>
  <c r="R1150" i="2"/>
  <c r="P1150" i="2"/>
  <c r="BI1148" i="2"/>
  <c r="BH1148" i="2"/>
  <c r="BG1148" i="2"/>
  <c r="BF1148" i="2"/>
  <c r="T1148" i="2"/>
  <c r="R1148" i="2"/>
  <c r="P1148" i="2"/>
  <c r="BI1146" i="2"/>
  <c r="BH1146" i="2"/>
  <c r="BG1146" i="2"/>
  <c r="BF1146" i="2"/>
  <c r="T1146" i="2"/>
  <c r="R1146" i="2"/>
  <c r="P1146" i="2"/>
  <c r="BI1144" i="2"/>
  <c r="BH1144" i="2"/>
  <c r="BG1144" i="2"/>
  <c r="BF1144" i="2"/>
  <c r="T1144" i="2"/>
  <c r="R1144" i="2"/>
  <c r="P1144" i="2"/>
  <c r="BI1141" i="2"/>
  <c r="BH1141" i="2"/>
  <c r="BG1141" i="2"/>
  <c r="BF1141" i="2"/>
  <c r="T1141" i="2"/>
  <c r="R1141" i="2"/>
  <c r="P1141" i="2"/>
  <c r="BI1139" i="2"/>
  <c r="BH1139" i="2"/>
  <c r="BG1139" i="2"/>
  <c r="BF1139" i="2"/>
  <c r="T1139" i="2"/>
  <c r="R1139" i="2"/>
  <c r="P1139" i="2"/>
  <c r="BI1137" i="2"/>
  <c r="BH1137" i="2"/>
  <c r="BG1137" i="2"/>
  <c r="BF1137" i="2"/>
  <c r="T1137" i="2"/>
  <c r="R1137" i="2"/>
  <c r="P1137" i="2"/>
  <c r="BI1135" i="2"/>
  <c r="BH1135" i="2"/>
  <c r="BG1135" i="2"/>
  <c r="BF1135" i="2"/>
  <c r="T1135" i="2"/>
  <c r="R1135" i="2"/>
  <c r="P1135" i="2"/>
  <c r="BI1133" i="2"/>
  <c r="BH1133" i="2"/>
  <c r="BG1133" i="2"/>
  <c r="BF1133" i="2"/>
  <c r="T1133" i="2"/>
  <c r="R1133" i="2"/>
  <c r="P1133" i="2"/>
  <c r="BI1130" i="2"/>
  <c r="BH1130" i="2"/>
  <c r="BG1130" i="2"/>
  <c r="BF1130" i="2"/>
  <c r="T1130" i="2"/>
  <c r="R1130" i="2"/>
  <c r="P1130" i="2"/>
  <c r="BI1128" i="2"/>
  <c r="BH1128" i="2"/>
  <c r="BG1128" i="2"/>
  <c r="BF1128" i="2"/>
  <c r="T1128" i="2"/>
  <c r="R1128" i="2"/>
  <c r="P1128" i="2"/>
  <c r="BI1126" i="2"/>
  <c r="BH1126" i="2"/>
  <c r="BG1126" i="2"/>
  <c r="BF1126" i="2"/>
  <c r="T1126" i="2"/>
  <c r="R1126" i="2"/>
  <c r="P1126" i="2"/>
  <c r="BI1124" i="2"/>
  <c r="BH1124" i="2"/>
  <c r="BG1124" i="2"/>
  <c r="BF1124" i="2"/>
  <c r="T1124" i="2"/>
  <c r="R1124" i="2"/>
  <c r="P1124" i="2"/>
  <c r="BI1121" i="2"/>
  <c r="BH1121" i="2"/>
  <c r="BG1121" i="2"/>
  <c r="BF1121" i="2"/>
  <c r="T1121" i="2"/>
  <c r="R1121" i="2"/>
  <c r="P1121" i="2"/>
  <c r="BI1119" i="2"/>
  <c r="BH1119" i="2"/>
  <c r="BG1119" i="2"/>
  <c r="BF1119" i="2"/>
  <c r="T1119" i="2"/>
  <c r="R1119" i="2"/>
  <c r="P1119" i="2"/>
  <c r="BI1116" i="2"/>
  <c r="BH1116" i="2"/>
  <c r="BG1116" i="2"/>
  <c r="BF1116" i="2"/>
  <c r="T1116" i="2"/>
  <c r="R1116" i="2"/>
  <c r="P1116" i="2"/>
  <c r="BI1114" i="2"/>
  <c r="BH1114" i="2"/>
  <c r="BG1114" i="2"/>
  <c r="BF1114" i="2"/>
  <c r="T1114" i="2"/>
  <c r="R1114" i="2"/>
  <c r="P1114" i="2"/>
  <c r="BI1112" i="2"/>
  <c r="BH1112" i="2"/>
  <c r="BG1112" i="2"/>
  <c r="BF1112" i="2"/>
  <c r="T1112" i="2"/>
  <c r="R1112" i="2"/>
  <c r="P1112" i="2"/>
  <c r="BI1109" i="2"/>
  <c r="BH1109" i="2"/>
  <c r="BG1109" i="2"/>
  <c r="BF1109" i="2"/>
  <c r="T1109" i="2"/>
  <c r="R1109" i="2"/>
  <c r="P1109" i="2"/>
  <c r="BI1107" i="2"/>
  <c r="BH1107" i="2"/>
  <c r="BG1107" i="2"/>
  <c r="BF1107" i="2"/>
  <c r="T1107" i="2"/>
  <c r="R1107" i="2"/>
  <c r="P1107" i="2"/>
  <c r="BI1105" i="2"/>
  <c r="BH1105" i="2"/>
  <c r="BG1105" i="2"/>
  <c r="BF1105" i="2"/>
  <c r="T1105" i="2"/>
  <c r="R1105" i="2"/>
  <c r="P1105" i="2"/>
  <c r="BI1102" i="2"/>
  <c r="BH1102" i="2"/>
  <c r="BG1102" i="2"/>
  <c r="BF1102" i="2"/>
  <c r="T1102" i="2"/>
  <c r="R1102" i="2"/>
  <c r="P1102" i="2"/>
  <c r="BI1099" i="2"/>
  <c r="BH1099" i="2"/>
  <c r="BG1099" i="2"/>
  <c r="BF1099" i="2"/>
  <c r="T1099" i="2"/>
  <c r="R1099" i="2"/>
  <c r="P1099" i="2"/>
  <c r="BI1097" i="2"/>
  <c r="BH1097" i="2"/>
  <c r="BG1097" i="2"/>
  <c r="BF1097" i="2"/>
  <c r="T1097" i="2"/>
  <c r="R1097" i="2"/>
  <c r="P1097" i="2"/>
  <c r="BI1095" i="2"/>
  <c r="BH1095" i="2"/>
  <c r="BG1095" i="2"/>
  <c r="BF1095" i="2"/>
  <c r="T1095" i="2"/>
  <c r="R1095" i="2"/>
  <c r="P1095" i="2"/>
  <c r="BI1092" i="2"/>
  <c r="BH1092" i="2"/>
  <c r="BG1092" i="2"/>
  <c r="BF1092" i="2"/>
  <c r="T1092" i="2"/>
  <c r="R1092" i="2"/>
  <c r="P1092" i="2"/>
  <c r="BI1090" i="2"/>
  <c r="BH1090" i="2"/>
  <c r="BG1090" i="2"/>
  <c r="BF1090" i="2"/>
  <c r="T1090" i="2"/>
  <c r="R1090" i="2"/>
  <c r="P1090" i="2"/>
  <c r="BI1088" i="2"/>
  <c r="BH1088" i="2"/>
  <c r="BG1088" i="2"/>
  <c r="BF1088" i="2"/>
  <c r="T1088" i="2"/>
  <c r="R1088" i="2"/>
  <c r="P1088" i="2"/>
  <c r="BI1085" i="2"/>
  <c r="BH1085" i="2"/>
  <c r="BG1085" i="2"/>
  <c r="BF1085" i="2"/>
  <c r="T1085" i="2"/>
  <c r="R1085" i="2"/>
  <c r="P1085" i="2"/>
  <c r="BI1083" i="2"/>
  <c r="BH1083" i="2"/>
  <c r="BG1083" i="2"/>
  <c r="BF1083" i="2"/>
  <c r="T1083" i="2"/>
  <c r="R1083" i="2"/>
  <c r="P1083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6" i="2"/>
  <c r="BH1076" i="2"/>
  <c r="BG1076" i="2"/>
  <c r="BF1076" i="2"/>
  <c r="T1076" i="2"/>
  <c r="R1076" i="2"/>
  <c r="P1076" i="2"/>
  <c r="BI1073" i="2"/>
  <c r="BH1073" i="2"/>
  <c r="BG1073" i="2"/>
  <c r="BF1073" i="2"/>
  <c r="T1073" i="2"/>
  <c r="R1073" i="2"/>
  <c r="P1073" i="2"/>
  <c r="BI1072" i="2"/>
  <c r="BH1072" i="2"/>
  <c r="BG1072" i="2"/>
  <c r="BF1072" i="2"/>
  <c r="T1072" i="2"/>
  <c r="R1072" i="2"/>
  <c r="P1072" i="2"/>
  <c r="BI1070" i="2"/>
  <c r="BH1070" i="2"/>
  <c r="BG1070" i="2"/>
  <c r="BF1070" i="2"/>
  <c r="T1070" i="2"/>
  <c r="R1070" i="2"/>
  <c r="P1070" i="2"/>
  <c r="BI1069" i="2"/>
  <c r="BH1069" i="2"/>
  <c r="BG1069" i="2"/>
  <c r="BF1069" i="2"/>
  <c r="T1069" i="2"/>
  <c r="R1069" i="2"/>
  <c r="P1069" i="2"/>
  <c r="BI1067" i="2"/>
  <c r="BH1067" i="2"/>
  <c r="BG1067" i="2"/>
  <c r="BF1067" i="2"/>
  <c r="T1067" i="2"/>
  <c r="R1067" i="2"/>
  <c r="P1067" i="2"/>
  <c r="BI1066" i="2"/>
  <c r="BH1066" i="2"/>
  <c r="BG1066" i="2"/>
  <c r="BF1066" i="2"/>
  <c r="T1066" i="2"/>
  <c r="R1066" i="2"/>
  <c r="P1066" i="2"/>
  <c r="BI1065" i="2"/>
  <c r="BH1065" i="2"/>
  <c r="BG1065" i="2"/>
  <c r="BF1065" i="2"/>
  <c r="T1065" i="2"/>
  <c r="R1065" i="2"/>
  <c r="P1065" i="2"/>
  <c r="BI1062" i="2"/>
  <c r="BH1062" i="2"/>
  <c r="BG1062" i="2"/>
  <c r="BF1062" i="2"/>
  <c r="T1062" i="2"/>
  <c r="R1062" i="2"/>
  <c r="P1062" i="2"/>
  <c r="BI1060" i="2"/>
  <c r="BH1060" i="2"/>
  <c r="BG1060" i="2"/>
  <c r="BF1060" i="2"/>
  <c r="T1060" i="2"/>
  <c r="R1060" i="2"/>
  <c r="P1060" i="2"/>
  <c r="BI1058" i="2"/>
  <c r="BH1058" i="2"/>
  <c r="BG1058" i="2"/>
  <c r="BF1058" i="2"/>
  <c r="T1058" i="2"/>
  <c r="R1058" i="2"/>
  <c r="P1058" i="2"/>
  <c r="BI1057" i="2"/>
  <c r="BH1057" i="2"/>
  <c r="BG1057" i="2"/>
  <c r="BF1057" i="2"/>
  <c r="T1057" i="2"/>
  <c r="R1057" i="2"/>
  <c r="P1057" i="2"/>
  <c r="BI1055" i="2"/>
  <c r="BH1055" i="2"/>
  <c r="BG1055" i="2"/>
  <c r="BF1055" i="2"/>
  <c r="T1055" i="2"/>
  <c r="R1055" i="2"/>
  <c r="P1055" i="2"/>
  <c r="BI1052" i="2"/>
  <c r="BH1052" i="2"/>
  <c r="BG1052" i="2"/>
  <c r="BF1052" i="2"/>
  <c r="T1052" i="2"/>
  <c r="R1052" i="2"/>
  <c r="P1052" i="2"/>
  <c r="BI1050" i="2"/>
  <c r="BH1050" i="2"/>
  <c r="BG1050" i="2"/>
  <c r="BF1050" i="2"/>
  <c r="T1050" i="2"/>
  <c r="R1050" i="2"/>
  <c r="P1050" i="2"/>
  <c r="BI1049" i="2"/>
  <c r="BH1049" i="2"/>
  <c r="BG1049" i="2"/>
  <c r="BF1049" i="2"/>
  <c r="T1049" i="2"/>
  <c r="R1049" i="2"/>
  <c r="P1049" i="2"/>
  <c r="BI1048" i="2"/>
  <c r="BH1048" i="2"/>
  <c r="BG1048" i="2"/>
  <c r="BF1048" i="2"/>
  <c r="T1048" i="2"/>
  <c r="R1048" i="2"/>
  <c r="P1048" i="2"/>
  <c r="BI1047" i="2"/>
  <c r="BH1047" i="2"/>
  <c r="BG1047" i="2"/>
  <c r="BF1047" i="2"/>
  <c r="T1047" i="2"/>
  <c r="R1047" i="2"/>
  <c r="P1047" i="2"/>
  <c r="BI1045" i="2"/>
  <c r="BH1045" i="2"/>
  <c r="BG1045" i="2"/>
  <c r="BF1045" i="2"/>
  <c r="T1045" i="2"/>
  <c r="R1045" i="2"/>
  <c r="P1045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9" i="2"/>
  <c r="BH1039" i="2"/>
  <c r="BG1039" i="2"/>
  <c r="BF1039" i="2"/>
  <c r="T1039" i="2"/>
  <c r="R1039" i="2"/>
  <c r="P1039" i="2"/>
  <c r="BI1037" i="2"/>
  <c r="BH1037" i="2"/>
  <c r="BG1037" i="2"/>
  <c r="BF1037" i="2"/>
  <c r="T1037" i="2"/>
  <c r="R1037" i="2"/>
  <c r="P1037" i="2"/>
  <c r="BI1035" i="2"/>
  <c r="BH1035" i="2"/>
  <c r="BG1035" i="2"/>
  <c r="BF1035" i="2"/>
  <c r="T1035" i="2"/>
  <c r="R1035" i="2"/>
  <c r="P1035" i="2"/>
  <c r="BI1033" i="2"/>
  <c r="BH1033" i="2"/>
  <c r="BG1033" i="2"/>
  <c r="BF1033" i="2"/>
  <c r="T1033" i="2"/>
  <c r="R1033" i="2"/>
  <c r="P1033" i="2"/>
  <c r="BI1031" i="2"/>
  <c r="BH1031" i="2"/>
  <c r="BG1031" i="2"/>
  <c r="BF1031" i="2"/>
  <c r="T1031" i="2"/>
  <c r="R1031" i="2"/>
  <c r="P1031" i="2"/>
  <c r="BI1030" i="2"/>
  <c r="BH1030" i="2"/>
  <c r="BG1030" i="2"/>
  <c r="BF1030" i="2"/>
  <c r="T1030" i="2"/>
  <c r="R1030" i="2"/>
  <c r="P1030" i="2"/>
  <c r="BI1028" i="2"/>
  <c r="BH1028" i="2"/>
  <c r="BG1028" i="2"/>
  <c r="BF1028" i="2"/>
  <c r="T1028" i="2"/>
  <c r="R1028" i="2"/>
  <c r="P1028" i="2"/>
  <c r="BI1027" i="2"/>
  <c r="BH1027" i="2"/>
  <c r="BG1027" i="2"/>
  <c r="BF1027" i="2"/>
  <c r="T1027" i="2"/>
  <c r="R1027" i="2"/>
  <c r="P1027" i="2"/>
  <c r="BI1025" i="2"/>
  <c r="BH1025" i="2"/>
  <c r="BG1025" i="2"/>
  <c r="BF1025" i="2"/>
  <c r="T1025" i="2"/>
  <c r="R1025" i="2"/>
  <c r="P1025" i="2"/>
  <c r="BI1024" i="2"/>
  <c r="BH1024" i="2"/>
  <c r="BG1024" i="2"/>
  <c r="BF1024" i="2"/>
  <c r="T1024" i="2"/>
  <c r="R1024" i="2"/>
  <c r="P1024" i="2"/>
  <c r="BI1022" i="2"/>
  <c r="BH1022" i="2"/>
  <c r="BG1022" i="2"/>
  <c r="BF1022" i="2"/>
  <c r="T1022" i="2"/>
  <c r="R1022" i="2"/>
  <c r="P1022" i="2"/>
  <c r="BI1021" i="2"/>
  <c r="BH1021" i="2"/>
  <c r="BG1021" i="2"/>
  <c r="BF1021" i="2"/>
  <c r="T1021" i="2"/>
  <c r="R1021" i="2"/>
  <c r="P1021" i="2"/>
  <c r="BI1020" i="2"/>
  <c r="BH1020" i="2"/>
  <c r="BG1020" i="2"/>
  <c r="BF1020" i="2"/>
  <c r="T1020" i="2"/>
  <c r="R1020" i="2"/>
  <c r="P1020" i="2"/>
  <c r="BI1018" i="2"/>
  <c r="BH1018" i="2"/>
  <c r="BG1018" i="2"/>
  <c r="BF1018" i="2"/>
  <c r="T1018" i="2"/>
  <c r="R1018" i="2"/>
  <c r="P1018" i="2"/>
  <c r="BI1015" i="2"/>
  <c r="BH1015" i="2"/>
  <c r="BG1015" i="2"/>
  <c r="BF1015" i="2"/>
  <c r="T1015" i="2"/>
  <c r="R1015" i="2"/>
  <c r="P1015" i="2"/>
  <c r="BI1013" i="2"/>
  <c r="BH1013" i="2"/>
  <c r="BG1013" i="2"/>
  <c r="BF1013" i="2"/>
  <c r="T1013" i="2"/>
  <c r="R1013" i="2"/>
  <c r="P1013" i="2"/>
  <c r="BI1012" i="2"/>
  <c r="BH1012" i="2"/>
  <c r="BG1012" i="2"/>
  <c r="BF1012" i="2"/>
  <c r="T1012" i="2"/>
  <c r="R1012" i="2"/>
  <c r="P1012" i="2"/>
  <c r="BI1009" i="2"/>
  <c r="BH1009" i="2"/>
  <c r="BG1009" i="2"/>
  <c r="BF1009" i="2"/>
  <c r="T1009" i="2"/>
  <c r="R1009" i="2"/>
  <c r="P1009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5" i="2"/>
  <c r="BH1005" i="2"/>
  <c r="BG1005" i="2"/>
  <c r="BF1005" i="2"/>
  <c r="T1005" i="2"/>
  <c r="R1005" i="2"/>
  <c r="P1005" i="2"/>
  <c r="BI1004" i="2"/>
  <c r="BH1004" i="2"/>
  <c r="BG1004" i="2"/>
  <c r="BF1004" i="2"/>
  <c r="T1004" i="2"/>
  <c r="R1004" i="2"/>
  <c r="P1004" i="2"/>
  <c r="BI1002" i="2"/>
  <c r="BH1002" i="2"/>
  <c r="BG1002" i="2"/>
  <c r="BF1002" i="2"/>
  <c r="T1002" i="2"/>
  <c r="R1002" i="2"/>
  <c r="P1002" i="2"/>
  <c r="BI1001" i="2"/>
  <c r="BH1001" i="2"/>
  <c r="BG1001" i="2"/>
  <c r="BF1001" i="2"/>
  <c r="T1001" i="2"/>
  <c r="R1001" i="2"/>
  <c r="P1001" i="2"/>
  <c r="BI1000" i="2"/>
  <c r="BH1000" i="2"/>
  <c r="BG1000" i="2"/>
  <c r="BF1000" i="2"/>
  <c r="T1000" i="2"/>
  <c r="R1000" i="2"/>
  <c r="P1000" i="2"/>
  <c r="BI999" i="2"/>
  <c r="BH999" i="2"/>
  <c r="BG999" i="2"/>
  <c r="BF999" i="2"/>
  <c r="T999" i="2"/>
  <c r="R999" i="2"/>
  <c r="P999" i="2"/>
  <c r="BI997" i="2"/>
  <c r="BH997" i="2"/>
  <c r="BG997" i="2"/>
  <c r="BF997" i="2"/>
  <c r="T997" i="2"/>
  <c r="R997" i="2"/>
  <c r="P997" i="2"/>
  <c r="BI996" i="2"/>
  <c r="BH996" i="2"/>
  <c r="BG996" i="2"/>
  <c r="BF996" i="2"/>
  <c r="T996" i="2"/>
  <c r="R996" i="2"/>
  <c r="P996" i="2"/>
  <c r="BI994" i="2"/>
  <c r="BH994" i="2"/>
  <c r="BG994" i="2"/>
  <c r="BF994" i="2"/>
  <c r="T994" i="2"/>
  <c r="R994" i="2"/>
  <c r="P994" i="2"/>
  <c r="BI993" i="2"/>
  <c r="BH993" i="2"/>
  <c r="BG993" i="2"/>
  <c r="BF993" i="2"/>
  <c r="T993" i="2"/>
  <c r="R993" i="2"/>
  <c r="P993" i="2"/>
  <c r="BI992" i="2"/>
  <c r="BH992" i="2"/>
  <c r="BG992" i="2"/>
  <c r="BF992" i="2"/>
  <c r="T992" i="2"/>
  <c r="R992" i="2"/>
  <c r="P992" i="2"/>
  <c r="BI990" i="2"/>
  <c r="BH990" i="2"/>
  <c r="BG990" i="2"/>
  <c r="BF990" i="2"/>
  <c r="T990" i="2"/>
  <c r="R990" i="2"/>
  <c r="P990" i="2"/>
  <c r="BI989" i="2"/>
  <c r="BH989" i="2"/>
  <c r="BG989" i="2"/>
  <c r="BF989" i="2"/>
  <c r="T989" i="2"/>
  <c r="R989" i="2"/>
  <c r="P989" i="2"/>
  <c r="BI988" i="2"/>
  <c r="BH988" i="2"/>
  <c r="BG988" i="2"/>
  <c r="BF988" i="2"/>
  <c r="T988" i="2"/>
  <c r="R988" i="2"/>
  <c r="P988" i="2"/>
  <c r="BI987" i="2"/>
  <c r="BH987" i="2"/>
  <c r="BG987" i="2"/>
  <c r="BF987" i="2"/>
  <c r="T987" i="2"/>
  <c r="R987" i="2"/>
  <c r="P987" i="2"/>
  <c r="BI984" i="2"/>
  <c r="BH984" i="2"/>
  <c r="BG984" i="2"/>
  <c r="BF984" i="2"/>
  <c r="T984" i="2"/>
  <c r="R984" i="2"/>
  <c r="P984" i="2"/>
  <c r="BI983" i="2"/>
  <c r="BH983" i="2"/>
  <c r="BG983" i="2"/>
  <c r="BF983" i="2"/>
  <c r="T983" i="2"/>
  <c r="R983" i="2"/>
  <c r="P983" i="2"/>
  <c r="BI982" i="2"/>
  <c r="BH982" i="2"/>
  <c r="BG982" i="2"/>
  <c r="BF982" i="2"/>
  <c r="T982" i="2"/>
  <c r="R982" i="2"/>
  <c r="P982" i="2"/>
  <c r="BI979" i="2"/>
  <c r="BH979" i="2"/>
  <c r="BG979" i="2"/>
  <c r="BF979" i="2"/>
  <c r="T979" i="2"/>
  <c r="R979" i="2"/>
  <c r="P979" i="2"/>
  <c r="BI978" i="2"/>
  <c r="BH978" i="2"/>
  <c r="BG978" i="2"/>
  <c r="BF978" i="2"/>
  <c r="T978" i="2"/>
  <c r="R978" i="2"/>
  <c r="P978" i="2"/>
  <c r="BI977" i="2"/>
  <c r="BH977" i="2"/>
  <c r="BG977" i="2"/>
  <c r="BF977" i="2"/>
  <c r="T977" i="2"/>
  <c r="R977" i="2"/>
  <c r="P977" i="2"/>
  <c r="BI974" i="2"/>
  <c r="BH974" i="2"/>
  <c r="BG974" i="2"/>
  <c r="BF974" i="2"/>
  <c r="T974" i="2"/>
  <c r="R974" i="2"/>
  <c r="P974" i="2"/>
  <c r="BI973" i="2"/>
  <c r="BH973" i="2"/>
  <c r="BG973" i="2"/>
  <c r="BF973" i="2"/>
  <c r="T973" i="2"/>
  <c r="R973" i="2"/>
  <c r="P973" i="2"/>
  <c r="BI972" i="2"/>
  <c r="BH972" i="2"/>
  <c r="BG972" i="2"/>
  <c r="BF972" i="2"/>
  <c r="T972" i="2"/>
  <c r="R972" i="2"/>
  <c r="P972" i="2"/>
  <c r="BI971" i="2"/>
  <c r="BH971" i="2"/>
  <c r="BG971" i="2"/>
  <c r="BF971" i="2"/>
  <c r="T971" i="2"/>
  <c r="R971" i="2"/>
  <c r="P971" i="2"/>
  <c r="BI968" i="2"/>
  <c r="BH968" i="2"/>
  <c r="BG968" i="2"/>
  <c r="BF968" i="2"/>
  <c r="T968" i="2"/>
  <c r="R968" i="2"/>
  <c r="P968" i="2"/>
  <c r="BI967" i="2"/>
  <c r="BH967" i="2"/>
  <c r="BG967" i="2"/>
  <c r="BF967" i="2"/>
  <c r="T967" i="2"/>
  <c r="R967" i="2"/>
  <c r="P967" i="2"/>
  <c r="BI964" i="2"/>
  <c r="BH964" i="2"/>
  <c r="BG964" i="2"/>
  <c r="BF964" i="2"/>
  <c r="T964" i="2"/>
  <c r="R964" i="2"/>
  <c r="P964" i="2"/>
  <c r="BI963" i="2"/>
  <c r="BH963" i="2"/>
  <c r="BG963" i="2"/>
  <c r="BF963" i="2"/>
  <c r="T963" i="2"/>
  <c r="R963" i="2"/>
  <c r="P963" i="2"/>
  <c r="BI962" i="2"/>
  <c r="BH962" i="2"/>
  <c r="BG962" i="2"/>
  <c r="BF962" i="2"/>
  <c r="T962" i="2"/>
  <c r="R962" i="2"/>
  <c r="P962" i="2"/>
  <c r="BI959" i="2"/>
  <c r="BH959" i="2"/>
  <c r="BG959" i="2"/>
  <c r="BF959" i="2"/>
  <c r="T959" i="2"/>
  <c r="R959" i="2"/>
  <c r="P959" i="2"/>
  <c r="BI957" i="2"/>
  <c r="BH957" i="2"/>
  <c r="BG957" i="2"/>
  <c r="BF957" i="2"/>
  <c r="T957" i="2"/>
  <c r="R957" i="2"/>
  <c r="P957" i="2"/>
  <c r="BI955" i="2"/>
  <c r="BH955" i="2"/>
  <c r="BG955" i="2"/>
  <c r="BF955" i="2"/>
  <c r="T955" i="2"/>
  <c r="R955" i="2"/>
  <c r="P955" i="2"/>
  <c r="BI953" i="2"/>
  <c r="BH953" i="2"/>
  <c r="BG953" i="2"/>
  <c r="BF953" i="2"/>
  <c r="T953" i="2"/>
  <c r="R953" i="2"/>
  <c r="P953" i="2"/>
  <c r="BI951" i="2"/>
  <c r="BH951" i="2"/>
  <c r="BG951" i="2"/>
  <c r="BF951" i="2"/>
  <c r="T951" i="2"/>
  <c r="R951" i="2"/>
  <c r="P951" i="2"/>
  <c r="BI949" i="2"/>
  <c r="BH949" i="2"/>
  <c r="BG949" i="2"/>
  <c r="BF949" i="2"/>
  <c r="T949" i="2"/>
  <c r="R949" i="2"/>
  <c r="P949" i="2"/>
  <c r="BI946" i="2"/>
  <c r="BH946" i="2"/>
  <c r="BG946" i="2"/>
  <c r="BF946" i="2"/>
  <c r="T946" i="2"/>
  <c r="R946" i="2"/>
  <c r="P946" i="2"/>
  <c r="BI944" i="2"/>
  <c r="BH944" i="2"/>
  <c r="BG944" i="2"/>
  <c r="BF944" i="2"/>
  <c r="T944" i="2"/>
  <c r="R944" i="2"/>
  <c r="P944" i="2"/>
  <c r="BI941" i="2"/>
  <c r="BH941" i="2"/>
  <c r="BG941" i="2"/>
  <c r="BF941" i="2"/>
  <c r="T941" i="2"/>
  <c r="R941" i="2"/>
  <c r="P941" i="2"/>
  <c r="BI938" i="2"/>
  <c r="BH938" i="2"/>
  <c r="BG938" i="2"/>
  <c r="BF938" i="2"/>
  <c r="T938" i="2"/>
  <c r="R938" i="2"/>
  <c r="P938" i="2"/>
  <c r="BI935" i="2"/>
  <c r="BH935" i="2"/>
  <c r="BG935" i="2"/>
  <c r="BF935" i="2"/>
  <c r="T935" i="2"/>
  <c r="R935" i="2"/>
  <c r="P935" i="2"/>
  <c r="BI933" i="2"/>
  <c r="BH933" i="2"/>
  <c r="BG933" i="2"/>
  <c r="BF933" i="2"/>
  <c r="T933" i="2"/>
  <c r="R933" i="2"/>
  <c r="P933" i="2"/>
  <c r="BI931" i="2"/>
  <c r="BH931" i="2"/>
  <c r="BG931" i="2"/>
  <c r="BF931" i="2"/>
  <c r="T931" i="2"/>
  <c r="R931" i="2"/>
  <c r="P931" i="2"/>
  <c r="BI929" i="2"/>
  <c r="BH929" i="2"/>
  <c r="BG929" i="2"/>
  <c r="BF929" i="2"/>
  <c r="T929" i="2"/>
  <c r="R929" i="2"/>
  <c r="P929" i="2"/>
  <c r="BI927" i="2"/>
  <c r="BH927" i="2"/>
  <c r="BG927" i="2"/>
  <c r="BF927" i="2"/>
  <c r="T927" i="2"/>
  <c r="R927" i="2"/>
  <c r="P927" i="2"/>
  <c r="BI924" i="2"/>
  <c r="BH924" i="2"/>
  <c r="BG924" i="2"/>
  <c r="BF924" i="2"/>
  <c r="T924" i="2"/>
  <c r="R924" i="2"/>
  <c r="P924" i="2"/>
  <c r="BI923" i="2"/>
  <c r="BH923" i="2"/>
  <c r="BG923" i="2"/>
  <c r="BF923" i="2"/>
  <c r="T923" i="2"/>
  <c r="R923" i="2"/>
  <c r="P923" i="2"/>
  <c r="BI921" i="2"/>
  <c r="BH921" i="2"/>
  <c r="BG921" i="2"/>
  <c r="BF921" i="2"/>
  <c r="T921" i="2"/>
  <c r="R921" i="2"/>
  <c r="P921" i="2"/>
  <c r="BI918" i="2"/>
  <c r="BH918" i="2"/>
  <c r="BG918" i="2"/>
  <c r="BF918" i="2"/>
  <c r="T918" i="2"/>
  <c r="R918" i="2"/>
  <c r="P918" i="2"/>
  <c r="BI915" i="2"/>
  <c r="BH915" i="2"/>
  <c r="BG915" i="2"/>
  <c r="BF915" i="2"/>
  <c r="T915" i="2"/>
  <c r="R915" i="2"/>
  <c r="P915" i="2"/>
  <c r="BI912" i="2"/>
  <c r="BH912" i="2"/>
  <c r="BG912" i="2"/>
  <c r="BF912" i="2"/>
  <c r="T912" i="2"/>
  <c r="R912" i="2"/>
  <c r="P912" i="2"/>
  <c r="BI909" i="2"/>
  <c r="BH909" i="2"/>
  <c r="BG909" i="2"/>
  <c r="BF909" i="2"/>
  <c r="T909" i="2"/>
  <c r="R909" i="2"/>
  <c r="P909" i="2"/>
  <c r="BI907" i="2"/>
  <c r="BH907" i="2"/>
  <c r="BG907" i="2"/>
  <c r="BF907" i="2"/>
  <c r="T907" i="2"/>
  <c r="R907" i="2"/>
  <c r="P907" i="2"/>
  <c r="BI905" i="2"/>
  <c r="BH905" i="2"/>
  <c r="BG905" i="2"/>
  <c r="BF905" i="2"/>
  <c r="T905" i="2"/>
  <c r="R905" i="2"/>
  <c r="P905" i="2"/>
  <c r="BI903" i="2"/>
  <c r="BH903" i="2"/>
  <c r="BG903" i="2"/>
  <c r="BF903" i="2"/>
  <c r="T903" i="2"/>
  <c r="R903" i="2"/>
  <c r="P903" i="2"/>
  <c r="BI901" i="2"/>
  <c r="BH901" i="2"/>
  <c r="BG901" i="2"/>
  <c r="BF901" i="2"/>
  <c r="T901" i="2"/>
  <c r="R901" i="2"/>
  <c r="P901" i="2"/>
  <c r="BI899" i="2"/>
  <c r="BH899" i="2"/>
  <c r="BG899" i="2"/>
  <c r="BF899" i="2"/>
  <c r="T899" i="2"/>
  <c r="R899" i="2"/>
  <c r="P899" i="2"/>
  <c r="BI897" i="2"/>
  <c r="BH897" i="2"/>
  <c r="BG897" i="2"/>
  <c r="BF897" i="2"/>
  <c r="T897" i="2"/>
  <c r="R897" i="2"/>
  <c r="P897" i="2"/>
  <c r="BI894" i="2"/>
  <c r="BH894" i="2"/>
  <c r="BG894" i="2"/>
  <c r="BF894" i="2"/>
  <c r="T894" i="2"/>
  <c r="R894" i="2"/>
  <c r="P894" i="2"/>
  <c r="BI891" i="2"/>
  <c r="BH891" i="2"/>
  <c r="BG891" i="2"/>
  <c r="BF891" i="2"/>
  <c r="T891" i="2"/>
  <c r="R891" i="2"/>
  <c r="P891" i="2"/>
  <c r="BI888" i="2"/>
  <c r="BH888" i="2"/>
  <c r="BG888" i="2"/>
  <c r="BF888" i="2"/>
  <c r="T888" i="2"/>
  <c r="R888" i="2"/>
  <c r="P888" i="2"/>
  <c r="BI885" i="2"/>
  <c r="BH885" i="2"/>
  <c r="BG885" i="2"/>
  <c r="BF885" i="2"/>
  <c r="T885" i="2"/>
  <c r="R885" i="2"/>
  <c r="P885" i="2"/>
  <c r="BI882" i="2"/>
  <c r="BH882" i="2"/>
  <c r="BG882" i="2"/>
  <c r="BF882" i="2"/>
  <c r="T882" i="2"/>
  <c r="R882" i="2"/>
  <c r="P882" i="2"/>
  <c r="BI879" i="2"/>
  <c r="BH879" i="2"/>
  <c r="BG879" i="2"/>
  <c r="BF879" i="2"/>
  <c r="T879" i="2"/>
  <c r="R879" i="2"/>
  <c r="P879" i="2"/>
  <c r="BI877" i="2"/>
  <c r="BH877" i="2"/>
  <c r="BG877" i="2"/>
  <c r="BF877" i="2"/>
  <c r="T877" i="2"/>
  <c r="R877" i="2"/>
  <c r="P877" i="2"/>
  <c r="BI874" i="2"/>
  <c r="BH874" i="2"/>
  <c r="BG874" i="2"/>
  <c r="BF874" i="2"/>
  <c r="T874" i="2"/>
  <c r="R874" i="2"/>
  <c r="P874" i="2"/>
  <c r="BI872" i="2"/>
  <c r="BH872" i="2"/>
  <c r="BG872" i="2"/>
  <c r="BF872" i="2"/>
  <c r="T872" i="2"/>
  <c r="R872" i="2"/>
  <c r="P872" i="2"/>
  <c r="BI870" i="2"/>
  <c r="BH870" i="2"/>
  <c r="BG870" i="2"/>
  <c r="BF870" i="2"/>
  <c r="T870" i="2"/>
  <c r="R870" i="2"/>
  <c r="P870" i="2"/>
  <c r="BI867" i="2"/>
  <c r="BH867" i="2"/>
  <c r="BG867" i="2"/>
  <c r="BF867" i="2"/>
  <c r="T867" i="2"/>
  <c r="R867" i="2"/>
  <c r="P867" i="2"/>
  <c r="BI864" i="2"/>
  <c r="BH864" i="2"/>
  <c r="BG864" i="2"/>
  <c r="BF864" i="2"/>
  <c r="T864" i="2"/>
  <c r="R864" i="2"/>
  <c r="P864" i="2"/>
  <c r="BI863" i="2"/>
  <c r="BH863" i="2"/>
  <c r="BG863" i="2"/>
  <c r="BF863" i="2"/>
  <c r="T863" i="2"/>
  <c r="R863" i="2"/>
  <c r="P863" i="2"/>
  <c r="BI861" i="2"/>
  <c r="BH861" i="2"/>
  <c r="BG861" i="2"/>
  <c r="BF861" i="2"/>
  <c r="T861" i="2"/>
  <c r="R861" i="2"/>
  <c r="P861" i="2"/>
  <c r="BI858" i="2"/>
  <c r="BH858" i="2"/>
  <c r="BG858" i="2"/>
  <c r="BF858" i="2"/>
  <c r="T858" i="2"/>
  <c r="R858" i="2"/>
  <c r="P858" i="2"/>
  <c r="BI856" i="2"/>
  <c r="BH856" i="2"/>
  <c r="BG856" i="2"/>
  <c r="BF856" i="2"/>
  <c r="T856" i="2"/>
  <c r="R856" i="2"/>
  <c r="P856" i="2"/>
  <c r="BI853" i="2"/>
  <c r="BH853" i="2"/>
  <c r="BG853" i="2"/>
  <c r="BF853" i="2"/>
  <c r="T853" i="2"/>
  <c r="R853" i="2"/>
  <c r="P853" i="2"/>
  <c r="BI851" i="2"/>
  <c r="BH851" i="2"/>
  <c r="BG851" i="2"/>
  <c r="BF851" i="2"/>
  <c r="T851" i="2"/>
  <c r="R851" i="2"/>
  <c r="P851" i="2"/>
  <c r="BI848" i="2"/>
  <c r="BH848" i="2"/>
  <c r="BG848" i="2"/>
  <c r="BF848" i="2"/>
  <c r="T848" i="2"/>
  <c r="R848" i="2"/>
  <c r="P848" i="2"/>
  <c r="BI847" i="2"/>
  <c r="BH847" i="2"/>
  <c r="BG847" i="2"/>
  <c r="BF847" i="2"/>
  <c r="T847" i="2"/>
  <c r="R847" i="2"/>
  <c r="P847" i="2"/>
  <c r="BI846" i="2"/>
  <c r="BH846" i="2"/>
  <c r="BG846" i="2"/>
  <c r="BF846" i="2"/>
  <c r="T846" i="2"/>
  <c r="R846" i="2"/>
  <c r="P846" i="2"/>
  <c r="BI844" i="2"/>
  <c r="BH844" i="2"/>
  <c r="BG844" i="2"/>
  <c r="BF844" i="2"/>
  <c r="T844" i="2"/>
  <c r="R844" i="2"/>
  <c r="P844" i="2"/>
  <c r="BI842" i="2"/>
  <c r="BH842" i="2"/>
  <c r="BG842" i="2"/>
  <c r="BF842" i="2"/>
  <c r="T842" i="2"/>
  <c r="R842" i="2"/>
  <c r="P842" i="2"/>
  <c r="BI841" i="2"/>
  <c r="BH841" i="2"/>
  <c r="BG841" i="2"/>
  <c r="BF841" i="2"/>
  <c r="T841" i="2"/>
  <c r="R841" i="2"/>
  <c r="P841" i="2"/>
  <c r="BI839" i="2"/>
  <c r="BH839" i="2"/>
  <c r="BG839" i="2"/>
  <c r="BF839" i="2"/>
  <c r="T839" i="2"/>
  <c r="R839" i="2"/>
  <c r="P839" i="2"/>
  <c r="BI838" i="2"/>
  <c r="BH838" i="2"/>
  <c r="BG838" i="2"/>
  <c r="BF838" i="2"/>
  <c r="T838" i="2"/>
  <c r="R838" i="2"/>
  <c r="P838" i="2"/>
  <c r="BI836" i="2"/>
  <c r="BH836" i="2"/>
  <c r="BG836" i="2"/>
  <c r="BF836" i="2"/>
  <c r="T836" i="2"/>
  <c r="R836" i="2"/>
  <c r="P836" i="2"/>
  <c r="BI835" i="2"/>
  <c r="BH835" i="2"/>
  <c r="BG835" i="2"/>
  <c r="BF835" i="2"/>
  <c r="T835" i="2"/>
  <c r="R835" i="2"/>
  <c r="P835" i="2"/>
  <c r="BI833" i="2"/>
  <c r="BH833" i="2"/>
  <c r="BG833" i="2"/>
  <c r="BF833" i="2"/>
  <c r="T833" i="2"/>
  <c r="R833" i="2"/>
  <c r="P833" i="2"/>
  <c r="BI832" i="2"/>
  <c r="BH832" i="2"/>
  <c r="BG832" i="2"/>
  <c r="BF832" i="2"/>
  <c r="T832" i="2"/>
  <c r="R832" i="2"/>
  <c r="P832" i="2"/>
  <c r="BI830" i="2"/>
  <c r="BH830" i="2"/>
  <c r="BG830" i="2"/>
  <c r="BF830" i="2"/>
  <c r="T830" i="2"/>
  <c r="R830" i="2"/>
  <c r="P830" i="2"/>
  <c r="BI827" i="2"/>
  <c r="BH827" i="2"/>
  <c r="BG827" i="2"/>
  <c r="BF827" i="2"/>
  <c r="T827" i="2"/>
  <c r="R827" i="2"/>
  <c r="P827" i="2"/>
  <c r="BI826" i="2"/>
  <c r="BH826" i="2"/>
  <c r="BG826" i="2"/>
  <c r="BF826" i="2"/>
  <c r="T826" i="2"/>
  <c r="R826" i="2"/>
  <c r="P826" i="2"/>
  <c r="BI825" i="2"/>
  <c r="BH825" i="2"/>
  <c r="BG825" i="2"/>
  <c r="BF825" i="2"/>
  <c r="T825" i="2"/>
  <c r="R825" i="2"/>
  <c r="P825" i="2"/>
  <c r="BI823" i="2"/>
  <c r="BH823" i="2"/>
  <c r="BG823" i="2"/>
  <c r="BF823" i="2"/>
  <c r="T823" i="2"/>
  <c r="R823" i="2"/>
  <c r="P823" i="2"/>
  <c r="BI821" i="2"/>
  <c r="BH821" i="2"/>
  <c r="BG821" i="2"/>
  <c r="BF821" i="2"/>
  <c r="T821" i="2"/>
  <c r="R821" i="2"/>
  <c r="P821" i="2"/>
  <c r="BI819" i="2"/>
  <c r="BH819" i="2"/>
  <c r="BG819" i="2"/>
  <c r="BF819" i="2"/>
  <c r="T819" i="2"/>
  <c r="R819" i="2"/>
  <c r="P819" i="2"/>
  <c r="BI817" i="2"/>
  <c r="BH817" i="2"/>
  <c r="BG817" i="2"/>
  <c r="BF817" i="2"/>
  <c r="T817" i="2"/>
  <c r="R817" i="2"/>
  <c r="P817" i="2"/>
  <c r="BI816" i="2"/>
  <c r="BH816" i="2"/>
  <c r="BG816" i="2"/>
  <c r="BF816" i="2"/>
  <c r="T816" i="2"/>
  <c r="R816" i="2"/>
  <c r="P816" i="2"/>
  <c r="BI814" i="2"/>
  <c r="BH814" i="2"/>
  <c r="BG814" i="2"/>
  <c r="BF814" i="2"/>
  <c r="T814" i="2"/>
  <c r="R814" i="2"/>
  <c r="P814" i="2"/>
  <c r="BI813" i="2"/>
  <c r="BH813" i="2"/>
  <c r="BG813" i="2"/>
  <c r="BF813" i="2"/>
  <c r="T813" i="2"/>
  <c r="R813" i="2"/>
  <c r="P813" i="2"/>
  <c r="BI811" i="2"/>
  <c r="BH811" i="2"/>
  <c r="BG811" i="2"/>
  <c r="BF811" i="2"/>
  <c r="T811" i="2"/>
  <c r="R811" i="2"/>
  <c r="P811" i="2"/>
  <c r="BI810" i="2"/>
  <c r="BH810" i="2"/>
  <c r="BG810" i="2"/>
  <c r="BF810" i="2"/>
  <c r="T810" i="2"/>
  <c r="R810" i="2"/>
  <c r="P810" i="2"/>
  <c r="BI808" i="2"/>
  <c r="BH808" i="2"/>
  <c r="BG808" i="2"/>
  <c r="BF808" i="2"/>
  <c r="T808" i="2"/>
  <c r="R808" i="2"/>
  <c r="P808" i="2"/>
  <c r="BI807" i="2"/>
  <c r="BH807" i="2"/>
  <c r="BG807" i="2"/>
  <c r="BF807" i="2"/>
  <c r="T807" i="2"/>
  <c r="R807" i="2"/>
  <c r="P807" i="2"/>
  <c r="BI805" i="2"/>
  <c r="BH805" i="2"/>
  <c r="BG805" i="2"/>
  <c r="BF805" i="2"/>
  <c r="T805" i="2"/>
  <c r="R805" i="2"/>
  <c r="P805" i="2"/>
  <c r="BI804" i="2"/>
  <c r="BH804" i="2"/>
  <c r="BG804" i="2"/>
  <c r="BF804" i="2"/>
  <c r="T804" i="2"/>
  <c r="R804" i="2"/>
  <c r="P804" i="2"/>
  <c r="BI802" i="2"/>
  <c r="BH802" i="2"/>
  <c r="BG802" i="2"/>
  <c r="BF802" i="2"/>
  <c r="T802" i="2"/>
  <c r="R802" i="2"/>
  <c r="P802" i="2"/>
  <c r="BI801" i="2"/>
  <c r="BH801" i="2"/>
  <c r="BG801" i="2"/>
  <c r="BF801" i="2"/>
  <c r="T801" i="2"/>
  <c r="R801" i="2"/>
  <c r="P801" i="2"/>
  <c r="BI799" i="2"/>
  <c r="BH799" i="2"/>
  <c r="BG799" i="2"/>
  <c r="BF799" i="2"/>
  <c r="T799" i="2"/>
  <c r="R799" i="2"/>
  <c r="P799" i="2"/>
  <c r="BI798" i="2"/>
  <c r="BH798" i="2"/>
  <c r="BG798" i="2"/>
  <c r="BF798" i="2"/>
  <c r="T798" i="2"/>
  <c r="R798" i="2"/>
  <c r="P798" i="2"/>
  <c r="BI796" i="2"/>
  <c r="BH796" i="2"/>
  <c r="BG796" i="2"/>
  <c r="BF796" i="2"/>
  <c r="T796" i="2"/>
  <c r="R796" i="2"/>
  <c r="P796" i="2"/>
  <c r="BI795" i="2"/>
  <c r="BH795" i="2"/>
  <c r="BG795" i="2"/>
  <c r="BF795" i="2"/>
  <c r="T795" i="2"/>
  <c r="R795" i="2"/>
  <c r="P795" i="2"/>
  <c r="BI793" i="2"/>
  <c r="BH793" i="2"/>
  <c r="BG793" i="2"/>
  <c r="BF793" i="2"/>
  <c r="T793" i="2"/>
  <c r="R793" i="2"/>
  <c r="P793" i="2"/>
  <c r="BI791" i="2"/>
  <c r="BH791" i="2"/>
  <c r="BG791" i="2"/>
  <c r="BF791" i="2"/>
  <c r="T791" i="2"/>
  <c r="R791" i="2"/>
  <c r="P791" i="2"/>
  <c r="BI789" i="2"/>
  <c r="BH789" i="2"/>
  <c r="BG789" i="2"/>
  <c r="BF789" i="2"/>
  <c r="T789" i="2"/>
  <c r="R789" i="2"/>
  <c r="P789" i="2"/>
  <c r="BI787" i="2"/>
  <c r="BH787" i="2"/>
  <c r="BG787" i="2"/>
  <c r="BF787" i="2"/>
  <c r="T787" i="2"/>
  <c r="R787" i="2"/>
  <c r="P787" i="2"/>
  <c r="BI786" i="2"/>
  <c r="BH786" i="2"/>
  <c r="BG786" i="2"/>
  <c r="BF786" i="2"/>
  <c r="T786" i="2"/>
  <c r="R786" i="2"/>
  <c r="P786" i="2"/>
  <c r="BI784" i="2"/>
  <c r="BH784" i="2"/>
  <c r="BG784" i="2"/>
  <c r="BF784" i="2"/>
  <c r="T784" i="2"/>
  <c r="R784" i="2"/>
  <c r="P784" i="2"/>
  <c r="BI783" i="2"/>
  <c r="BH783" i="2"/>
  <c r="BG783" i="2"/>
  <c r="BF783" i="2"/>
  <c r="T783" i="2"/>
  <c r="R783" i="2"/>
  <c r="P783" i="2"/>
  <c r="BI781" i="2"/>
  <c r="BH781" i="2"/>
  <c r="BG781" i="2"/>
  <c r="BF781" i="2"/>
  <c r="T781" i="2"/>
  <c r="R781" i="2"/>
  <c r="P781" i="2"/>
  <c r="BI780" i="2"/>
  <c r="BH780" i="2"/>
  <c r="BG780" i="2"/>
  <c r="BF780" i="2"/>
  <c r="T780" i="2"/>
  <c r="R780" i="2"/>
  <c r="P780" i="2"/>
  <c r="BI778" i="2"/>
  <c r="BH778" i="2"/>
  <c r="BG778" i="2"/>
  <c r="BF778" i="2"/>
  <c r="T778" i="2"/>
  <c r="R778" i="2"/>
  <c r="P778" i="2"/>
  <c r="BI777" i="2"/>
  <c r="BH777" i="2"/>
  <c r="BG777" i="2"/>
  <c r="BF777" i="2"/>
  <c r="T777" i="2"/>
  <c r="R777" i="2"/>
  <c r="P777" i="2"/>
  <c r="BI775" i="2"/>
  <c r="BH775" i="2"/>
  <c r="BG775" i="2"/>
  <c r="BF775" i="2"/>
  <c r="T775" i="2"/>
  <c r="R775" i="2"/>
  <c r="P775" i="2"/>
  <c r="BI774" i="2"/>
  <c r="BH774" i="2"/>
  <c r="BG774" i="2"/>
  <c r="BF774" i="2"/>
  <c r="T774" i="2"/>
  <c r="R774" i="2"/>
  <c r="P774" i="2"/>
  <c r="BI772" i="2"/>
  <c r="BH772" i="2"/>
  <c r="BG772" i="2"/>
  <c r="BF772" i="2"/>
  <c r="T772" i="2"/>
  <c r="R772" i="2"/>
  <c r="P772" i="2"/>
  <c r="BI771" i="2"/>
  <c r="BH771" i="2"/>
  <c r="BG771" i="2"/>
  <c r="BF771" i="2"/>
  <c r="T771" i="2"/>
  <c r="R771" i="2"/>
  <c r="P771" i="2"/>
  <c r="BI769" i="2"/>
  <c r="BH769" i="2"/>
  <c r="BG769" i="2"/>
  <c r="BF769" i="2"/>
  <c r="T769" i="2"/>
  <c r="R769" i="2"/>
  <c r="P769" i="2"/>
  <c r="BI768" i="2"/>
  <c r="BH768" i="2"/>
  <c r="BG768" i="2"/>
  <c r="BF768" i="2"/>
  <c r="T768" i="2"/>
  <c r="R768" i="2"/>
  <c r="P768" i="2"/>
  <c r="BI766" i="2"/>
  <c r="BH766" i="2"/>
  <c r="BG766" i="2"/>
  <c r="BF766" i="2"/>
  <c r="T766" i="2"/>
  <c r="R766" i="2"/>
  <c r="P766" i="2"/>
  <c r="BI764" i="2"/>
  <c r="BH764" i="2"/>
  <c r="BG764" i="2"/>
  <c r="BF764" i="2"/>
  <c r="T764" i="2"/>
  <c r="R764" i="2"/>
  <c r="P764" i="2"/>
  <c r="BI762" i="2"/>
  <c r="BH762" i="2"/>
  <c r="BG762" i="2"/>
  <c r="BF762" i="2"/>
  <c r="T762" i="2"/>
  <c r="R762" i="2"/>
  <c r="P762" i="2"/>
  <c r="BI759" i="2"/>
  <c r="BH759" i="2"/>
  <c r="BG759" i="2"/>
  <c r="BF759" i="2"/>
  <c r="T759" i="2"/>
  <c r="R759" i="2"/>
  <c r="P759" i="2"/>
  <c r="BI758" i="2"/>
  <c r="BH758" i="2"/>
  <c r="BG758" i="2"/>
  <c r="BF758" i="2"/>
  <c r="T758" i="2"/>
  <c r="R758" i="2"/>
  <c r="P758" i="2"/>
  <c r="BI757" i="2"/>
  <c r="BH757" i="2"/>
  <c r="BG757" i="2"/>
  <c r="BF757" i="2"/>
  <c r="T757" i="2"/>
  <c r="R757" i="2"/>
  <c r="P757" i="2"/>
  <c r="BI756" i="2"/>
  <c r="BH756" i="2"/>
  <c r="BG756" i="2"/>
  <c r="BF756" i="2"/>
  <c r="T756" i="2"/>
  <c r="R756" i="2"/>
  <c r="P756" i="2"/>
  <c r="BI754" i="2"/>
  <c r="BH754" i="2"/>
  <c r="BG754" i="2"/>
  <c r="BF754" i="2"/>
  <c r="T754" i="2"/>
  <c r="R754" i="2"/>
  <c r="P754" i="2"/>
  <c r="BI752" i="2"/>
  <c r="BH752" i="2"/>
  <c r="BG752" i="2"/>
  <c r="BF752" i="2"/>
  <c r="T752" i="2"/>
  <c r="R752" i="2"/>
  <c r="P752" i="2"/>
  <c r="BI750" i="2"/>
  <c r="BH750" i="2"/>
  <c r="BG750" i="2"/>
  <c r="BF750" i="2"/>
  <c r="T750" i="2"/>
  <c r="R750" i="2"/>
  <c r="P750" i="2"/>
  <c r="BI749" i="2"/>
  <c r="BH749" i="2"/>
  <c r="BG749" i="2"/>
  <c r="BF749" i="2"/>
  <c r="T749" i="2"/>
  <c r="R749" i="2"/>
  <c r="P749" i="2"/>
  <c r="BI747" i="2"/>
  <c r="BH747" i="2"/>
  <c r="BG747" i="2"/>
  <c r="BF747" i="2"/>
  <c r="T747" i="2"/>
  <c r="R747" i="2"/>
  <c r="P747" i="2"/>
  <c r="BI746" i="2"/>
  <c r="BH746" i="2"/>
  <c r="BG746" i="2"/>
  <c r="BF746" i="2"/>
  <c r="T746" i="2"/>
  <c r="R746" i="2"/>
  <c r="P746" i="2"/>
  <c r="BI745" i="2"/>
  <c r="BH745" i="2"/>
  <c r="BG745" i="2"/>
  <c r="BF745" i="2"/>
  <c r="T745" i="2"/>
  <c r="R745" i="2"/>
  <c r="P745" i="2"/>
  <c r="BI744" i="2"/>
  <c r="BH744" i="2"/>
  <c r="BG744" i="2"/>
  <c r="BF744" i="2"/>
  <c r="T744" i="2"/>
  <c r="R744" i="2"/>
  <c r="P744" i="2"/>
  <c r="BI741" i="2"/>
  <c r="BH741" i="2"/>
  <c r="BG741" i="2"/>
  <c r="BF741" i="2"/>
  <c r="T741" i="2"/>
  <c r="R741" i="2"/>
  <c r="P741" i="2"/>
  <c r="BI740" i="2"/>
  <c r="BH740" i="2"/>
  <c r="BG740" i="2"/>
  <c r="BF740" i="2"/>
  <c r="T740" i="2"/>
  <c r="R740" i="2"/>
  <c r="P740" i="2"/>
  <c r="BI738" i="2"/>
  <c r="BH738" i="2"/>
  <c r="BG738" i="2"/>
  <c r="BF738" i="2"/>
  <c r="T738" i="2"/>
  <c r="R738" i="2"/>
  <c r="P738" i="2"/>
  <c r="BI737" i="2"/>
  <c r="BH737" i="2"/>
  <c r="BG737" i="2"/>
  <c r="BF737" i="2"/>
  <c r="T737" i="2"/>
  <c r="R737" i="2"/>
  <c r="P737" i="2"/>
  <c r="BI735" i="2"/>
  <c r="BH735" i="2"/>
  <c r="BG735" i="2"/>
  <c r="BF735" i="2"/>
  <c r="T735" i="2"/>
  <c r="R735" i="2"/>
  <c r="P735" i="2"/>
  <c r="BI733" i="2"/>
  <c r="BH733" i="2"/>
  <c r="BG733" i="2"/>
  <c r="BF733" i="2"/>
  <c r="T733" i="2"/>
  <c r="R733" i="2"/>
  <c r="P733" i="2"/>
  <c r="BI732" i="2"/>
  <c r="BH732" i="2"/>
  <c r="BG732" i="2"/>
  <c r="BF732" i="2"/>
  <c r="T732" i="2"/>
  <c r="R732" i="2"/>
  <c r="P732" i="2"/>
  <c r="BI731" i="2"/>
  <c r="BH731" i="2"/>
  <c r="BG731" i="2"/>
  <c r="BF731" i="2"/>
  <c r="T731" i="2"/>
  <c r="R731" i="2"/>
  <c r="P731" i="2"/>
  <c r="BI729" i="2"/>
  <c r="BH729" i="2"/>
  <c r="BG729" i="2"/>
  <c r="BF729" i="2"/>
  <c r="T729" i="2"/>
  <c r="R729" i="2"/>
  <c r="P729" i="2"/>
  <c r="BI727" i="2"/>
  <c r="BH727" i="2"/>
  <c r="BG727" i="2"/>
  <c r="BF727" i="2"/>
  <c r="T727" i="2"/>
  <c r="R727" i="2"/>
  <c r="P727" i="2"/>
  <c r="BI725" i="2"/>
  <c r="BH725" i="2"/>
  <c r="BG725" i="2"/>
  <c r="BF725" i="2"/>
  <c r="T725" i="2"/>
  <c r="R725" i="2"/>
  <c r="P725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21" i="2"/>
  <c r="BH721" i="2"/>
  <c r="BG721" i="2"/>
  <c r="BF721" i="2"/>
  <c r="T721" i="2"/>
  <c r="R721" i="2"/>
  <c r="P721" i="2"/>
  <c r="BI719" i="2"/>
  <c r="BH719" i="2"/>
  <c r="BG719" i="2"/>
  <c r="BF719" i="2"/>
  <c r="T719" i="2"/>
  <c r="R719" i="2"/>
  <c r="P719" i="2"/>
  <c r="BI718" i="2"/>
  <c r="BH718" i="2"/>
  <c r="BG718" i="2"/>
  <c r="BF718" i="2"/>
  <c r="T718" i="2"/>
  <c r="R718" i="2"/>
  <c r="P718" i="2"/>
  <c r="BI716" i="2"/>
  <c r="BH716" i="2"/>
  <c r="BG716" i="2"/>
  <c r="BF716" i="2"/>
  <c r="T716" i="2"/>
  <c r="R716" i="2"/>
  <c r="P716" i="2"/>
  <c r="BI715" i="2"/>
  <c r="BH715" i="2"/>
  <c r="BG715" i="2"/>
  <c r="BF715" i="2"/>
  <c r="T715" i="2"/>
  <c r="R715" i="2"/>
  <c r="P715" i="2"/>
  <c r="BI713" i="2"/>
  <c r="BH713" i="2"/>
  <c r="BG713" i="2"/>
  <c r="BF713" i="2"/>
  <c r="T713" i="2"/>
  <c r="R713" i="2"/>
  <c r="P713" i="2"/>
  <c r="BI711" i="2"/>
  <c r="BH711" i="2"/>
  <c r="BG711" i="2"/>
  <c r="BF711" i="2"/>
  <c r="T711" i="2"/>
  <c r="R711" i="2"/>
  <c r="P711" i="2"/>
  <c r="BI709" i="2"/>
  <c r="BH709" i="2"/>
  <c r="BG709" i="2"/>
  <c r="BF709" i="2"/>
  <c r="T709" i="2"/>
  <c r="R709" i="2"/>
  <c r="P709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2" i="2"/>
  <c r="BH702" i="2"/>
  <c r="BG702" i="2"/>
  <c r="BF702" i="2"/>
  <c r="T702" i="2"/>
  <c r="R702" i="2"/>
  <c r="P702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4" i="2"/>
  <c r="BH694" i="2"/>
  <c r="BG694" i="2"/>
  <c r="BF694" i="2"/>
  <c r="T694" i="2"/>
  <c r="R694" i="2"/>
  <c r="P694" i="2"/>
  <c r="BI691" i="2"/>
  <c r="BH691" i="2"/>
  <c r="BG691" i="2"/>
  <c r="BF691" i="2"/>
  <c r="T691" i="2"/>
  <c r="R691" i="2"/>
  <c r="P691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84" i="2"/>
  <c r="BH684" i="2"/>
  <c r="BG684" i="2"/>
  <c r="BF684" i="2"/>
  <c r="T684" i="2"/>
  <c r="R684" i="2"/>
  <c r="P684" i="2"/>
  <c r="BI681" i="2"/>
  <c r="BH681" i="2"/>
  <c r="BG681" i="2"/>
  <c r="BF681" i="2"/>
  <c r="T681" i="2"/>
  <c r="R681" i="2"/>
  <c r="P681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2" i="2"/>
  <c r="BH672" i="2"/>
  <c r="BG672" i="2"/>
  <c r="BF672" i="2"/>
  <c r="T672" i="2"/>
  <c r="R672" i="2"/>
  <c r="P672" i="2"/>
  <c r="BI671" i="2"/>
  <c r="BH671" i="2"/>
  <c r="BG671" i="2"/>
  <c r="BF671" i="2"/>
  <c r="T671" i="2"/>
  <c r="R671" i="2"/>
  <c r="P671" i="2"/>
  <c r="BI668" i="2"/>
  <c r="BH668" i="2"/>
  <c r="BG668" i="2"/>
  <c r="BF668" i="2"/>
  <c r="T668" i="2"/>
  <c r="R668" i="2"/>
  <c r="P668" i="2"/>
  <c r="BI665" i="2"/>
  <c r="BH665" i="2"/>
  <c r="BG665" i="2"/>
  <c r="BF665" i="2"/>
  <c r="T665" i="2"/>
  <c r="R665" i="2"/>
  <c r="P665" i="2"/>
  <c r="BI663" i="2"/>
  <c r="BH663" i="2"/>
  <c r="BG663" i="2"/>
  <c r="BF663" i="2"/>
  <c r="T663" i="2"/>
  <c r="R663" i="2"/>
  <c r="P663" i="2"/>
  <c r="BI661" i="2"/>
  <c r="BH661" i="2"/>
  <c r="BG661" i="2"/>
  <c r="BF661" i="2"/>
  <c r="T661" i="2"/>
  <c r="R661" i="2"/>
  <c r="P661" i="2"/>
  <c r="BI659" i="2"/>
  <c r="BH659" i="2"/>
  <c r="BG659" i="2"/>
  <c r="BF659" i="2"/>
  <c r="T659" i="2"/>
  <c r="R659" i="2"/>
  <c r="P659" i="2"/>
  <c r="BI657" i="2"/>
  <c r="BH657" i="2"/>
  <c r="BG657" i="2"/>
  <c r="BF657" i="2"/>
  <c r="T657" i="2"/>
  <c r="R657" i="2"/>
  <c r="P657" i="2"/>
  <c r="BI655" i="2"/>
  <c r="BH655" i="2"/>
  <c r="BG655" i="2"/>
  <c r="BF655" i="2"/>
  <c r="T655" i="2"/>
  <c r="R655" i="2"/>
  <c r="P655" i="2"/>
  <c r="BI653" i="2"/>
  <c r="BH653" i="2"/>
  <c r="BG653" i="2"/>
  <c r="BF653" i="2"/>
  <c r="T653" i="2"/>
  <c r="R653" i="2"/>
  <c r="P653" i="2"/>
  <c r="BI651" i="2"/>
  <c r="BH651" i="2"/>
  <c r="BG651" i="2"/>
  <c r="BF651" i="2"/>
  <c r="T651" i="2"/>
  <c r="R651" i="2"/>
  <c r="P651" i="2"/>
  <c r="BI649" i="2"/>
  <c r="BH649" i="2"/>
  <c r="BG649" i="2"/>
  <c r="BF649" i="2"/>
  <c r="T649" i="2"/>
  <c r="R649" i="2"/>
  <c r="P649" i="2"/>
  <c r="BI647" i="2"/>
  <c r="BH647" i="2"/>
  <c r="BG647" i="2"/>
  <c r="BF647" i="2"/>
  <c r="T647" i="2"/>
  <c r="R647" i="2"/>
  <c r="P647" i="2"/>
  <c r="BI645" i="2"/>
  <c r="BH645" i="2"/>
  <c r="BG645" i="2"/>
  <c r="BF645" i="2"/>
  <c r="T645" i="2"/>
  <c r="R645" i="2"/>
  <c r="P645" i="2"/>
  <c r="BI642" i="2"/>
  <c r="BH642" i="2"/>
  <c r="BG642" i="2"/>
  <c r="BF642" i="2"/>
  <c r="T642" i="2"/>
  <c r="R642" i="2"/>
  <c r="P642" i="2"/>
  <c r="BI640" i="2"/>
  <c r="BH640" i="2"/>
  <c r="BG640" i="2"/>
  <c r="BF640" i="2"/>
  <c r="T640" i="2"/>
  <c r="R640" i="2"/>
  <c r="P640" i="2"/>
  <c r="BI637" i="2"/>
  <c r="BH637" i="2"/>
  <c r="BG637" i="2"/>
  <c r="BF637" i="2"/>
  <c r="T637" i="2"/>
  <c r="R637" i="2"/>
  <c r="P637" i="2"/>
  <c r="BI635" i="2"/>
  <c r="BH635" i="2"/>
  <c r="BG635" i="2"/>
  <c r="BF635" i="2"/>
  <c r="T635" i="2"/>
  <c r="R635" i="2"/>
  <c r="P635" i="2"/>
  <c r="BI632" i="2"/>
  <c r="BH632" i="2"/>
  <c r="BG632" i="2"/>
  <c r="BF632" i="2"/>
  <c r="T632" i="2"/>
  <c r="R632" i="2"/>
  <c r="P632" i="2"/>
  <c r="BI629" i="2"/>
  <c r="BH629" i="2"/>
  <c r="BG629" i="2"/>
  <c r="BF629" i="2"/>
  <c r="T629" i="2"/>
  <c r="R629" i="2"/>
  <c r="P629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8" i="2"/>
  <c r="BH618" i="2"/>
  <c r="BG618" i="2"/>
  <c r="BF618" i="2"/>
  <c r="T618" i="2"/>
  <c r="R618" i="2"/>
  <c r="P618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8" i="2"/>
  <c r="BH608" i="2"/>
  <c r="BG608" i="2"/>
  <c r="BF608" i="2"/>
  <c r="T608" i="2"/>
  <c r="R608" i="2"/>
  <c r="P608" i="2"/>
  <c r="BI606" i="2"/>
  <c r="BH606" i="2"/>
  <c r="BG606" i="2"/>
  <c r="BF606" i="2"/>
  <c r="T606" i="2"/>
  <c r="R606" i="2"/>
  <c r="P606" i="2"/>
  <c r="BI604" i="2"/>
  <c r="BH604" i="2"/>
  <c r="BG604" i="2"/>
  <c r="BF604" i="2"/>
  <c r="T604" i="2"/>
  <c r="R604" i="2"/>
  <c r="P604" i="2"/>
  <c r="BI602" i="2"/>
  <c r="BH602" i="2"/>
  <c r="BG602" i="2"/>
  <c r="BF602" i="2"/>
  <c r="T602" i="2"/>
  <c r="R602" i="2"/>
  <c r="P602" i="2"/>
  <c r="BI600" i="2"/>
  <c r="BH600" i="2"/>
  <c r="BG600" i="2"/>
  <c r="BF600" i="2"/>
  <c r="T600" i="2"/>
  <c r="R600" i="2"/>
  <c r="P600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4" i="2"/>
  <c r="BH594" i="2"/>
  <c r="BG594" i="2"/>
  <c r="BF594" i="2"/>
  <c r="T594" i="2"/>
  <c r="R594" i="2"/>
  <c r="P594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90" i="2"/>
  <c r="BH590" i="2"/>
  <c r="BG590" i="2"/>
  <c r="BF590" i="2"/>
  <c r="T590" i="2"/>
  <c r="R590" i="2"/>
  <c r="P590" i="2"/>
  <c r="BI588" i="2"/>
  <c r="BH588" i="2"/>
  <c r="BG588" i="2"/>
  <c r="BF588" i="2"/>
  <c r="T588" i="2"/>
  <c r="R588" i="2"/>
  <c r="P588" i="2"/>
  <c r="BI587" i="2"/>
  <c r="BH587" i="2"/>
  <c r="BG587" i="2"/>
  <c r="BF587" i="2"/>
  <c r="T587" i="2"/>
  <c r="R587" i="2"/>
  <c r="P587" i="2"/>
  <c r="BI585" i="2"/>
  <c r="BH585" i="2"/>
  <c r="BG585" i="2"/>
  <c r="BF585" i="2"/>
  <c r="T585" i="2"/>
  <c r="R585" i="2"/>
  <c r="P585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79" i="2"/>
  <c r="BH579" i="2"/>
  <c r="BG579" i="2"/>
  <c r="BF579" i="2"/>
  <c r="T579" i="2"/>
  <c r="R579" i="2"/>
  <c r="P579" i="2"/>
  <c r="BI577" i="2"/>
  <c r="BH577" i="2"/>
  <c r="BG577" i="2"/>
  <c r="BF577" i="2"/>
  <c r="T577" i="2"/>
  <c r="R577" i="2"/>
  <c r="P577" i="2"/>
  <c r="BI575" i="2"/>
  <c r="BH575" i="2"/>
  <c r="BG575" i="2"/>
  <c r="BF575" i="2"/>
  <c r="T575" i="2"/>
  <c r="R575" i="2"/>
  <c r="P575" i="2"/>
  <c r="BI572" i="2"/>
  <c r="BH572" i="2"/>
  <c r="BG572" i="2"/>
  <c r="BF572" i="2"/>
  <c r="T572" i="2"/>
  <c r="R572" i="2"/>
  <c r="P572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2" i="2"/>
  <c r="BH562" i="2"/>
  <c r="BG562" i="2"/>
  <c r="BF562" i="2"/>
  <c r="T562" i="2"/>
  <c r="R562" i="2"/>
  <c r="P562" i="2"/>
  <c r="BI560" i="2"/>
  <c r="BH560" i="2"/>
  <c r="BG560" i="2"/>
  <c r="BF560" i="2"/>
  <c r="T560" i="2"/>
  <c r="R560" i="2"/>
  <c r="P560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53" i="2"/>
  <c r="BH553" i="2"/>
  <c r="BG553" i="2"/>
  <c r="BF553" i="2"/>
  <c r="T553" i="2"/>
  <c r="R553" i="2"/>
  <c r="P553" i="2"/>
  <c r="BI551" i="2"/>
  <c r="BH551" i="2"/>
  <c r="BG551" i="2"/>
  <c r="BF551" i="2"/>
  <c r="T551" i="2"/>
  <c r="R551" i="2"/>
  <c r="P551" i="2"/>
  <c r="BI549" i="2"/>
  <c r="BH549" i="2"/>
  <c r="BG549" i="2"/>
  <c r="BF549" i="2"/>
  <c r="T549" i="2"/>
  <c r="R549" i="2"/>
  <c r="P549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3" i="2"/>
  <c r="BH533" i="2"/>
  <c r="BG533" i="2"/>
  <c r="BF533" i="2"/>
  <c r="T533" i="2"/>
  <c r="R533" i="2"/>
  <c r="P533" i="2"/>
  <c r="BI530" i="2"/>
  <c r="BH530" i="2"/>
  <c r="BG530" i="2"/>
  <c r="BF530" i="2"/>
  <c r="T530" i="2"/>
  <c r="R530" i="2"/>
  <c r="P530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1" i="2"/>
  <c r="BH511" i="2"/>
  <c r="BG511" i="2"/>
  <c r="BF511" i="2"/>
  <c r="T511" i="2"/>
  <c r="R511" i="2"/>
  <c r="P511" i="2"/>
  <c r="BI506" i="2"/>
  <c r="BH506" i="2"/>
  <c r="BG506" i="2"/>
  <c r="BF506" i="2"/>
  <c r="T506" i="2"/>
  <c r="R506" i="2"/>
  <c r="P506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3" i="2"/>
  <c r="BH493" i="2"/>
  <c r="BG493" i="2"/>
  <c r="BF493" i="2"/>
  <c r="T493" i="2"/>
  <c r="R493" i="2"/>
  <c r="P493" i="2"/>
  <c r="BI491" i="2"/>
  <c r="BH491" i="2"/>
  <c r="BG491" i="2"/>
  <c r="BF491" i="2"/>
  <c r="T491" i="2"/>
  <c r="R491" i="2"/>
  <c r="P491" i="2"/>
  <c r="BI489" i="2"/>
  <c r="BH489" i="2"/>
  <c r="BG489" i="2"/>
  <c r="BF489" i="2"/>
  <c r="T489" i="2"/>
  <c r="R489" i="2"/>
  <c r="P489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T348" i="2"/>
  <c r="R349" i="2"/>
  <c r="R348" i="2"/>
  <c r="P349" i="2"/>
  <c r="P348" i="2" s="1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J119" i="2"/>
  <c r="J118" i="2"/>
  <c r="F118" i="2"/>
  <c r="F116" i="2"/>
  <c r="E114" i="2"/>
  <c r="J55" i="2"/>
  <c r="J54" i="2"/>
  <c r="F54" i="2"/>
  <c r="F52" i="2"/>
  <c r="E50" i="2"/>
  <c r="J18" i="2"/>
  <c r="E18" i="2"/>
  <c r="F55" i="2"/>
  <c r="J17" i="2"/>
  <c r="J12" i="2"/>
  <c r="J116" i="2" s="1"/>
  <c r="E7" i="2"/>
  <c r="E112" i="2" s="1"/>
  <c r="L50" i="1"/>
  <c r="AM50" i="1"/>
  <c r="AM49" i="1"/>
  <c r="L49" i="1"/>
  <c r="AM47" i="1"/>
  <c r="L47" i="1"/>
  <c r="L45" i="1"/>
  <c r="L44" i="1"/>
  <c r="BK219" i="2"/>
  <c r="J793" i="2"/>
  <c r="J327" i="2"/>
  <c r="BK872" i="2"/>
  <c r="BK381" i="2"/>
  <c r="J661" i="2"/>
  <c r="BK292" i="2"/>
  <c r="J1148" i="2"/>
  <c r="J879" i="2"/>
  <c r="BK1081" i="2"/>
  <c r="J679" i="2"/>
  <c r="BK409" i="2"/>
  <c r="BK1090" i="2"/>
  <c r="BK659" i="2"/>
  <c r="J1039" i="2"/>
  <c r="J704" i="2"/>
  <c r="BK360" i="2"/>
  <c r="J861" i="2"/>
  <c r="BK538" i="2"/>
  <c r="J1000" i="2"/>
  <c r="J451" i="2"/>
  <c r="J1190" i="2"/>
  <c r="J1126" i="2"/>
  <c r="J802" i="2"/>
  <c r="BK992" i="2"/>
  <c r="J686" i="2"/>
  <c r="J478" i="2"/>
  <c r="J1005" i="2"/>
  <c r="J439" i="2"/>
  <c r="J982" i="2"/>
  <c r="BK560" i="2"/>
  <c r="J1067" i="2"/>
  <c r="J635" i="2"/>
  <c r="BK349" i="2"/>
  <c r="BK149" i="2"/>
  <c r="J1152" i="2"/>
  <c r="J912" i="2"/>
  <c r="J729" i="2"/>
  <c r="BK1067" i="2"/>
  <c r="J830" i="2"/>
  <c r="BK623" i="2"/>
  <c r="BK400" i="2"/>
  <c r="J1107" i="2"/>
  <c r="BK678" i="2"/>
  <c r="J1025" i="2"/>
  <c r="BK526" i="2"/>
  <c r="J1015" i="2"/>
  <c r="J454" i="2"/>
  <c r="J1207" i="2"/>
  <c r="J1146" i="2"/>
  <c r="J918" i="2"/>
  <c r="BK137" i="2"/>
  <c r="J786" i="2"/>
  <c r="BK663" i="2"/>
  <c r="BK473" i="2"/>
  <c r="J158" i="2"/>
  <c r="J709" i="2"/>
  <c r="BK340" i="2"/>
  <c r="J1159" i="2"/>
  <c r="BK907" i="2"/>
  <c r="J261" i="2"/>
  <c r="BK769" i="2"/>
  <c r="BK613" i="2"/>
  <c r="BK275" i="2"/>
  <c r="J1088" i="2"/>
  <c r="BK740" i="2"/>
  <c r="J542" i="2"/>
  <c r="J1035" i="2"/>
  <c r="BK735" i="2"/>
  <c r="J330" i="2"/>
  <c r="BK1005" i="2"/>
  <c r="BK522" i="2"/>
  <c r="J201" i="2"/>
  <c r="J616" i="2"/>
  <c r="J275" i="2"/>
  <c r="BK867" i="2"/>
  <c r="BK590" i="2"/>
  <c r="J344" i="2"/>
  <c r="BK756" i="2"/>
  <c r="BK383" i="2"/>
  <c r="BK984" i="2"/>
  <c r="J810" i="2"/>
  <c r="J522" i="2"/>
  <c r="J1073" i="2"/>
  <c r="J727" i="2"/>
  <c r="J491" i="2"/>
  <c r="BK1190" i="2"/>
  <c r="BK1148" i="2"/>
  <c r="BK988" i="2"/>
  <c r="J795" i="2"/>
  <c r="J140" i="2"/>
  <c r="BK870" i="2"/>
  <c r="BK694" i="2"/>
  <c r="BK598" i="2"/>
  <c r="BK304" i="2"/>
  <c r="BK1199" i="2"/>
  <c r="J899" i="2"/>
  <c r="J365" i="2"/>
  <c r="J929" i="2"/>
  <c r="BK554" i="2"/>
  <c r="J1022" i="2"/>
  <c r="J551" i="2"/>
  <c r="J236" i="2"/>
  <c r="BK1169" i="2"/>
  <c r="J989" i="2"/>
  <c r="BK819" i="2"/>
  <c r="J207" i="2"/>
  <c r="BK863" i="2"/>
  <c r="J632" i="2"/>
  <c r="BK447" i="2"/>
  <c r="BK277" i="2"/>
  <c r="BK1109" i="2"/>
  <c r="J801" i="2"/>
  <c r="BK501" i="2"/>
  <c r="BK289" i="2"/>
  <c r="BK1037" i="2"/>
  <c r="J732" i="2"/>
  <c r="BK413" i="2"/>
  <c r="BK971" i="2"/>
  <c r="J721" i="2"/>
  <c r="J959" i="2"/>
  <c r="J593" i="2"/>
  <c r="BK125" i="2"/>
  <c r="J1043" i="2"/>
  <c r="BK810" i="2"/>
  <c r="BK897" i="2"/>
  <c r="BK593" i="2"/>
  <c r="J346" i="2"/>
  <c r="BK1105" i="2"/>
  <c r="BK879" i="2"/>
  <c r="BK407" i="2"/>
  <c r="BK963" i="2"/>
  <c r="J623" i="2"/>
  <c r="BK772" i="2"/>
  <c r="BK346" i="2"/>
  <c r="J737" i="2"/>
  <c r="J324" i="2"/>
  <c r="BK1157" i="2"/>
  <c r="BK861" i="2"/>
  <c r="BK1076" i="2"/>
  <c r="BK711" i="2"/>
  <c r="J528" i="2"/>
  <c r="J278" i="2"/>
  <c r="J1052" i="2"/>
  <c r="J620" i="2"/>
  <c r="J146" i="2"/>
  <c r="J832" i="2"/>
  <c r="J259" i="2"/>
  <c r="BK754" i="2"/>
  <c r="J316" i="2"/>
  <c r="J1169" i="2"/>
  <c r="BK977" i="2"/>
  <c r="J224" i="2"/>
  <c r="J1002" i="2"/>
  <c r="BK645" i="2"/>
  <c r="BK295" i="2"/>
  <c r="J1092" i="2"/>
  <c r="J894" i="2"/>
  <c r="BK470" i="2"/>
  <c r="J973" i="2"/>
  <c r="J598" i="2"/>
  <c r="BK209" i="2"/>
  <c r="J373" i="2"/>
  <c r="BK1192" i="2"/>
  <c r="J999" i="2"/>
  <c r="BK807" i="2"/>
  <c r="J1079" i="2"/>
  <c r="BK757" i="2"/>
  <c r="J568" i="2"/>
  <c r="J240" i="2"/>
  <c r="J1004" i="2"/>
  <c r="J421" i="2"/>
  <c r="J1177" i="2"/>
  <c r="BK999" i="2"/>
  <c r="BK793" i="2"/>
  <c r="J1076" i="2"/>
  <c r="BK784" i="2"/>
  <c r="J549" i="2"/>
  <c r="J383" i="2"/>
  <c r="J125" i="2"/>
  <c r="J993" i="2"/>
  <c r="BK686" i="2"/>
  <c r="BK284" i="2"/>
  <c r="BK972" i="2"/>
  <c r="J768" i="2"/>
  <c r="BK221" i="2"/>
  <c r="BK671" i="2"/>
  <c r="J1060" i="2"/>
  <c r="BK649" i="2"/>
  <c r="BK131" i="2"/>
  <c r="BK817" i="2"/>
  <c r="J1006" i="2"/>
  <c r="J629" i="2"/>
  <c r="BK253" i="2"/>
  <c r="BK1128" i="2"/>
  <c r="J799" i="2"/>
  <c r="J1057" i="2"/>
  <c r="J746" i="2"/>
  <c r="BK464" i="2"/>
  <c r="BK1114" i="2"/>
  <c r="J941" i="2"/>
  <c r="BK709" i="2"/>
  <c r="J1201" i="2"/>
  <c r="J738" i="2"/>
  <c r="J1030" i="2"/>
  <c r="J618" i="2"/>
  <c r="J152" i="2"/>
  <c r="BK691" i="2"/>
  <c r="J416" i="2"/>
  <c r="J1182" i="2"/>
  <c r="BK994" i="2"/>
  <c r="BK282" i="2"/>
  <c r="J777" i="2"/>
  <c r="BK600" i="2"/>
  <c r="J258" i="2"/>
  <c r="J1102" i="2"/>
  <c r="J867" i="2"/>
  <c r="BK579" i="2"/>
  <c r="J260" i="2"/>
  <c r="BK774" i="2"/>
  <c r="J353" i="2"/>
  <c r="J1009" i="2"/>
  <c r="J604" i="2"/>
  <c r="J219" i="2"/>
  <c r="BK1146" i="2"/>
  <c r="J877" i="2"/>
  <c r="J979" i="2"/>
  <c r="BK699" i="2"/>
  <c r="J526" i="2"/>
  <c r="J263" i="2"/>
  <c r="J1041" i="2"/>
  <c r="J713" i="2"/>
  <c r="BK310" i="2"/>
  <c r="J741" i="2"/>
  <c r="J335" i="2"/>
  <c r="J715" i="2"/>
  <c r="J313" i="2"/>
  <c r="BK1162" i="2"/>
  <c r="J957" i="2"/>
  <c r="J769" i="2"/>
  <c r="J1069" i="2"/>
  <c r="BK675" i="2"/>
  <c r="BK393" i="2"/>
  <c r="BK1020" i="2"/>
  <c r="BK637" i="2"/>
  <c r="J143" i="2"/>
  <c r="BK1055" i="2"/>
  <c r="J774" i="2"/>
  <c r="J1065" i="2"/>
  <c r="J817" i="2"/>
  <c r="J594" i="2"/>
  <c r="BK250" i="2"/>
  <c r="J1097" i="2"/>
  <c r="BK802" i="2"/>
  <c r="J386" i="2"/>
  <c r="J193" i="2"/>
  <c r="J858" i="2"/>
  <c r="J459" i="2"/>
  <c r="BK1024" i="2"/>
  <c r="BK632" i="2"/>
  <c r="BK268" i="2"/>
  <c r="BK781" i="2"/>
  <c r="BK1027" i="2"/>
  <c r="J819" i="2"/>
  <c r="J489" i="2"/>
  <c r="J137" i="2"/>
  <c r="BK951" i="2"/>
  <c r="BK684" i="2"/>
  <c r="J256" i="2"/>
  <c r="J924" i="2"/>
  <c r="J428" i="2"/>
  <c r="BK764" i="2"/>
  <c r="J464" i="2"/>
  <c r="J1141" i="2"/>
  <c r="J931" i="2"/>
  <c r="J1033" i="2"/>
  <c r="BK724" i="2"/>
  <c r="BK449" i="2"/>
  <c r="J307" i="2"/>
  <c r="J161" i="2"/>
  <c r="BK1070" i="2"/>
  <c r="J808" i="2"/>
  <c r="BK993" i="2"/>
  <c r="J811" i="2"/>
  <c r="J544" i="2"/>
  <c r="J990" i="2"/>
  <c r="BK796" i="2"/>
  <c r="J232" i="2"/>
  <c r="BK606" i="2"/>
  <c r="J217" i="2"/>
  <c r="J1137" i="2"/>
  <c r="BK786" i="2"/>
  <c r="J1027" i="2"/>
  <c r="J647" i="2"/>
  <c r="J437" i="2"/>
  <c r="BK1107" i="2"/>
  <c r="J784" i="2"/>
  <c r="BK398" i="2"/>
  <c r="J915" i="2"/>
  <c r="J645" i="2"/>
  <c r="BK1052" i="2"/>
  <c r="BK570" i="2"/>
  <c r="BK1205" i="2"/>
  <c r="BK996" i="2"/>
  <c r="J791" i="2"/>
  <c r="BK1079" i="2"/>
  <c r="J796" i="2"/>
  <c r="J476" i="2"/>
  <c r="J1114" i="2"/>
  <c r="BK832" i="2"/>
  <c r="BK263" i="2"/>
  <c r="J938" i="2"/>
  <c r="J719" i="2"/>
  <c r="BK1031" i="2"/>
  <c r="J590" i="2"/>
  <c r="BK230" i="2"/>
  <c r="J1154" i="2"/>
  <c r="BK798" i="2"/>
  <c r="BK168" i="2"/>
  <c r="BK799" i="2"/>
  <c r="BK604" i="2"/>
  <c r="BK298" i="2"/>
  <c r="BK365" i="2"/>
  <c r="BK487" i="2"/>
  <c r="BK259" i="2"/>
  <c r="BK1030" i="2"/>
  <c r="BK725" i="2"/>
  <c r="BK888" i="2"/>
  <c r="J484" i="2"/>
  <c r="J963" i="2"/>
  <c r="J757" i="2"/>
  <c r="BK528" i="2"/>
  <c r="BK931" i="2"/>
  <c r="J570" i="2"/>
  <c r="BK213" i="2"/>
  <c r="BK611" i="2"/>
  <c r="J319" i="2"/>
  <c r="BK823" i="2"/>
  <c r="BK549" i="2"/>
  <c r="BK997" i="2"/>
  <c r="J626" i="2"/>
  <c r="BK443" i="2"/>
  <c r="J198" i="2"/>
  <c r="BK1133" i="2"/>
  <c r="J835" i="2"/>
  <c r="BK1072" i="2"/>
  <c r="BK729" i="2"/>
  <c r="J530" i="2"/>
  <c r="BK367" i="2"/>
  <c r="BK265" i="2"/>
  <c r="BK1035" i="2"/>
  <c r="J807" i="2"/>
  <c r="J268" i="2"/>
  <c r="BK955" i="2"/>
  <c r="BK732" i="2"/>
  <c r="BK1004" i="2"/>
  <c r="J613" i="2"/>
  <c r="BK322" i="2"/>
  <c r="BK1177" i="2"/>
  <c r="BK1001" i="2"/>
  <c r="BK771" i="2"/>
  <c r="J1012" i="2"/>
  <c r="J725" i="2"/>
  <c r="BK431" i="2"/>
  <c r="BK1088" i="2"/>
  <c r="BK877" i="2"/>
  <c r="J642" i="2"/>
  <c r="J168" i="2"/>
  <c r="BK933" i="2"/>
  <c r="BK572" i="2"/>
  <c r="BK1022" i="2"/>
  <c r="J756" i="2"/>
  <c r="BK337" i="2"/>
  <c r="J716" i="2"/>
  <c r="BK376" i="2"/>
  <c r="BK1154" i="2"/>
  <c r="J971" i="2"/>
  <c r="J733" i="2"/>
  <c r="J707" i="2"/>
  <c r="BK480" i="2"/>
  <c r="BK247" i="2"/>
  <c r="J907" i="2"/>
  <c r="BK245" i="2"/>
  <c r="J903" i="2"/>
  <c r="J495" i="2"/>
  <c r="J977" i="2"/>
  <c r="J487" i="2"/>
  <c r="J1045" i="2"/>
  <c r="J379" i="2"/>
  <c r="BK1172" i="2"/>
  <c r="BK1028" i="2"/>
  <c r="J752" i="2"/>
  <c r="BK668" i="2"/>
  <c r="BK355" i="2"/>
  <c r="J1072" i="2"/>
  <c r="BK746" i="2"/>
  <c r="BK1126" i="2"/>
  <c r="J588" i="2"/>
  <c r="J699" i="2"/>
  <c r="J281" i="2"/>
  <c r="BK1159" i="2"/>
  <c r="BK804" i="2"/>
  <c r="J848" i="2"/>
  <c r="BK681" i="2"/>
  <c r="J441" i="2"/>
  <c r="J179" i="2"/>
  <c r="J964" i="2"/>
  <c r="BK544" i="2"/>
  <c r="BK894" i="2"/>
  <c r="BK433" i="2"/>
  <c r="J749" i="2"/>
  <c r="J388" i="2"/>
  <c r="J1172" i="2"/>
  <c r="J935" i="2"/>
  <c r="J731" i="2"/>
  <c r="BK835" i="2"/>
  <c r="J684" i="2"/>
  <c r="J524" i="2"/>
  <c r="J271" i="2"/>
  <c r="BK176" i="2"/>
  <c r="J520" i="2"/>
  <c r="BK1207" i="2"/>
  <c r="J1144" i="2"/>
  <c r="BK927" i="2"/>
  <c r="J182" i="2"/>
  <c r="J844" i="2"/>
  <c r="BK665" i="2"/>
  <c r="BK506" i="2"/>
  <c r="J282" i="2"/>
  <c r="J1109" i="2"/>
  <c r="BK853" i="2"/>
  <c r="BK647" i="2"/>
  <c r="J987" i="2"/>
  <c r="BK830" i="2"/>
  <c r="BK540" i="2"/>
  <c r="BK158" i="2"/>
  <c r="J747" i="2"/>
  <c r="BK307" i="2"/>
  <c r="J681" i="2"/>
  <c r="BK411" i="2"/>
  <c r="BK847" i="2"/>
  <c r="J546" i="2"/>
  <c r="BK901" i="2"/>
  <c r="BK707" i="2"/>
  <c r="BK1119" i="2"/>
  <c r="BK846" i="2"/>
  <c r="BK750" i="2"/>
  <c r="J257" i="2"/>
  <c r="J689" i="2"/>
  <c r="J310" i="2"/>
  <c r="BK1175" i="2"/>
  <c r="BK1015" i="2"/>
  <c r="BK257" i="2"/>
  <c r="BK982" i="2"/>
  <c r="BK749" i="2"/>
  <c r="J659" i="2"/>
  <c r="BK459" i="2"/>
  <c r="J1058" i="2"/>
  <c r="BK839" i="2"/>
  <c r="J557" i="2"/>
  <c r="J967" i="2"/>
  <c r="J754" i="2"/>
  <c r="J411" i="2"/>
  <c r="J974" i="2"/>
  <c r="BK499" i="2"/>
  <c r="J1204" i="2"/>
  <c r="BK1135" i="2"/>
  <c r="J897" i="2"/>
  <c r="BK240" i="2"/>
  <c r="BK778" i="2"/>
  <c r="J653" i="2"/>
  <c r="J358" i="2"/>
  <c r="BK1099" i="2"/>
  <c r="J711" i="2"/>
  <c r="J322" i="2"/>
  <c r="J1090" i="2"/>
  <c r="J762" i="2"/>
  <c r="BK476" i="2"/>
  <c r="BK1116" i="2"/>
  <c r="J789" i="2"/>
  <c r="J994" i="2"/>
  <c r="BK327" i="2"/>
  <c r="J1180" i="2"/>
  <c r="J783" i="2"/>
  <c r="J983" i="2"/>
  <c r="BK635" i="2"/>
  <c r="BK435" i="2"/>
  <c r="BK260" i="2"/>
  <c r="BK1097" i="2"/>
  <c r="J771" i="2"/>
  <c r="J827" i="2"/>
  <c r="J426" i="2"/>
  <c r="J949" i="2"/>
  <c r="J583" i="2"/>
  <c r="J1062" i="2"/>
  <c r="BK518" i="2"/>
  <c r="J1210" i="2"/>
  <c r="BK1006" i="2"/>
  <c r="J821" i="2"/>
  <c r="BK912" i="2"/>
  <c r="BK620" i="2"/>
  <c r="BK402" i="2"/>
  <c r="J190" i="2"/>
  <c r="J923" i="2"/>
  <c r="BK493" i="2"/>
  <c r="BK964" i="2"/>
  <c r="J724" i="2"/>
  <c r="BK190" i="2"/>
  <c r="J668" i="2"/>
  <c r="BK445" i="2"/>
  <c r="BK1139" i="2"/>
  <c r="BK953" i="2"/>
  <c r="BK171" i="2"/>
  <c r="BK747" i="2"/>
  <c r="BK583" i="2"/>
  <c r="BK330" i="2"/>
  <c r="J1099" i="2"/>
  <c r="BK768" i="2"/>
  <c r="J184" i="2"/>
  <c r="BK777" i="2"/>
  <c r="J376" i="2"/>
  <c r="J846" i="2"/>
  <c r="BK546" i="2"/>
  <c r="BK1180" i="2"/>
  <c r="BK1009" i="2"/>
  <c r="BK825" i="2"/>
  <c r="BK1083" i="2"/>
  <c r="J772" i="2"/>
  <c r="J637" i="2"/>
  <c r="J360" i="2"/>
  <c r="J247" i="2"/>
  <c r="BK762" i="2"/>
  <c r="J381" i="2"/>
  <c r="BK1184" i="2"/>
  <c r="BK974" i="2"/>
  <c r="J745" i="2"/>
  <c r="BK987" i="2"/>
  <c r="J718" i="2"/>
  <c r="J579" i="2"/>
  <c r="BK416" i="2"/>
  <c r="J213" i="2"/>
  <c r="BK938" i="2"/>
  <c r="J596" i="2"/>
  <c r="J273" i="2"/>
  <c r="J933" i="2"/>
  <c r="J577" i="2"/>
  <c r="BK358" i="2"/>
  <c r="BK836" i="2"/>
  <c r="J367" i="2"/>
  <c r="J891" i="2"/>
  <c r="BK727" i="2"/>
  <c r="BK201" i="2"/>
  <c r="BK805" i="2"/>
  <c r="J518" i="2"/>
  <c r="BK795" i="2"/>
  <c r="BK568" i="2"/>
  <c r="BK161" i="2"/>
  <c r="J863" i="2"/>
  <c r="BK608" i="2"/>
  <c r="J400" i="2"/>
  <c r="BK758" i="2"/>
  <c r="J467" i="2"/>
  <c r="J227" i="2"/>
  <c r="J1157" i="2"/>
  <c r="J951" i="2"/>
  <c r="J780" i="2"/>
  <c r="J1018" i="2"/>
  <c r="BK719" i="2"/>
  <c r="BK553" i="2"/>
  <c r="BK335" i="2"/>
  <c r="J1112" i="2"/>
  <c r="J874" i="2"/>
  <c r="BK718" i="2"/>
  <c r="J497" i="2"/>
  <c r="J1128" i="2"/>
  <c r="J787" i="2"/>
  <c r="J493" i="2"/>
  <c r="BK1058" i="2"/>
  <c r="J663" i="2"/>
  <c r="BK371" i="2"/>
  <c r="BK1141" i="2"/>
  <c r="BK929" i="2"/>
  <c r="J283" i="2"/>
  <c r="BK1197" i="2"/>
  <c r="BK696" i="2"/>
  <c r="BK542" i="2"/>
  <c r="J340" i="2"/>
  <c r="BK140" i="2"/>
  <c r="BK918" i="2"/>
  <c r="BK744" i="2"/>
  <c r="J390" i="2"/>
  <c r="BK791" i="2"/>
  <c r="BK588" i="2"/>
  <c r="J433" i="2"/>
  <c r="BK281" i="2"/>
  <c r="BK1102" i="2"/>
  <c r="BK921" i="2"/>
  <c r="BK759" i="2"/>
  <c r="J395" i="2"/>
  <c r="BK1048" i="2"/>
  <c r="J853" i="2"/>
  <c r="J591" i="2"/>
  <c r="J1212" i="2"/>
  <c r="BK478" i="2"/>
  <c r="BK184" i="2"/>
  <c r="J1162" i="2"/>
  <c r="J962" i="2"/>
  <c r="BK801" i="2"/>
  <c r="BK155" i="2"/>
  <c r="J921" i="2"/>
  <c r="J671" i="2"/>
  <c r="BK520" i="2"/>
  <c r="BK388" i="2"/>
  <c r="J245" i="2"/>
  <c r="J1028" i="2"/>
  <c r="BK833" i="2"/>
  <c r="J431" i="2"/>
  <c r="BK1112" i="2"/>
  <c r="BK858" i="2"/>
  <c r="J533" i="2"/>
  <c r="J988" i="2"/>
  <c r="J562" i="2"/>
  <c r="BK1066" i="2"/>
  <c r="J435" i="2"/>
  <c r="J1205" i="2"/>
  <c r="BK1008" i="2"/>
  <c r="BK236" i="2"/>
  <c r="J814" i="2"/>
  <c r="J608" i="2"/>
  <c r="BK279" i="2"/>
  <c r="J1021" i="2"/>
  <c r="J553" i="2"/>
  <c r="BK979" i="2"/>
  <c r="BK587" i="2"/>
  <c r="BK1124" i="2"/>
  <c r="BK737" i="2"/>
  <c r="BK395" i="2"/>
  <c r="J651" i="2"/>
  <c r="BK152" i="2"/>
  <c r="J1150" i="2"/>
  <c r="BK924" i="2"/>
  <c r="BK146" i="2"/>
  <c r="BK838" i="2"/>
  <c r="BK557" i="2"/>
  <c r="BK324" i="2"/>
  <c r="J1116" i="2"/>
  <c r="J885" i="2"/>
  <c r="BK716" i="2"/>
  <c r="J284" i="2"/>
  <c r="J870" i="2"/>
  <c r="J423" i="2"/>
  <c r="J992" i="2"/>
  <c r="BK386" i="2"/>
  <c r="J1175" i="2"/>
  <c r="BK1130" i="2"/>
  <c r="J759" i="2"/>
  <c r="BK1041" i="2"/>
  <c r="BK661" i="2"/>
  <c r="BK423" i="2"/>
  <c r="BK134" i="2"/>
  <c r="BK935" i="2"/>
  <c r="BK626" i="2"/>
  <c r="J1124" i="2"/>
  <c r="J655" i="2"/>
  <c r="J1130" i="2"/>
  <c r="J694" i="2"/>
  <c r="J176" i="2"/>
  <c r="BK1137" i="2"/>
  <c r="BK874" i="2"/>
  <c r="BK629" i="2"/>
  <c r="BK426" i="2"/>
  <c r="J1095" i="2"/>
  <c r="BK1002" i="2"/>
  <c r="J606" i="2"/>
  <c r="BK1212" i="2"/>
  <c r="BK844" i="2"/>
  <c r="J501" i="2"/>
  <c r="J1037" i="2"/>
  <c r="J511" i="2"/>
  <c r="J1192" i="2"/>
  <c r="J841" i="2"/>
  <c r="J164" i="2"/>
  <c r="J839" i="2"/>
  <c r="BK655" i="2"/>
  <c r="BK373" i="2"/>
  <c r="BK1050" i="2"/>
  <c r="BK738" i="2"/>
  <c r="BK353" i="2"/>
  <c r="BK864" i="2"/>
  <c r="BK333" i="2"/>
  <c r="J836" i="2"/>
  <c r="BK439" i="2"/>
  <c r="BK1018" i="2"/>
  <c r="J480" i="2"/>
  <c r="BK1201" i="2"/>
  <c r="BK1144" i="2"/>
  <c r="BK905" i="2"/>
  <c r="BK1062" i="2"/>
  <c r="J735" i="2"/>
  <c r="BK457" i="2"/>
  <c r="BK227" i="2"/>
  <c r="J953" i="2"/>
  <c r="J540" i="2"/>
  <c r="J997" i="2"/>
  <c r="J804" i="2"/>
  <c r="BK232" i="2"/>
  <c r="J872" i="2"/>
  <c r="BK516" i="2"/>
  <c r="J856" i="2"/>
  <c r="BK491" i="2"/>
  <c r="J996" i="2"/>
  <c r="BK616" i="2"/>
  <c r="J295" i="2"/>
  <c r="J1133" i="2"/>
  <c r="BK273" i="2"/>
  <c r="J1008" i="2"/>
  <c r="J744" i="2"/>
  <c r="BK591" i="2"/>
  <c r="J337" i="2"/>
  <c r="J1048" i="2"/>
  <c r="J581" i="2"/>
  <c r="J215" i="2"/>
  <c r="BK1150" i="2"/>
  <c r="BK217" i="2"/>
  <c r="BK1021" i="2"/>
  <c r="J691" i="2"/>
  <c r="J445" i="2"/>
  <c r="BK313" i="2"/>
  <c r="BK1057" i="2"/>
  <c r="BK715" i="2"/>
  <c r="J349" i="2"/>
  <c r="BK959" i="2"/>
  <c r="BK689" i="2"/>
  <c r="J404" i="2"/>
  <c r="BK989" i="2"/>
  <c r="BK437" i="2"/>
  <c r="J927" i="2"/>
  <c r="BK657" i="2"/>
  <c r="J449" i="2"/>
  <c r="BK978" i="2"/>
  <c r="J758" i="2"/>
  <c r="J402" i="2"/>
  <c r="BK856" i="2"/>
  <c r="J409" i="2"/>
  <c r="BK968" i="2"/>
  <c r="J781" i="2"/>
  <c r="BK182" i="2"/>
  <c r="J847" i="2"/>
  <c r="BK530" i="2"/>
  <c r="BK261" i="2"/>
  <c r="J1184" i="2"/>
  <c r="J1050" i="2"/>
  <c r="BK885" i="2"/>
  <c r="BK741" i="2"/>
  <c r="J1197" i="2"/>
  <c r="J842" i="2"/>
  <c r="J640" i="2"/>
  <c r="J443" i="2"/>
  <c r="J238" i="2"/>
  <c r="BK1095" i="2"/>
  <c r="J946" i="2"/>
  <c r="BK640" i="2"/>
  <c r="J128" i="2"/>
  <c r="BK891" i="2"/>
  <c r="BK454" i="2"/>
  <c r="J696" i="2"/>
  <c r="BK301" i="2"/>
  <c r="BK915" i="2"/>
  <c r="J740" i="2"/>
  <c r="J1070" i="2"/>
  <c r="BK752" i="2"/>
  <c r="J602" i="2"/>
  <c r="J413" i="2"/>
  <c r="BK193" i="2"/>
  <c r="BK949" i="2"/>
  <c r="BK551" i="2"/>
  <c r="J230" i="2"/>
  <c r="J1105" i="2"/>
  <c r="J905" i="2"/>
  <c r="J369" i="2"/>
  <c r="BK957" i="2"/>
  <c r="BK651" i="2"/>
  <c r="J277" i="2"/>
  <c r="J676" i="2"/>
  <c r="BK1165" i="2"/>
  <c r="BK990" i="2"/>
  <c r="BK271" i="2"/>
  <c r="J764" i="2"/>
  <c r="BK533" i="2"/>
  <c r="BK207" i="2"/>
  <c r="BK851" i="2"/>
  <c r="BK482" i="2"/>
  <c r="BK783" i="2"/>
  <c r="BK238" i="2"/>
  <c r="BK816" i="2"/>
  <c r="J499" i="2"/>
  <c r="BK841" i="2"/>
  <c r="J298" i="2"/>
  <c r="J955" i="2"/>
  <c r="J1085" i="2"/>
  <c r="J816" i="2"/>
  <c r="J585" i="2"/>
  <c r="BK379" i="2"/>
  <c r="J149" i="2"/>
  <c r="BK826" i="2"/>
  <c r="J333" i="2"/>
  <c r="BK941" i="2"/>
  <c r="BK524" i="2"/>
  <c r="J851" i="2"/>
  <c r="J506" i="2"/>
  <c r="J1195" i="2"/>
  <c r="J1047" i="2"/>
  <c r="J265" i="2"/>
  <c r="J775" i="2"/>
  <c r="BK596" i="2"/>
  <c r="BK344" i="2"/>
  <c r="J1031" i="2"/>
  <c r="BK575" i="2"/>
  <c r="BK808" i="2"/>
  <c r="BK256" i="2"/>
  <c r="BK766" i="2"/>
  <c r="BK497" i="2"/>
  <c r="BK128" i="2"/>
  <c r="BK1039" i="2"/>
  <c r="BK903" i="2"/>
  <c r="J250" i="2"/>
  <c r="BK1045" i="2"/>
  <c r="BK704" i="2"/>
  <c r="BK451" i="2"/>
  <c r="J209" i="2"/>
  <c r="J984" i="2"/>
  <c r="J462" i="2"/>
  <c r="BK1195" i="2"/>
  <c r="J1135" i="2"/>
  <c r="BK811" i="2"/>
  <c r="BK1085" i="2"/>
  <c r="BK745" i="2"/>
  <c r="BK428" i="2"/>
  <c r="J1024" i="2"/>
  <c r="BK775" i="2"/>
  <c r="J419" i="2"/>
  <c r="BK1121" i="2"/>
  <c r="J813" i="2"/>
  <c r="J516" i="2"/>
  <c r="J1049" i="2"/>
  <c r="BK577" i="2"/>
  <c r="J221" i="2"/>
  <c r="BK813" i="2"/>
  <c r="J371" i="2"/>
  <c r="BK962" i="2"/>
  <c r="J657" i="2"/>
  <c r="J289" i="2"/>
  <c r="BK882" i="2"/>
  <c r="BK672" i="2"/>
  <c r="BK511" i="2"/>
  <c r="J279" i="2"/>
  <c r="BK1013" i="2"/>
  <c r="J901" i="2"/>
  <c r="BK653" i="2"/>
  <c r="J457" i="2"/>
  <c r="BK1033" i="2"/>
  <c r="J649" i="2"/>
  <c r="J393" i="2"/>
  <c r="BK1204" i="2"/>
  <c r="BK1167" i="2"/>
  <c r="BK1000" i="2"/>
  <c r="J805" i="2"/>
  <c r="BK179" i="2"/>
  <c r="J1055" i="2"/>
  <c r="J766" i="2"/>
  <c r="BK676" i="2"/>
  <c r="BK495" i="2"/>
  <c r="BK419" i="2"/>
  <c r="J155" i="2"/>
  <c r="J1020" i="2"/>
  <c r="BK679" i="2"/>
  <c r="J301" i="2"/>
  <c r="BK983" i="2"/>
  <c r="J672" i="2"/>
  <c r="J355" i="2"/>
  <c r="BK731" i="2"/>
  <c r="BK390" i="2"/>
  <c r="BK1186" i="2"/>
  <c r="BK1049" i="2"/>
  <c r="BK842" i="2"/>
  <c r="J1083" i="2"/>
  <c r="J825" i="2"/>
  <c r="J572" i="2"/>
  <c r="J292" i="2"/>
  <c r="J968" i="2"/>
  <c r="BK581" i="2"/>
  <c r="J253" i="2"/>
  <c r="J823" i="2"/>
  <c r="BK278" i="2"/>
  <c r="BK602" i="2"/>
  <c r="BK164" i="2"/>
  <c r="J560" i="2"/>
  <c r="BK210" i="2"/>
  <c r="BK909" i="2"/>
  <c r="J134" i="2"/>
  <c r="BK780" i="2"/>
  <c r="BK565" i="2"/>
  <c r="BK967" i="2"/>
  <c r="J600" i="2"/>
  <c r="BK944" i="2"/>
  <c r="J482" i="2"/>
  <c r="J909" i="2"/>
  <c r="J678" i="2"/>
  <c r="BK319" i="2"/>
  <c r="J575" i="2"/>
  <c r="J1165" i="2"/>
  <c r="J972" i="2"/>
  <c r="BK215" i="2"/>
  <c r="J750" i="2"/>
  <c r="BK421" i="2"/>
  <c r="BK1092" i="2"/>
  <c r="J702" i="2"/>
  <c r="J1119" i="2"/>
  <c r="BK814" i="2"/>
  <c r="BK484" i="2"/>
  <c r="BK1025" i="2"/>
  <c r="J470" i="2"/>
  <c r="BK1182" i="2"/>
  <c r="BK1012" i="2"/>
  <c r="J838" i="2"/>
  <c r="J1199" i="2"/>
  <c r="BK722" i="2"/>
  <c r="J554" i="2"/>
  <c r="BK369" i="2"/>
  <c r="J1066" i="2"/>
  <c r="J798" i="2"/>
  <c r="BK404" i="2"/>
  <c r="BK821" i="2"/>
  <c r="J565" i="2"/>
  <c r="BK1060" i="2"/>
  <c r="J665" i="2"/>
  <c r="J1186" i="2"/>
  <c r="J978" i="2"/>
  <c r="J210" i="2"/>
  <c r="J882" i="2"/>
  <c r="BK721" i="2"/>
  <c r="J538" i="2"/>
  <c r="BK1065" i="2"/>
  <c r="J675" i="2"/>
  <c r="J304" i="2"/>
  <c r="J1167" i="2"/>
  <c r="BK848" i="2"/>
  <c r="BK143" i="2"/>
  <c r="BK642" i="2"/>
  <c r="BK462" i="2"/>
  <c r="J342" i="2"/>
  <c r="J171" i="2"/>
  <c r="J888" i="2"/>
  <c r="BK489" i="2"/>
  <c r="AS54" i="1"/>
  <c r="BK899" i="2"/>
  <c r="J611" i="2"/>
  <c r="BK1069" i="2"/>
  <c r="BK702" i="2"/>
  <c r="J407" i="2"/>
  <c r="J864" i="2"/>
  <c r="BK562" i="2"/>
  <c r="J1121" i="2"/>
  <c r="BK733" i="2"/>
  <c r="BK441" i="2"/>
  <c r="J944" i="2"/>
  <c r="J722" i="2"/>
  <c r="J473" i="2"/>
  <c r="BK258" i="2"/>
  <c r="BK946" i="2"/>
  <c r="BK585" i="2"/>
  <c r="BK342" i="2"/>
  <c r="J1013" i="2"/>
  <c r="J587" i="2"/>
  <c r="J363" i="2"/>
  <c r="BK1210" i="2"/>
  <c r="J1139" i="2"/>
  <c r="BK923" i="2"/>
  <c r="BK283" i="2"/>
  <c r="J1081" i="2"/>
  <c r="BK827" i="2"/>
  <c r="BK618" i="2"/>
  <c r="J398" i="2"/>
  <c r="BK198" i="2"/>
  <c r="BK1073" i="2"/>
  <c r="BK973" i="2"/>
  <c r="BK787" i="2"/>
  <c r="BK594" i="2"/>
  <c r="J1001" i="2"/>
  <c r="J826" i="2"/>
  <c r="BK224" i="2"/>
  <c r="J833" i="2"/>
  <c r="J447" i="2"/>
  <c r="J131" i="2"/>
  <c r="BK1152" i="2"/>
  <c r="BK789" i="2"/>
  <c r="BK1043" i="2"/>
  <c r="BK713" i="2"/>
  <c r="BK467" i="2"/>
  <c r="BK316" i="2"/>
  <c r="BK1047" i="2"/>
  <c r="J778" i="2"/>
  <c r="BK363" i="2"/>
  <c r="F36" i="2" l="1"/>
  <c r="F37" i="2"/>
  <c r="F35" i="2"/>
  <c r="BB55" i="1" s="1"/>
  <c r="BB54" i="1" s="1"/>
  <c r="AX54" i="1" s="1"/>
  <c r="F34" i="2"/>
  <c r="BA55" i="1" s="1"/>
  <c r="BA54" i="1" s="1"/>
  <c r="W30" i="1" s="1"/>
  <c r="J34" i="2"/>
  <c r="AW55" i="1" s="1"/>
  <c r="BK167" i="2"/>
  <c r="J167" i="2" s="1"/>
  <c r="J63" i="2" s="1"/>
  <c r="T206" i="2"/>
  <c r="BK332" i="2"/>
  <c r="J332" i="2"/>
  <c r="J67" i="2"/>
  <c r="R385" i="2"/>
  <c r="T415" i="2"/>
  <c r="R564" i="2"/>
  <c r="T610" i="2"/>
  <c r="BK634" i="2"/>
  <c r="J634" i="2" s="1"/>
  <c r="J79" i="2" s="1"/>
  <c r="T761" i="2"/>
  <c r="BK860" i="2"/>
  <c r="J860" i="2" s="1"/>
  <c r="J84" i="2" s="1"/>
  <c r="R860" i="2"/>
  <c r="BK911" i="2"/>
  <c r="J911" i="2"/>
  <c r="J86" i="2" s="1"/>
  <c r="T926" i="2"/>
  <c r="T145" i="2"/>
  <c r="P206" i="2"/>
  <c r="T235" i="2"/>
  <c r="BK352" i="2"/>
  <c r="J352" i="2" s="1"/>
  <c r="J70" i="2" s="1"/>
  <c r="P375" i="2"/>
  <c r="P415" i="2"/>
  <c r="T430" i="2"/>
  <c r="BK615" i="2"/>
  <c r="J615" i="2" s="1"/>
  <c r="J78" i="2" s="1"/>
  <c r="P639" i="2"/>
  <c r="R639" i="2"/>
  <c r="BK829" i="2"/>
  <c r="J829" i="2"/>
  <c r="J83" i="2" s="1"/>
  <c r="R961" i="2"/>
  <c r="BK1101" i="2"/>
  <c r="J1101" i="2"/>
  <c r="J92" i="2" s="1"/>
  <c r="R145" i="2"/>
  <c r="BK206" i="2"/>
  <c r="J206" i="2"/>
  <c r="J64" i="2"/>
  <c r="P235" i="2"/>
  <c r="R332" i="2"/>
  <c r="R375" i="2"/>
  <c r="P486" i="2"/>
  <c r="BK610" i="2"/>
  <c r="J610" i="2"/>
  <c r="J77" i="2"/>
  <c r="R615" i="2"/>
  <c r="P634" i="2"/>
  <c r="BK761" i="2"/>
  <c r="J761" i="2"/>
  <c r="J82" i="2"/>
  <c r="T961" i="2"/>
  <c r="R1132" i="2"/>
  <c r="P145" i="2"/>
  <c r="BK262" i="2"/>
  <c r="J262" i="2" s="1"/>
  <c r="J66" i="2" s="1"/>
  <c r="P385" i="2"/>
  <c r="R486" i="2"/>
  <c r="P615" i="2"/>
  <c r="T634" i="2"/>
  <c r="P761" i="2"/>
  <c r="T866" i="2"/>
  <c r="P926" i="2"/>
  <c r="R926" i="2"/>
  <c r="T1054" i="2"/>
  <c r="BK1132" i="2"/>
  <c r="J1132" i="2" s="1"/>
  <c r="J93" i="2" s="1"/>
  <c r="BK1171" i="2"/>
  <c r="J1171" i="2" s="1"/>
  <c r="J95" i="2" s="1"/>
  <c r="T1179" i="2"/>
  <c r="R167" i="2"/>
  <c r="BK235" i="2"/>
  <c r="J235" i="2" s="1"/>
  <c r="J65" i="2" s="1"/>
  <c r="T332" i="2"/>
  <c r="BK385" i="2"/>
  <c r="J385" i="2" s="1"/>
  <c r="J72" i="2" s="1"/>
  <c r="T486" i="2"/>
  <c r="T615" i="2"/>
  <c r="R634" i="2"/>
  <c r="R761" i="2"/>
  <c r="R866" i="2"/>
  <c r="BK926" i="2"/>
  <c r="J926" i="2" s="1"/>
  <c r="J87" i="2" s="1"/>
  <c r="P940" i="2"/>
  <c r="BK1054" i="2"/>
  <c r="J1054" i="2" s="1"/>
  <c r="J90" i="2" s="1"/>
  <c r="P1101" i="2"/>
  <c r="P1161" i="2"/>
  <c r="P1179" i="2"/>
  <c r="R1189" i="2"/>
  <c r="BK145" i="2"/>
  <c r="J145" i="2"/>
  <c r="J62" i="2" s="1"/>
  <c r="P262" i="2"/>
  <c r="T352" i="2"/>
  <c r="BK415" i="2"/>
  <c r="J415" i="2" s="1"/>
  <c r="J73" i="2" s="1"/>
  <c r="R430" i="2"/>
  <c r="R667" i="2"/>
  <c r="P866" i="2"/>
  <c r="T911" i="2"/>
  <c r="R940" i="2"/>
  <c r="P1054" i="2"/>
  <c r="T1101" i="2"/>
  <c r="T1161" i="2"/>
  <c r="T1171" i="2"/>
  <c r="BK1189" i="2"/>
  <c r="J1189" i="2" s="1"/>
  <c r="J98" i="2" s="1"/>
  <c r="T1194" i="2"/>
  <c r="R124" i="2"/>
  <c r="T262" i="2"/>
  <c r="BK375" i="2"/>
  <c r="J375" i="2"/>
  <c r="J71" i="2"/>
  <c r="P430" i="2"/>
  <c r="P564" i="2"/>
  <c r="BK667" i="2"/>
  <c r="J667" i="2" s="1"/>
  <c r="J81" i="2" s="1"/>
  <c r="T829" i="2"/>
  <c r="BK961" i="2"/>
  <c r="J961" i="2" s="1"/>
  <c r="J89" i="2" s="1"/>
  <c r="BK1075" i="2"/>
  <c r="J1075" i="2"/>
  <c r="J91" i="2"/>
  <c r="T1075" i="2"/>
  <c r="R1161" i="2"/>
  <c r="R1171" i="2"/>
  <c r="BK1194" i="2"/>
  <c r="J1194" i="2" s="1"/>
  <c r="J99" i="2" s="1"/>
  <c r="T124" i="2"/>
  <c r="R262" i="2"/>
  <c r="P352" i="2"/>
  <c r="T375" i="2"/>
  <c r="BK486" i="2"/>
  <c r="J486" i="2"/>
  <c r="J75" i="2" s="1"/>
  <c r="P610" i="2"/>
  <c r="P667" i="2"/>
  <c r="P829" i="2"/>
  <c r="P961" i="2"/>
  <c r="P1075" i="2"/>
  <c r="T1132" i="2"/>
  <c r="P1171" i="2"/>
  <c r="T1189" i="2"/>
  <c r="T1203" i="2"/>
  <c r="P124" i="2"/>
  <c r="T167" i="2"/>
  <c r="R235" i="2"/>
  <c r="R352" i="2"/>
  <c r="BK430" i="2"/>
  <c r="J430" i="2" s="1"/>
  <c r="J74" i="2" s="1"/>
  <c r="T564" i="2"/>
  <c r="T667" i="2"/>
  <c r="BK866" i="2"/>
  <c r="J866" i="2"/>
  <c r="J85" i="2" s="1"/>
  <c r="P911" i="2"/>
  <c r="BK940" i="2"/>
  <c r="J940" i="2" s="1"/>
  <c r="J88" i="2" s="1"/>
  <c r="R1054" i="2"/>
  <c r="R1101" i="2"/>
  <c r="BK1161" i="2"/>
  <c r="J1161" i="2"/>
  <c r="J94" i="2"/>
  <c r="R1179" i="2"/>
  <c r="P1189" i="2"/>
  <c r="R1194" i="2"/>
  <c r="P1203" i="2"/>
  <c r="R1209" i="2"/>
  <c r="BK124" i="2"/>
  <c r="J124" i="2" s="1"/>
  <c r="J61" i="2" s="1"/>
  <c r="P167" i="2"/>
  <c r="R206" i="2"/>
  <c r="P332" i="2"/>
  <c r="T385" i="2"/>
  <c r="R415" i="2"/>
  <c r="BK564" i="2"/>
  <c r="J564" i="2" s="1"/>
  <c r="J76" i="2" s="1"/>
  <c r="R610" i="2"/>
  <c r="BK639" i="2"/>
  <c r="J639" i="2" s="1"/>
  <c r="J80" i="2" s="1"/>
  <c r="T639" i="2"/>
  <c r="R829" i="2"/>
  <c r="P860" i="2"/>
  <c r="T860" i="2"/>
  <c r="R911" i="2"/>
  <c r="T940" i="2"/>
  <c r="R1075" i="2"/>
  <c r="P1132" i="2"/>
  <c r="BK1179" i="2"/>
  <c r="J1179" i="2" s="1"/>
  <c r="J96" i="2" s="1"/>
  <c r="P1194" i="2"/>
  <c r="BK1203" i="2"/>
  <c r="J1203" i="2" s="1"/>
  <c r="J100" i="2" s="1"/>
  <c r="R1203" i="2"/>
  <c r="BK1209" i="2"/>
  <c r="J1209" i="2"/>
  <c r="J102" i="2" s="1"/>
  <c r="P1209" i="2"/>
  <c r="T1209" i="2"/>
  <c r="BK348" i="2"/>
  <c r="J348" i="2" s="1"/>
  <c r="J68" i="2" s="1"/>
  <c r="BK1206" i="2"/>
  <c r="J1206" i="2" s="1"/>
  <c r="J101" i="2" s="1"/>
  <c r="E48" i="2"/>
  <c r="J52" i="2"/>
  <c r="F119" i="2"/>
  <c r="BE125" i="2"/>
  <c r="BE190" i="2"/>
  <c r="BE253" i="2"/>
  <c r="BE257" i="2"/>
  <c r="BE259" i="2"/>
  <c r="BE271" i="2"/>
  <c r="BE273" i="2"/>
  <c r="BE283" i="2"/>
  <c r="BE289" i="2"/>
  <c r="BE295" i="2"/>
  <c r="BE304" i="2"/>
  <c r="BE313" i="2"/>
  <c r="BE322" i="2"/>
  <c r="BE337" i="2"/>
  <c r="BE355" i="2"/>
  <c r="BE365" i="2"/>
  <c r="BE367" i="2"/>
  <c r="BE373" i="2"/>
  <c r="BE376" i="2"/>
  <c r="BE388" i="2"/>
  <c r="BE416" i="2"/>
  <c r="BE433" i="2"/>
  <c r="BE441" i="2"/>
  <c r="BE454" i="2"/>
  <c r="BE462" i="2"/>
  <c r="BE480" i="2"/>
  <c r="BE484" i="2"/>
  <c r="BE487" i="2"/>
  <c r="BE495" i="2"/>
  <c r="BE499" i="2"/>
  <c r="BE506" i="2"/>
  <c r="BE522" i="2"/>
  <c r="BE530" i="2"/>
  <c r="BE538" i="2"/>
  <c r="BE546" i="2"/>
  <c r="BE554" i="2"/>
  <c r="BE590" i="2"/>
  <c r="BE598" i="2"/>
  <c r="BE623" i="2"/>
  <c r="BE663" i="2"/>
  <c r="BE668" i="2"/>
  <c r="BE671" i="2"/>
  <c r="BE675" i="2"/>
  <c r="BE689" i="2"/>
  <c r="BE691" i="2"/>
  <c r="BE704" i="2"/>
  <c r="BE724" i="2"/>
  <c r="BE731" i="2"/>
  <c r="BE745" i="2"/>
  <c r="BE750" i="2"/>
  <c r="BE769" i="2"/>
  <c r="BE772" i="2"/>
  <c r="BE775" i="2"/>
  <c r="BE804" i="2"/>
  <c r="BE810" i="2"/>
  <c r="BE835" i="2"/>
  <c r="BE838" i="2"/>
  <c r="BE844" i="2"/>
  <c r="BE861" i="2"/>
  <c r="BE888" i="2"/>
  <c r="BE909" i="2"/>
  <c r="BE912" i="2"/>
  <c r="BE931" i="2"/>
  <c r="BE944" i="2"/>
  <c r="BE949" i="2"/>
  <c r="BE955" i="2"/>
  <c r="BE957" i="2"/>
  <c r="BE959" i="2"/>
  <c r="BE964" i="2"/>
  <c r="BE972" i="2"/>
  <c r="BE992" i="2"/>
  <c r="BE994" i="2"/>
  <c r="BE1013" i="2"/>
  <c r="BE1015" i="2"/>
  <c r="BE1018" i="2"/>
  <c r="BE1027" i="2"/>
  <c r="BE1030" i="2"/>
  <c r="BE1039" i="2"/>
  <c r="BE1043" i="2"/>
  <c r="BE1052" i="2"/>
  <c r="BE1062" i="2"/>
  <c r="BE1065" i="2"/>
  <c r="BE1066" i="2"/>
  <c r="BE1069" i="2"/>
  <c r="BE1070" i="2"/>
  <c r="BE1072" i="2"/>
  <c r="BE1088" i="2"/>
  <c r="BE1090" i="2"/>
  <c r="BE1092" i="2"/>
  <c r="BE1095" i="2"/>
  <c r="BE1097" i="2"/>
  <c r="BE1099" i="2"/>
  <c r="BE1102" i="2"/>
  <c r="BE1105" i="2"/>
  <c r="BE1107" i="2"/>
  <c r="BE1109" i="2"/>
  <c r="BE1112" i="2"/>
  <c r="BE1212" i="2"/>
  <c r="BE168" i="2"/>
  <c r="BE176" i="2"/>
  <c r="BE179" i="2"/>
  <c r="BE182" i="2"/>
  <c r="BE217" i="2"/>
  <c r="BE221" i="2"/>
  <c r="BE238" i="2"/>
  <c r="BE256" i="2"/>
  <c r="BE260" i="2"/>
  <c r="BE263" i="2"/>
  <c r="BE265" i="2"/>
  <c r="BE268" i="2"/>
  <c r="BE282" i="2"/>
  <c r="BE284" i="2"/>
  <c r="BE292" i="2"/>
  <c r="BE298" i="2"/>
  <c r="BE307" i="2"/>
  <c r="BE316" i="2"/>
  <c r="BE319" i="2"/>
  <c r="BE324" i="2"/>
  <c r="BE327" i="2"/>
  <c r="BE340" i="2"/>
  <c r="BE346" i="2"/>
  <c r="BE360" i="2"/>
  <c r="BE381" i="2"/>
  <c r="BE383" i="2"/>
  <c r="BE386" i="2"/>
  <c r="BE400" i="2"/>
  <c r="BE413" i="2"/>
  <c r="BE421" i="2"/>
  <c r="BE426" i="2"/>
  <c r="BE437" i="2"/>
  <c r="BE447" i="2"/>
  <c r="BE451" i="2"/>
  <c r="BE459" i="2"/>
  <c r="BE482" i="2"/>
  <c r="BE501" i="2"/>
  <c r="BE516" i="2"/>
  <c r="BE520" i="2"/>
  <c r="BE526" i="2"/>
  <c r="BE540" i="2"/>
  <c r="BE581" i="2"/>
  <c r="BE587" i="2"/>
  <c r="BE591" i="2"/>
  <c r="BE596" i="2"/>
  <c r="BE600" i="2"/>
  <c r="BE604" i="2"/>
  <c r="BE608" i="2"/>
  <c r="BE611" i="2"/>
  <c r="BE613" i="2"/>
  <c r="BE616" i="2"/>
  <c r="BE637" i="2"/>
  <c r="BE642" i="2"/>
  <c r="BE647" i="2"/>
  <c r="BE659" i="2"/>
  <c r="BE665" i="2"/>
  <c r="BE672" i="2"/>
  <c r="BE679" i="2"/>
  <c r="BE686" i="2"/>
  <c r="BE696" i="2"/>
  <c r="BE699" i="2"/>
  <c r="BE722" i="2"/>
  <c r="BE727" i="2"/>
  <c r="BE733" i="2"/>
  <c r="BE737" i="2"/>
  <c r="BE741" i="2"/>
  <c r="BE754" i="2"/>
  <c r="BE756" i="2"/>
  <c r="BE762" i="2"/>
  <c r="BE768" i="2"/>
  <c r="BE771" i="2"/>
  <c r="BE786" i="2"/>
  <c r="BE787" i="2"/>
  <c r="BE793" i="2"/>
  <c r="BE795" i="2"/>
  <c r="BE796" i="2"/>
  <c r="BE802" i="2"/>
  <c r="BE805" i="2"/>
  <c r="BE807" i="2"/>
  <c r="BE808" i="2"/>
  <c r="BE811" i="2"/>
  <c r="BE813" i="2"/>
  <c r="BE821" i="2"/>
  <c r="BE823" i="2"/>
  <c r="BE825" i="2"/>
  <c r="BE826" i="2"/>
  <c r="BE833" i="2"/>
  <c r="BE841" i="2"/>
  <c r="BE846" i="2"/>
  <c r="BE858" i="2"/>
  <c r="BE867" i="2"/>
  <c r="BE870" i="2"/>
  <c r="BE872" i="2"/>
  <c r="BE877" i="2"/>
  <c r="BE882" i="2"/>
  <c r="BE897" i="2"/>
  <c r="BE899" i="2"/>
  <c r="BE907" i="2"/>
  <c r="BE915" i="2"/>
  <c r="BE923" i="2"/>
  <c r="BE927" i="2"/>
  <c r="BE929" i="2"/>
  <c r="BE989" i="2"/>
  <c r="BE993" i="2"/>
  <c r="BE996" i="2"/>
  <c r="BE1001" i="2"/>
  <c r="BE1004" i="2"/>
  <c r="BE1009" i="2"/>
  <c r="BE1020" i="2"/>
  <c r="BE1024" i="2"/>
  <c r="BE1025" i="2"/>
  <c r="BE1031" i="2"/>
  <c r="BE1037" i="2"/>
  <c r="BE1048" i="2"/>
  <c r="BE1049" i="2"/>
  <c r="BE1050" i="2"/>
  <c r="BE1057" i="2"/>
  <c r="BE1058" i="2"/>
  <c r="BE1060" i="2"/>
  <c r="BE1073" i="2"/>
  <c r="BE1076" i="2"/>
  <c r="BE1079" i="2"/>
  <c r="BE1081" i="2"/>
  <c r="BE1083" i="2"/>
  <c r="BE1085" i="2"/>
  <c r="BE1195" i="2"/>
  <c r="BE1197" i="2"/>
  <c r="BE131" i="2"/>
  <c r="BE134" i="2"/>
  <c r="BE137" i="2"/>
  <c r="BE143" i="2"/>
  <c r="BE149" i="2"/>
  <c r="BE152" i="2"/>
  <c r="BE158" i="2"/>
  <c r="BE164" i="2"/>
  <c r="BE198" i="2"/>
  <c r="BE201" i="2"/>
  <c r="BE219" i="2"/>
  <c r="BE227" i="2"/>
  <c r="BE232" i="2"/>
  <c r="BE247" i="2"/>
  <c r="BE279" i="2"/>
  <c r="BE732" i="2"/>
  <c r="BE738" i="2"/>
  <c r="BE744" i="2"/>
  <c r="BE747" i="2"/>
  <c r="BE757" i="2"/>
  <c r="BE758" i="2"/>
  <c r="BE766" i="2"/>
  <c r="BE778" i="2"/>
  <c r="BE781" i="2"/>
  <c r="BE819" i="2"/>
  <c r="BE827" i="2"/>
  <c r="BE830" i="2"/>
  <c r="BE836" i="2"/>
  <c r="BE847" i="2"/>
  <c r="BE851" i="2"/>
  <c r="BE853" i="2"/>
  <c r="BE856" i="2"/>
  <c r="BE863" i="2"/>
  <c r="BE864" i="2"/>
  <c r="BE891" i="2"/>
  <c r="BE894" i="2"/>
  <c r="BE921" i="2"/>
  <c r="BE924" i="2"/>
  <c r="BE933" i="2"/>
  <c r="BE935" i="2"/>
  <c r="BE938" i="2"/>
  <c r="BE953" i="2"/>
  <c r="BE962" i="2"/>
  <c r="BE968" i="2"/>
  <c r="BE971" i="2"/>
  <c r="BE978" i="2"/>
  <c r="BE982" i="2"/>
  <c r="BE987" i="2"/>
  <c r="BE1002" i="2"/>
  <c r="BE1005" i="2"/>
  <c r="BE1021" i="2"/>
  <c r="BE1045" i="2"/>
  <c r="BE1128" i="2"/>
  <c r="BE1130" i="2"/>
  <c r="BE1133" i="2"/>
  <c r="BE1135" i="2"/>
  <c r="BE1137" i="2"/>
  <c r="BE1139" i="2"/>
  <c r="BE1141" i="2"/>
  <c r="BE1144" i="2"/>
  <c r="BE1146" i="2"/>
  <c r="BE1148" i="2"/>
  <c r="BE1150" i="2"/>
  <c r="BE1152" i="2"/>
  <c r="BE1154" i="2"/>
  <c r="BE1157" i="2"/>
  <c r="BE1159" i="2"/>
  <c r="BE1162" i="2"/>
  <c r="BE1165" i="2"/>
  <c r="BE1167" i="2"/>
  <c r="BE1169" i="2"/>
  <c r="BE1172" i="2"/>
  <c r="BE1175" i="2"/>
  <c r="BE1177" i="2"/>
  <c r="BE1180" i="2"/>
  <c r="BE1182" i="2"/>
  <c r="BE1184" i="2"/>
  <c r="BE1186" i="2"/>
  <c r="BE1190" i="2"/>
  <c r="BE1192" i="2"/>
  <c r="BE1201" i="2"/>
  <c r="BE1204" i="2"/>
  <c r="BE1205" i="2"/>
  <c r="BE1207" i="2"/>
  <c r="BE1210" i="2"/>
  <c r="BC55" i="1"/>
  <c r="BC54" i="1" s="1"/>
  <c r="AY54" i="1" s="1"/>
  <c r="BE140" i="2"/>
  <c r="BE146" i="2"/>
  <c r="BE171" i="2"/>
  <c r="BE193" i="2"/>
  <c r="BE209" i="2"/>
  <c r="BE213" i="2"/>
  <c r="BE224" i="2"/>
  <c r="BE250" i="2"/>
  <c r="BE277" i="2"/>
  <c r="BE278" i="2"/>
  <c r="BE330" i="2"/>
  <c r="BE333" i="2"/>
  <c r="BE335" i="2"/>
  <c r="BE342" i="2"/>
  <c r="BE344" i="2"/>
  <c r="BE353" i="2"/>
  <c r="BE358" i="2"/>
  <c r="BE369" i="2"/>
  <c r="BE379" i="2"/>
  <c r="BE393" i="2"/>
  <c r="BE395" i="2"/>
  <c r="BE398" i="2"/>
  <c r="BE404" i="2"/>
  <c r="BE411" i="2"/>
  <c r="BE423" i="2"/>
  <c r="BE428" i="2"/>
  <c r="BE431" i="2"/>
  <c r="BE439" i="2"/>
  <c r="BE457" i="2"/>
  <c r="BE473" i="2"/>
  <c r="BE489" i="2"/>
  <c r="BE493" i="2"/>
  <c r="BE524" i="2"/>
  <c r="BE533" i="2"/>
  <c r="BE544" i="2"/>
  <c r="BE549" i="2"/>
  <c r="BE551" i="2"/>
  <c r="BE553" i="2"/>
  <c r="BE557" i="2"/>
  <c r="BE560" i="2"/>
  <c r="BE562" i="2"/>
  <c r="BE565" i="2"/>
  <c r="BE579" i="2"/>
  <c r="BE583" i="2"/>
  <c r="BE585" i="2"/>
  <c r="BE588" i="2"/>
  <c r="BE602" i="2"/>
  <c r="BE618" i="2"/>
  <c r="BE635" i="2"/>
  <c r="BE640" i="2"/>
  <c r="BE645" i="2"/>
  <c r="BE651" i="2"/>
  <c r="BE653" i="2"/>
  <c r="BE655" i="2"/>
  <c r="BE657" i="2"/>
  <c r="BE678" i="2"/>
  <c r="BE709" i="2"/>
  <c r="BE713" i="2"/>
  <c r="BE715" i="2"/>
  <c r="BE718" i="2"/>
  <c r="BE719" i="2"/>
  <c r="BE721" i="2"/>
  <c r="BE735" i="2"/>
  <c r="BE752" i="2"/>
  <c r="BE759" i="2"/>
  <c r="BE783" i="2"/>
  <c r="BE832" i="2"/>
  <c r="BE973" i="2"/>
  <c r="BE974" i="2"/>
  <c r="BE979" i="2"/>
  <c r="BE983" i="2"/>
  <c r="BE990" i="2"/>
  <c r="BE1012" i="2"/>
  <c r="BE1022" i="2"/>
  <c r="BE1035" i="2"/>
  <c r="BE1041" i="2"/>
  <c r="BE1047" i="2"/>
  <c r="BE1055" i="2"/>
  <c r="BE1067" i="2"/>
  <c r="BE128" i="2"/>
  <c r="BE155" i="2"/>
  <c r="BE161" i="2"/>
  <c r="BE184" i="2"/>
  <c r="BE207" i="2"/>
  <c r="BE210" i="2"/>
  <c r="BE215" i="2"/>
  <c r="BE230" i="2"/>
  <c r="BE236" i="2"/>
  <c r="BE240" i="2"/>
  <c r="BE245" i="2"/>
  <c r="BE258" i="2"/>
  <c r="BE261" i="2"/>
  <c r="BE275" i="2"/>
  <c r="BE281" i="2"/>
  <c r="BE301" i="2"/>
  <c r="BE310" i="2"/>
  <c r="BE349" i="2"/>
  <c r="BE363" i="2"/>
  <c r="BE371" i="2"/>
  <c r="BE390" i="2"/>
  <c r="BE402" i="2"/>
  <c r="BE407" i="2"/>
  <c r="BE409" i="2"/>
  <c r="BE419" i="2"/>
  <c r="BE435" i="2"/>
  <c r="BE443" i="2"/>
  <c r="BE445" i="2"/>
  <c r="BE449" i="2"/>
  <c r="BE464" i="2"/>
  <c r="BE467" i="2"/>
  <c r="BE470" i="2"/>
  <c r="BE476" i="2"/>
  <c r="BE478" i="2"/>
  <c r="BE491" i="2"/>
  <c r="BE497" i="2"/>
  <c r="BE511" i="2"/>
  <c r="BE518" i="2"/>
  <c r="BE528" i="2"/>
  <c r="BE542" i="2"/>
  <c r="BE568" i="2"/>
  <c r="BE570" i="2"/>
  <c r="BE572" i="2"/>
  <c r="BE575" i="2"/>
  <c r="BE577" i="2"/>
  <c r="BE593" i="2"/>
  <c r="BE594" i="2"/>
  <c r="BE606" i="2"/>
  <c r="BE620" i="2"/>
  <c r="BE626" i="2"/>
  <c r="BE629" i="2"/>
  <c r="BE632" i="2"/>
  <c r="BE649" i="2"/>
  <c r="BE661" i="2"/>
  <c r="BE676" i="2"/>
  <c r="BE681" i="2"/>
  <c r="BE684" i="2"/>
  <c r="BE694" i="2"/>
  <c r="BE702" i="2"/>
  <c r="BE707" i="2"/>
  <c r="BE711" i="2"/>
  <c r="BE716" i="2"/>
  <c r="BE725" i="2"/>
  <c r="BE729" i="2"/>
  <c r="BE740" i="2"/>
  <c r="BE746" i="2"/>
  <c r="BE749" i="2"/>
  <c r="BE764" i="2"/>
  <c r="BE774" i="2"/>
  <c r="BE777" i="2"/>
  <c r="BE780" i="2"/>
  <c r="BE784" i="2"/>
  <c r="BE789" i="2"/>
  <c r="BE791" i="2"/>
  <c r="BE798" i="2"/>
  <c r="BE799" i="2"/>
  <c r="BE801" i="2"/>
  <c r="BE814" i="2"/>
  <c r="BE816" i="2"/>
  <c r="BE817" i="2"/>
  <c r="BE839" i="2"/>
  <c r="BE842" i="2"/>
  <c r="BE848" i="2"/>
  <c r="BE874" i="2"/>
  <c r="BE879" i="2"/>
  <c r="BE885" i="2"/>
  <c r="BE901" i="2"/>
  <c r="BE903" i="2"/>
  <c r="BE905" i="2"/>
  <c r="BE918" i="2"/>
  <c r="BE941" i="2"/>
  <c r="BE946" i="2"/>
  <c r="BE951" i="2"/>
  <c r="BE963" i="2"/>
  <c r="BE967" i="2"/>
  <c r="BE977" i="2"/>
  <c r="BE984" i="2"/>
  <c r="BE988" i="2"/>
  <c r="BE997" i="2"/>
  <c r="BE999" i="2"/>
  <c r="BE1000" i="2"/>
  <c r="BE1006" i="2"/>
  <c r="BE1008" i="2"/>
  <c r="BE1028" i="2"/>
  <c r="BE1033" i="2"/>
  <c r="BE1114" i="2"/>
  <c r="BE1116" i="2"/>
  <c r="BE1119" i="2"/>
  <c r="BE1121" i="2"/>
  <c r="BE1124" i="2"/>
  <c r="BE1126" i="2"/>
  <c r="BE1199" i="2"/>
  <c r="BD55" i="1"/>
  <c r="BD54" i="1" s="1"/>
  <c r="W33" i="1" s="1"/>
  <c r="R351" i="2" l="1"/>
  <c r="P123" i="2"/>
  <c r="T1188" i="2"/>
  <c r="P351" i="2"/>
  <c r="T123" i="2"/>
  <c r="R123" i="2"/>
  <c r="R1188" i="2"/>
  <c r="P1188" i="2"/>
  <c r="T351" i="2"/>
  <c r="T122" i="2" s="1"/>
  <c r="R122" i="2"/>
  <c r="P122" i="2"/>
  <c r="AU55" i="1" s="1"/>
  <c r="AU54" i="1" s="1"/>
  <c r="BK123" i="2"/>
  <c r="J123" i="2"/>
  <c r="J60" i="2"/>
  <c r="BK351" i="2"/>
  <c r="J351" i="2" s="1"/>
  <c r="J69" i="2" s="1"/>
  <c r="BK1188" i="2"/>
  <c r="J1188" i="2"/>
  <c r="J97" i="2"/>
  <c r="W31" i="1"/>
  <c r="AW54" i="1"/>
  <c r="AK30" i="1" s="1"/>
  <c r="F33" i="2"/>
  <c r="AZ55" i="1" s="1"/>
  <c r="AZ54" i="1" s="1"/>
  <c r="W29" i="1" s="1"/>
  <c r="W32" i="1"/>
  <c r="J33" i="2"/>
  <c r="AV55" i="1" s="1"/>
  <c r="AT55" i="1" s="1"/>
  <c r="BK122" i="2" l="1"/>
  <c r="J122" i="2" s="1"/>
  <c r="J30" i="2" s="1"/>
  <c r="AG55" i="1" s="1"/>
  <c r="AG54" i="1" s="1"/>
  <c r="AK26" i="1" s="1"/>
  <c r="AV54" i="1"/>
  <c r="AK29" i="1" s="1"/>
  <c r="J39" i="2" l="1"/>
  <c r="J59" i="2"/>
  <c r="AK35" i="1"/>
  <c r="AN55" i="1"/>
  <c r="AT54" i="1"/>
  <c r="AN54" i="1" l="1"/>
</calcChain>
</file>

<file path=xl/sharedStrings.xml><?xml version="1.0" encoding="utf-8"?>
<sst xmlns="http://schemas.openxmlformats.org/spreadsheetml/2006/main" count="11714" uniqueCount="3013">
  <si>
    <t>Export Komplet</t>
  </si>
  <si>
    <t>VZ</t>
  </si>
  <si>
    <t>2.0</t>
  </si>
  <si>
    <t>ZAMOK</t>
  </si>
  <si>
    <t>False</t>
  </si>
  <si>
    <t>{c019b3b4-3222-4b92-b18a-b69efcb84887}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</si>
  <si>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</si>
  <si>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</si>
  <si>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</si>
  <si>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</si>
  <si>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</si>
  <si>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</si>
  <si>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</si>
  <si>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</si>
  <si>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ST202505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</si>
  <si>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</si>
  <si>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</si>
  <si>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Český Brod</t>
  </si>
  <si>
    <t>KSO:</t>
  </si>
  <si>
    <t/>
  </si>
  <si>
    <t>CC-CZ:</t>
  </si>
  <si>
    <t>Místo:</t>
  </si>
  <si>
    <t>Český Brod</t>
  </si>
  <si>
    <t>Datum:</t>
  </si>
  <si>
    <t>3. 10. 2025</t>
  </si>
  <si>
    <t>Zadavatel:</t>
  </si>
  <si>
    <t>IČ:</t>
  </si>
  <si>
    <t>00235334</t>
  </si>
  <si>
    <t>Město Český Brod</t>
  </si>
  <si>
    <t>DIČ:</t>
  </si>
  <si>
    <t>CZ00235334</t>
  </si>
  <si>
    <t>Účastník:</t>
  </si>
  <si>
    <t>Vyplň údaj</t>
  </si>
  <si>
    <t>Projektant:</t>
  </si>
  <si>
    <t>Ing. Vojtěch Merenus</t>
  </si>
  <si>
    <t>True</t>
  </si>
  <si>
    <t>Zpracovatel:</t>
  </si>
  <si>
    <t>07820551</t>
  </si>
  <si>
    <t>STAMER s.r.o.</t>
  </si>
  <si>
    <t>CZ07820551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</si>
  <si>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</si>
  <si>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</si>
  <si>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</si>
  <si>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</si>
  <si>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</si>
  <si>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</si>
  <si>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</si>
  <si>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</si>
  <si>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</si>
  <si>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</si>
  <si>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</si>
  <si>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</si>
  <si>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</si>
  <si>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</si>
  <si>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</si>
  <si>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</si>
  <si>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</si>
  <si>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</si>
  <si>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</si>
  <si>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</si>
  <si>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</si>
  <si>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</si>
  <si>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</si>
  <si>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</si>
  <si>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</si>
  <si>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</si>
  <si>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</si>
  <si>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</si>
  <si>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</si>
  <si>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</si>
  <si>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</si>
  <si>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</si>
  <si>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</si>
  <si>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</si>
  <si>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</si>
  <si>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</si>
  <si>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</si>
  <si>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</si>
  <si>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</si>
  <si>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</si>
  <si>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</si>
  <si>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</si>
  <si>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úpravy 1NP a 2NP</t>
  </si>
  <si>
    <t>STA</t>
  </si>
  <si>
    <t>{b928b305-90bd-4f94-80dd-f2a546f72e25}</t>
  </si>
  <si>
    <t>2</t>
  </si>
  <si>
    <t>KRYCÍ LIST SOUPISU PRACÍ</t>
  </si>
  <si>
    <t>Objekt:</t>
  </si>
  <si>
    <t>1 - Stavební úpravy 1NP a 2NP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</si>
  <si>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</si>
  <si>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</si>
  <si>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</si>
  <si>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</si>
  <si>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</si>
  <si>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</si>
  <si>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</si>
  <si>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</si>
  <si>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</si>
  <si>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</si>
  <si>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</si>
  <si>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</si>
  <si>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</si>
  <si>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</si>
  <si>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</si>
  <si>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</si>
  <si>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</si>
  <si>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</si>
  <si>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</si>
  <si>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</si>
  <si>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</si>
  <si>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</si>
  <si>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</si>
  <si>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</si>
  <si>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</si>
  <si>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</si>
  <si>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</si>
  <si>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</si>
  <si>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755 - Dopravní zařízení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</si>
  <si>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</si>
  <si>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</si>
  <si>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</si>
  <si>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</si>
  <si>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</si>
  <si>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</si>
  <si>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</si>
  <si>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</si>
  <si>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</si>
  <si>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</si>
  <si>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</si>
  <si>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</si>
  <si>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</si>
  <si>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</si>
  <si>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</si>
  <si>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</si>
  <si>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</si>
  <si>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</si>
  <si>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</si>
  <si>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</si>
  <si>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</si>
  <si>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</si>
  <si>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</si>
  <si>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</si>
  <si>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</si>
  <si>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</si>
  <si>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</si>
  <si>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</si>
  <si>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</si>
  <si>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</si>
  <si>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</si>
  <si>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</si>
  <si>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</si>
  <si>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</si>
  <si>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</si>
  <si>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</si>
  <si>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132211401</t>
  </si>
  <si>
    <t>Hloubená vykopávka pod základy ručně s přehozením výkopku na vzdálenost 3 m nebo s naložením na dopravní prostředek v hornině třídy těžitelnosti I skupiny 3</t>
  </si>
  <si>
    <t>m3</t>
  </si>
  <si>
    <t>CS ÚRS 2025 02</t>
  </si>
  <si>
    <t>4</t>
  </si>
  <si>
    <t>-513671663</t>
  </si>
  <si>
    <t>Online PSC</t>
  </si>
  <si>
    <t>https://podminky.urs.cz/item/CS_URS_2025_02/132211401</t>
  </si>
  <si>
    <t>VV</t>
  </si>
  <si>
    <t>19,696*0,5*0,6+7,577*1,7+8*0,6*0,5</t>
  </si>
  <si>
    <t>139911121</t>
  </si>
  <si>
    <t>Bourání konstrukcí v hloubených vykopávkách ručně s přemístěním suti na hromady na vzdálenost do 20 m nebo s naložením na dopravní prostředek z betonu prostého neprokládaného</t>
  </si>
  <si>
    <t>-362439332</t>
  </si>
  <si>
    <t>https://podminky.urs.cz/item/CS_URS_2025_02/139911121</t>
  </si>
  <si>
    <t>0,25*0,46*2,8</t>
  </si>
  <si>
    <t>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</si>
  <si>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</si>
  <si>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</si>
  <si>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-440814045</t>
  </si>
  <si>
    <t>https://podminky.urs.cz/item/CS_URS_2025_02/162751117</t>
  </si>
  <si>
    <t>21,19-5,31</t>
  </si>
  <si>
    <t>171201231</t>
  </si>
  <si>
    <t>Poplatek za uložení stavebního odpadu na recyklační skládce (skládkovné) zeminy a kamení zatříděného do Katalogu odpadů pod kódem 17 05 04</t>
  </si>
  <si>
    <t>t</t>
  </si>
  <si>
    <t>994241406</t>
  </si>
  <si>
    <t>https://podminky.urs.cz/item/CS_URS_2025_02/171201231</t>
  </si>
  <si>
    <t>15,88*1,8 'Přepočtené koeficientem množství</t>
  </si>
  <si>
    <t>5</t>
  </si>
  <si>
    <t>174111102</t>
  </si>
  <si>
    <t>Zásyp sypaninou z jakékoliv horniny ručně s uložením výkopku ve vrstvách se zhutněním v uzavřených prostorách s urovnáním povrchu zásypu</t>
  </si>
  <si>
    <t>-677145575</t>
  </si>
  <si>
    <t>https://podminky.urs.cz/item/CS_URS_2025_02/174111102</t>
  </si>
  <si>
    <t>(2,25+2,25+2,7)*1,3*0,25+(23,004+1,5+5,2)*0,5*0,2</t>
  </si>
  <si>
    <t>6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</si>
  <si>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</si>
  <si>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</si>
  <si>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-1499255056</t>
  </si>
  <si>
    <t>https://podminky.urs.cz/item/CS_URS_2025_02/175111101</t>
  </si>
  <si>
    <t>(23,004+1,5+5,2)*0,5*0,4</t>
  </si>
  <si>
    <t>7</t>
  </si>
  <si>
    <t>M</t>
  </si>
  <si>
    <t>58331351</t>
  </si>
  <si>
    <t>kamenivo těžené drobné frakce 0/4</t>
  </si>
  <si>
    <t>8</t>
  </si>
  <si>
    <t>1855645130</t>
  </si>
  <si>
    <t>5,941*2 'Přepočtené koeficientem množství</t>
  </si>
  <si>
    <t>Zakládání</t>
  </si>
  <si>
    <t>273313611</t>
  </si>
  <si>
    <t>Základy z betonu prostého desky z betonu kamenem neprokládaného tř. C 16/20</t>
  </si>
  <si>
    <t>726500400</t>
  </si>
  <si>
    <t>https://podminky.urs.cz/item/CS_URS_2025_02/273313611</t>
  </si>
  <si>
    <t>6,16*0,4</t>
  </si>
  <si>
    <t>9</t>
  </si>
  <si>
    <t>273321311</t>
  </si>
  <si>
    <t>Základy z betonu železového (bez výztuže) desky z betonu bez zvláštních nároků na prostředí tř. C 16/20</t>
  </si>
  <si>
    <t>-678442894</t>
  </si>
  <si>
    <t>https://podminky.urs.cz/item/CS_URS_2025_02/273321311</t>
  </si>
  <si>
    <t>4,18*0,3</t>
  </si>
  <si>
    <t>10</t>
  </si>
  <si>
    <t>273361821</t>
  </si>
  <si>
    <t>Výztuž základů desek z betonářské oceli 10 505 (R) nebo BSt 500</t>
  </si>
  <si>
    <t>-307051625</t>
  </si>
  <si>
    <t>https://podminky.urs.cz/item/CS_URS_2025_02/273361821</t>
  </si>
  <si>
    <t>1,254*0,12 'Přepočtené koeficientem množství</t>
  </si>
  <si>
    <t>11</t>
  </si>
  <si>
    <t>279113131</t>
  </si>
  <si>
    <t>Základové zdi z tvárnic ztraceného bednění včetně výplně z betonu bez zvláštních nároků na vliv prostředí třídy C 16/20, tloušťky zdiva přes 100 do 150 mm</t>
  </si>
  <si>
    <t>m2</t>
  </si>
  <si>
    <t>643845762</t>
  </si>
  <si>
    <t>https://podminky.urs.cz/item/CS_URS_2025_02/279113131</t>
  </si>
  <si>
    <t>2,25*0,5</t>
  </si>
  <si>
    <t>279113133</t>
  </si>
  <si>
    <t>Základové zdi z tvárnic ztraceného bednění včetně výplně z betonu bez zvláštních nároků na vliv prostředí třídy C 16/20, tloušťky zdiva přes 200 do 250 mm</t>
  </si>
  <si>
    <t>-598709819</t>
  </si>
  <si>
    <t>https://podminky.urs.cz/item/CS_URS_2025_02/279113133</t>
  </si>
  <si>
    <t>2,25*1,25+2,25*0,75</t>
  </si>
  <si>
    <t>13</t>
  </si>
  <si>
    <t>279113135</t>
  </si>
  <si>
    <t>Základové zdi z tvárnic ztraceného bednění včetně výplně z betonu bez zvláštních nároků na vliv prostředí třídy C 16/20, tloušťky zdiva přes 300 do 400 mm</t>
  </si>
  <si>
    <t>1297373160</t>
  </si>
  <si>
    <t>https://podminky.urs.cz/item/CS_URS_2025_02/279113135</t>
  </si>
  <si>
    <t>2,3*1,25</t>
  </si>
  <si>
    <t>14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</si>
  <si>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</si>
  <si>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</si>
  <si>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-1837205671</t>
  </si>
  <si>
    <t>https://podminky.urs.cz/item/CS_URS_2025_02/279361821</t>
  </si>
  <si>
    <t>(4,5+2,875)*0,0112</t>
  </si>
  <si>
    <t>Svislé a kompletní konstrukce</t>
  </si>
  <si>
    <t>15</t>
  </si>
  <si>
    <t>310231035</t>
  </si>
  <si>
    <t>Zazdívka otvorů ve zdivu nadzákladovém děrovanými cihlami plochy přes 1 do 4 m2 do P10, tl. zdiva 240 mm</t>
  </si>
  <si>
    <t>-1059730008</t>
  </si>
  <si>
    <t>https://podminky.urs.cz/item/CS_URS_2025_02/310231035</t>
  </si>
  <si>
    <t>0,95*1,8+1,1*0,1+0,95*1,8+1,8*3</t>
  </si>
  <si>
    <t>16</t>
  </si>
  <si>
    <t>311113132</t>
  </si>
  <si>
    <t>Nadzákladové zdi z betonových tvárnic ztraceného bednění hladkých včetně výplně z betonu C 16/20, tloušťky zdiva přes 150 do 200 mm</t>
  </si>
  <si>
    <t>-2089328012</t>
  </si>
  <si>
    <t>https://podminky.urs.cz/item/CS_URS_2025_02/311113132</t>
  </si>
  <si>
    <t>2,25*(4*3+2,75)</t>
  </si>
  <si>
    <t>7,4*25-1,2*2,25*5</t>
  </si>
  <si>
    <t>Součet</t>
  </si>
  <si>
    <t>17</t>
  </si>
  <si>
    <t>311361821</t>
  </si>
  <si>
    <t>Výztuž nadzákladových zdí nosných svislých nebo odkloněných od svislice, rovných nebo oblých z betonářské oceli 10 505 (R) nebo BSt 500</t>
  </si>
  <si>
    <t>-432282029</t>
  </si>
  <si>
    <t>https://podminky.urs.cz/item/CS_URS_2025_02/311361821</t>
  </si>
  <si>
    <t>204,688*0,0112 'Přepočtené koeficientem množství</t>
  </si>
  <si>
    <t>18</t>
  </si>
  <si>
    <t>317941123</t>
  </si>
  <si>
    <t>Osazování ocelových válcovaných nosníků na zdivu I nebo IE nebo U nebo UE nebo L, výšky přes 120 do 220 mm</t>
  </si>
  <si>
    <t>-475948351</t>
  </si>
  <si>
    <t>https://podminky.urs.cz/item/CS_URS_2025_02/317941123</t>
  </si>
  <si>
    <t>7,8*0,0179</t>
  </si>
  <si>
    <t>19</t>
  </si>
  <si>
    <t>13010936</t>
  </si>
  <si>
    <t>ocel profilová jakost S235JR (11 375) průřez UPE 180</t>
  </si>
  <si>
    <t>879662133</t>
  </si>
  <si>
    <t>0,14*1,05 'Přepočtené koeficientem množství</t>
  </si>
  <si>
    <t>20</t>
  </si>
  <si>
    <t>342244201</t>
  </si>
  <si>
    <t>Příčky jednoduché z cihel děrovaných broušených na tenkovrstvou maltu, pevnost cihel do P15, tl. příčky 80 mm</t>
  </si>
  <si>
    <t>57617841</t>
  </si>
  <si>
    <t>https://podminky.urs.cz/item/CS_URS_2025_02/342244201</t>
  </si>
  <si>
    <t>0,2*3,15*2+1,75*3,15-2,1*0,7+(0,4+0,6*4)*3,15+1,4*2,85-1*2,1*3-0,7*2,1+16,3*2,85</t>
  </si>
  <si>
    <t>0,6*16*3,15+0,7*3,15+1,1*3,15-1*2,1+5,55*3,15-0,7*2,1*2+27,5*3,15-5*1*2,1-0,7*2,1+1,4*2,85</t>
  </si>
  <si>
    <t>0,7*3,15*2+1,1*3,15*2-1*2,15*2</t>
  </si>
  <si>
    <t>342244211</t>
  </si>
  <si>
    <t>Příčky jednoduché z cihel děrovaných broušených na tenkovrstvou maltu, pevnost cihel do P15, tl. příčky 115 mm</t>
  </si>
  <si>
    <t>226518645</t>
  </si>
  <si>
    <t>https://podminky.urs.cz/item/CS_URS_2025_02/342244211</t>
  </si>
  <si>
    <t>3,1*3,15-0,9*2,1*2+3,1*2,85+2,1*1+0,8*2,1+2,1*0,9+2,15*1,6</t>
  </si>
  <si>
    <t>22</t>
  </si>
  <si>
    <t>342244221</t>
  </si>
  <si>
    <t>Příčky jednoduché z cihel děrovaných broušených na tenkovrstvou maltu, pevnost cihel do P15, tl. příčky 140 mm</t>
  </si>
  <si>
    <t>1639984009</t>
  </si>
  <si>
    <t>https://podminky.urs.cz/item/CS_URS_2025_02/342244221</t>
  </si>
  <si>
    <t>8,05*3,15-2*1*2,1</t>
  </si>
  <si>
    <t>2*3,15+22,5*3,15-0,9*2,1*2-1*2,1*2</t>
  </si>
  <si>
    <t>23</t>
  </si>
  <si>
    <t>346272236</t>
  </si>
  <si>
    <t>Přizdívky z pórobetonových tvárnic objemová hmotnost do 500 kg/m3, na tenké maltové lože, tloušťka přizdívky 100 mm</t>
  </si>
  <si>
    <t>1084527049</t>
  </si>
  <si>
    <t>https://podminky.urs.cz/item/CS_URS_2025_02/346272236</t>
  </si>
  <si>
    <t>3,3*3,15</t>
  </si>
  <si>
    <t>24</t>
  </si>
  <si>
    <t>346272256</t>
  </si>
  <si>
    <t>Přizdívky z pórobetonových tvárnic objemová hmotnost do 500 kg/m3, na tenké maltové lože, tloušťka přizdívky 150 mm</t>
  </si>
  <si>
    <t>795029406</t>
  </si>
  <si>
    <t>https://podminky.urs.cz/item/CS_URS_2025_02/346272256</t>
  </si>
  <si>
    <t>3,1*1,5</t>
  </si>
  <si>
    <t>1*1,6+3,1*1,5*2</t>
  </si>
  <si>
    <t>Vodorovné konstrukce</t>
  </si>
  <si>
    <t>25</t>
  </si>
  <si>
    <t>411121243</t>
  </si>
  <si>
    <t>Montáž prefabrikovaných železobetonových stropů se zalitím spár, včetně podpěrné konstrukce, na cementovou maltu ze stropních desek, šířky do 600 mm a délky přes 1800 do 2700 mm</t>
  </si>
  <si>
    <t>kus</t>
  </si>
  <si>
    <t>1583256741</t>
  </si>
  <si>
    <t>https://podminky.urs.cz/item/CS_URS_2025_02/411121243</t>
  </si>
  <si>
    <t>26</t>
  </si>
  <si>
    <t>59341735</t>
  </si>
  <si>
    <t>deska stropní vylehčená PZD 2090x290x90mm, 3kN/m2</t>
  </si>
  <si>
    <t>1174894339</t>
  </si>
  <si>
    <t>27</t>
  </si>
  <si>
    <t>411321414</t>
  </si>
  <si>
    <t>Stropy z betonu železového (bez výztuže) stropů deskových, plochých střech, desek balkonových, desek hřibových stropů včetně hlavic hřibových sloupů tř. C 25/30</t>
  </si>
  <si>
    <t>1696007160</t>
  </si>
  <si>
    <t>https://podminky.urs.cz/item/CS_URS_2025_02/411321414</t>
  </si>
  <si>
    <t>5,18*0,16</t>
  </si>
  <si>
    <t>28</t>
  </si>
  <si>
    <t>411351011</t>
  </si>
  <si>
    <t>Bednění stropních konstrukcí - bez podpěrné konstrukce desek tloušťky stropní desky přes 5 do 25 cm zřízení</t>
  </si>
  <si>
    <t>107512211</t>
  </si>
  <si>
    <t>https://podminky.urs.cz/item/CS_URS_2025_02/411351011</t>
  </si>
  <si>
    <t>29</t>
  </si>
  <si>
    <t>411351012</t>
  </si>
  <si>
    <t>Bednění stropních konstrukcí - bez podpěrné konstrukce desek tloušťky stropní desky přes 5 do 25 cm odstranění</t>
  </si>
  <si>
    <t>-332439902</t>
  </si>
  <si>
    <t>https://podminky.urs.cz/item/CS_URS_2025_02/411351012</t>
  </si>
  <si>
    <t>30</t>
  </si>
  <si>
    <t>411354313</t>
  </si>
  <si>
    <t>Podpěrná konstrukce stropů - desek, kleneb a skořepin výška podepření do 4 m tloušťka stropu přes 15 do 25 cm zřízení</t>
  </si>
  <si>
    <t>67619732</t>
  </si>
  <si>
    <t>https://podminky.urs.cz/item/CS_URS_2025_02/411354313</t>
  </si>
  <si>
    <t>31</t>
  </si>
  <si>
    <t>411354314</t>
  </si>
  <si>
    <t>Podpěrná konstrukce stropů - desek, kleneb a skořepin výška podepření do 4 m tloušťka stropu přes 15 do 25 cm odstranění</t>
  </si>
  <si>
    <t>-46964171</t>
  </si>
  <si>
    <t>https://podminky.urs.cz/item/CS_URS_2025_02/411354314</t>
  </si>
  <si>
    <t>32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</si>
  <si>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</si>
  <si>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</si>
  <si>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-561293043</t>
  </si>
  <si>
    <t>https://podminky.urs.cz/item/CS_URS_2025_02/411361821</t>
  </si>
  <si>
    <t>5,18*0,16*0,14</t>
  </si>
  <si>
    <t>33</t>
  </si>
  <si>
    <t>417321313</t>
  </si>
  <si>
    <t>Ztužující pásy a věnce z betonu železového (bez výztuže) tř. C 16/20</t>
  </si>
  <si>
    <t>-490863677</t>
  </si>
  <si>
    <t>https://podminky.urs.cz/item/CS_URS_2025_02/417321313</t>
  </si>
  <si>
    <t>(2,25*0,2*0,3)*5+16*0,25*0,2</t>
  </si>
  <si>
    <t>34</t>
  </si>
  <si>
    <t>417351115</t>
  </si>
  <si>
    <t>Bednění bočnic ztužujících pásů a věnců včetně vzpěr zřízení</t>
  </si>
  <si>
    <t>-1100780072</t>
  </si>
  <si>
    <t>https://podminky.urs.cz/item/CS_URS_2025_02/417351115</t>
  </si>
  <si>
    <t>5*0,3*5+16*0,25</t>
  </si>
  <si>
    <t>35</t>
  </si>
  <si>
    <t>417351116</t>
  </si>
  <si>
    <t>Bednění bočnic ztužujících pásů a věnců včetně vzpěr odstranění</t>
  </si>
  <si>
    <t>2071230002</t>
  </si>
  <si>
    <t>https://podminky.urs.cz/item/CS_URS_2025_02/417351116</t>
  </si>
  <si>
    <t>36</t>
  </si>
  <si>
    <t>417361821</t>
  </si>
  <si>
    <t>Výztuž ztužujících pásů a věnců z betonářské oceli 10 505 (R) nebo BSt 500</t>
  </si>
  <si>
    <t>-775780678</t>
  </si>
  <si>
    <t>https://podminky.urs.cz/item/CS_URS_2025_02/417361821</t>
  </si>
  <si>
    <t>1,475*0,12 'Přepočtené koeficientem množství</t>
  </si>
  <si>
    <t>Úpravy povrchů, podlahy a osazování výplní</t>
  </si>
  <si>
    <t>37</t>
  </si>
  <si>
    <t>611325417</t>
  </si>
  <si>
    <t>Oprava vápenocementové omítky vnitřních ploch hladké, tl. do 20 mm, s celoplošným přeštukováním, tl. štuku do 3 mm stropů, v rozsahu opravované plochy přes 10 do 30%</t>
  </si>
  <si>
    <t>-1334694960</t>
  </si>
  <si>
    <t>https://podminky.urs.cz/item/CS_URS_2025_02/611325417</t>
  </si>
  <si>
    <t>38</t>
  </si>
  <si>
    <t>612321121</t>
  </si>
  <si>
    <t>Omítka vápenocementová vnitřních ploch nanášená ručně jednovrstvá, tloušťky do 10 mm hladká svislých konstrukcí stěn</t>
  </si>
  <si>
    <t>-1181534742</t>
  </si>
  <si>
    <t>https://podminky.urs.cz/item/CS_URS_2025_02/612321121</t>
  </si>
  <si>
    <t>39</t>
  </si>
  <si>
    <t>612321141</t>
  </si>
  <si>
    <t>Omítka vápenocementová vnitřních ploch nanášená ručně dvouvrstvá, tloušťky jádrové omítky do 10 mm a tloušťky štuku do 3 mm štuková svislých konstrukcí stěn</t>
  </si>
  <si>
    <t>-1156615199</t>
  </si>
  <si>
    <t>https://podminky.urs.cz/item/CS_URS_2025_02/612321141</t>
  </si>
  <si>
    <t>137,684*3,08-28*0,95*2,05-197,472+1,85*1,4*4</t>
  </si>
  <si>
    <t>75,372*3,08-18*0,95*2,05</t>
  </si>
  <si>
    <t>40</t>
  </si>
  <si>
    <t>612325417</t>
  </si>
  <si>
    <t>Oprava vápenocementové omítky vnitřních ploch hladké, tl. do 20 mm, s celoplošným přeštukováním, tl. štuku do 3 mm stěn, v rozsahu opravované plochy přes 10 do 30%</t>
  </si>
  <si>
    <t>580297969</t>
  </si>
  <si>
    <t>https://podminky.urs.cz/item/CS_URS_2025_02/612325417</t>
  </si>
  <si>
    <t>41</t>
  </si>
  <si>
    <t>631312121</t>
  </si>
  <si>
    <t>Doplnění dosavadních mazanin prostým betonem s dodáním hmot, bez potěru, plochy jednotlivě přes 1 m2 do 4 m2 a tl. do 80 mm</t>
  </si>
  <si>
    <t>-527123249</t>
  </si>
  <si>
    <t>https://podminky.urs.cz/item/CS_URS_2025_02/631312121</t>
  </si>
  <si>
    <t>62,34*0,06</t>
  </si>
  <si>
    <t>42</t>
  </si>
  <si>
    <t>631312131</t>
  </si>
  <si>
    <t>Doplnění dosavadních mazanin prostým betonem s dodáním hmot, bez potěru, plochy jednotlivě přes 1 m2 do 4 m2 a tl. přes 80 mm</t>
  </si>
  <si>
    <t>-1241873818</t>
  </si>
  <si>
    <t>https://podminky.urs.cz/item/CS_URS_2025_02/631312131</t>
  </si>
  <si>
    <t>21,9*0,1</t>
  </si>
  <si>
    <t>43</t>
  </si>
  <si>
    <t>642942111</t>
  </si>
  <si>
    <t>Osazování zárubní nebo rámů kovových dveřních lisovaných nebo z úhelníků bez dveřních křídel na cementovou maltu, plochy otvoru do 2,5 m2</t>
  </si>
  <si>
    <t>-1771346647</t>
  </si>
  <si>
    <t>https://podminky.urs.cz/item/CS_URS_2025_02/642942111</t>
  </si>
  <si>
    <t>12+15+2</t>
  </si>
  <si>
    <t>44</t>
  </si>
  <si>
    <t>55331485</t>
  </si>
  <si>
    <t>zárubeň jednokřídlá ocelová pro zdění tl stěny 110-150mm rozměru 600/1970, 2100mm</t>
  </si>
  <si>
    <t>1274335293</t>
  </si>
  <si>
    <t>45</t>
  </si>
  <si>
    <t>55331486</t>
  </si>
  <si>
    <t>zárubeň jednokřídlá ocelová pro zdění tl stěny 110-150mm rozměru 700/1970, 2100mm</t>
  </si>
  <si>
    <t>936873871</t>
  </si>
  <si>
    <t>46</t>
  </si>
  <si>
    <t>55331487</t>
  </si>
  <si>
    <t>zárubeň jednokřídlá ocelová pro zdění tl stěny 110-150mm rozměru 800/1970, 2100mm</t>
  </si>
  <si>
    <t>-286842914</t>
  </si>
  <si>
    <t>47</t>
  </si>
  <si>
    <t>55331560</t>
  </si>
  <si>
    <t>zárubeň jednokřídlá ocelová pro zdění s protipožární úpravou tl stěny 110-150mm rozměru 600/1970, 2100mm</t>
  </si>
  <si>
    <t>1728068835</t>
  </si>
  <si>
    <t>48</t>
  </si>
  <si>
    <t>55331562</t>
  </si>
  <si>
    <t>zárubeň jednokřídlá ocelová pro zdění s protipožární úpravou tl stěny 110-150mm rozměru 800/1970, 2100mm</t>
  </si>
  <si>
    <t>982400645</t>
  </si>
  <si>
    <t>49</t>
  </si>
  <si>
    <t>55331563</t>
  </si>
  <si>
    <t>zárubeň jednokřídlá ocelová pro zdění s protipožární úpravou tl stěny 110-150mm rozměru 900/1970, 2100mm</t>
  </si>
  <si>
    <t>433557290</t>
  </si>
  <si>
    <t>Ostatní konstrukce a práce, bourání</t>
  </si>
  <si>
    <t>50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</si>
  <si>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</si>
  <si>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</si>
  <si>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-649905814</t>
  </si>
  <si>
    <t>https://podminky.urs.cz/item/CS_URS_2025_02/941111311</t>
  </si>
  <si>
    <t>51</t>
  </si>
  <si>
    <t>941211112</t>
  </si>
  <si>
    <t>Lešení řadové rámové lehké pracovní s podlahami s provozním zatížením tř. 3 do 200 kg/m2 šířky tř. SW06 od 0,6 do 0,9 m výšky přes 10 do 25 m montáž</t>
  </si>
  <si>
    <t>-776077085</t>
  </si>
  <si>
    <t>https://podminky.urs.cz/item/CS_URS_2025_02/941211112</t>
  </si>
  <si>
    <t>8,2*15,5</t>
  </si>
  <si>
    <t>52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</si>
  <si>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</si>
  <si>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</si>
  <si>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-471066629</t>
  </si>
  <si>
    <t>https://podminky.urs.cz/item/CS_URS_2025_02/941211212</t>
  </si>
  <si>
    <t>127,1*30 'Přepočtené koeficientem množství</t>
  </si>
  <si>
    <t>53</t>
  </si>
  <si>
    <t>941211812</t>
  </si>
  <si>
    <t>Lešení řadové rámové lehké pracovní s podlahami s provozním zatížením tř. 3 do 200 kg/m2 šířky tř. SW06 od 0,6 do 0,9 m výšky přes 10 do 25 m demontáž</t>
  </si>
  <si>
    <t>209038496</t>
  </si>
  <si>
    <t>https://podminky.urs.cz/item/CS_URS_2025_02/941211812</t>
  </si>
  <si>
    <t>54</t>
  </si>
  <si>
    <t>949101111</t>
  </si>
  <si>
    <t>Lešení pomocné pracovní pro objekty pozemních staveb pro zatížení do 150 kg/m2, o výšce lešeňové podlahy do 1,9 m</t>
  </si>
  <si>
    <t>1194218214</t>
  </si>
  <si>
    <t>https://podminky.urs.cz/item/CS_URS_2025_02/949101111</t>
  </si>
  <si>
    <t>55</t>
  </si>
  <si>
    <t>952901111</t>
  </si>
  <si>
    <t>Vyčištění budov nebo objektů před předáním do užívání budov bytové nebo občanské výstavby, světlé výšky podlaží do 4 m</t>
  </si>
  <si>
    <t>730388936</t>
  </si>
  <si>
    <t>https://podminky.urs.cz/item/CS_URS_2025_02/952901111</t>
  </si>
  <si>
    <t>56</t>
  </si>
  <si>
    <t>953171021.1</t>
  </si>
  <si>
    <t>Osazování kovových předmětů poklopů litinových nebo ocelových včetně rámů, hmotnosti do 50 kg</t>
  </si>
  <si>
    <t>-475064755</t>
  </si>
  <si>
    <t>57</t>
  </si>
  <si>
    <t>63126032</t>
  </si>
  <si>
    <t>poklop s rámem 600x600 - ZV03</t>
  </si>
  <si>
    <t>CS ÚRS 2021 01</t>
  </si>
  <si>
    <t>779340906</t>
  </si>
  <si>
    <t>58</t>
  </si>
  <si>
    <t>953993311</t>
  </si>
  <si>
    <t>Osazení bezpečnostní, orientační nebo informační tabulky samolepicí</t>
  </si>
  <si>
    <t>-107422527</t>
  </si>
  <si>
    <t>https://podminky.urs.cz/item/CS_URS_2025_02/953993311</t>
  </si>
  <si>
    <t>59</t>
  </si>
  <si>
    <t>73534561</t>
  </si>
  <si>
    <t>tabulka bezpečnostní fotoluminiscenční 148x148mm samolepící</t>
  </si>
  <si>
    <t>1722695927</t>
  </si>
  <si>
    <t>60</t>
  </si>
  <si>
    <t>73534562</t>
  </si>
  <si>
    <t>tabulka bezpečnostní fotoluminiscenční 200x87mm samolepící</t>
  </si>
  <si>
    <t>-1977385033</t>
  </si>
  <si>
    <t>61</t>
  </si>
  <si>
    <t>73534560</t>
  </si>
  <si>
    <t>tabulka bezpečnostní fotoluminiscenční 100x100mm samolepící</t>
  </si>
  <si>
    <t>2135501707</t>
  </si>
  <si>
    <t>62</t>
  </si>
  <si>
    <t>962031013</t>
  </si>
  <si>
    <t>Bourání příček nebo přizdívek z cihel děrovaných, tl. přes 100 do 150 mm</t>
  </si>
  <si>
    <t>880538802</t>
  </si>
  <si>
    <t>https://podminky.urs.cz/item/CS_URS_2025_02/962031013</t>
  </si>
  <si>
    <t>3,08*20,175-2*5</t>
  </si>
  <si>
    <t>3,08*59,273-2*16+2,73*44,021-3*2</t>
  </si>
  <si>
    <t>63</t>
  </si>
  <si>
    <t>962032112</t>
  </si>
  <si>
    <t>Bourání zdiva nadzákladového z cihel keramických děrovaných na maltu vápenocementovou, objemu přes 1 m3</t>
  </si>
  <si>
    <t>336313333</t>
  </si>
  <si>
    <t>https://podminky.urs.cz/item/CS_URS_2025_02/962032112</t>
  </si>
  <si>
    <t>5,2*3,08*0,3+1,2*0,3*3,08*3+7,35*0,4*2,73+0,3*6,42*2,73+1,5*0,3*1+0,32*0,25*1,8</t>
  </si>
  <si>
    <t>64</t>
  </si>
  <si>
    <t>963012510</t>
  </si>
  <si>
    <t>Bourání stropů z desek nebo panelů železobetonových prefabrikovaných s dutinami z desek, š. do 300 mm tl. do 140 mm</t>
  </si>
  <si>
    <t>-990211421</t>
  </si>
  <si>
    <t>https://podminky.urs.cz/item/CS_URS_2025_02/963012510</t>
  </si>
  <si>
    <t>2,5*0,7*0,08*2+1,5*0,8*0,08</t>
  </si>
  <si>
    <t>65</t>
  </si>
  <si>
    <t>963012520</t>
  </si>
  <si>
    <t>Bourání stropů z desek nebo panelů železobetonových prefabrikovaných s dutinami z panelů, š. přes 300 mm tl. přes 140 mm</t>
  </si>
  <si>
    <t>1839832169</t>
  </si>
  <si>
    <t>https://podminky.urs.cz/item/CS_URS_2025_02/963012520</t>
  </si>
  <si>
    <t>5,29*4*0,12</t>
  </si>
  <si>
    <t>66</t>
  </si>
  <si>
    <t>963053935</t>
  </si>
  <si>
    <t>Bourání železobetonových monolitických schodišťových ramen zazděných oboustranně</t>
  </si>
  <si>
    <t>-900464902</t>
  </si>
  <si>
    <t>https://podminky.urs.cz/item/CS_URS_2025_02/963053935</t>
  </si>
  <si>
    <t>1,15*(4,7+1,5)</t>
  </si>
  <si>
    <t>67</t>
  </si>
  <si>
    <t>965042141</t>
  </si>
  <si>
    <t>Bourání mazanin betonových nebo z litého asfaltu tl. do 100 mm, plochy přes 4 m2</t>
  </si>
  <si>
    <t>1765157175</t>
  </si>
  <si>
    <t>https://podminky.urs.cz/item/CS_URS_2025_02/965042141</t>
  </si>
  <si>
    <t>33,52*0,13+18,35*0,12+5,29*4*0,1+28,15*0,2*0,12+58,17*0,2*0,1+8,5*0,1</t>
  </si>
  <si>
    <t>68</t>
  </si>
  <si>
    <t>965046111</t>
  </si>
  <si>
    <t>Broušení stávajících betonových podlah úběr do 3 mm</t>
  </si>
  <si>
    <t>1202260178</t>
  </si>
  <si>
    <t>https://podminky.urs.cz/item/CS_URS_2025_02/965046111</t>
  </si>
  <si>
    <t>13,86+6,45+4,3+2+1,33+9,42+7,04+9,53+4,03+16,08+9,43+0,75+82,07+11,07+347,39-14,85+2*11,03</t>
  </si>
  <si>
    <t>69</t>
  </si>
  <si>
    <t>965046119</t>
  </si>
  <si>
    <t>Broušení stávajících betonových podlah Příplatek k ceně za každý další 1 mm úběru</t>
  </si>
  <si>
    <t>-378682971</t>
  </si>
  <si>
    <t>https://podminky.urs.cz/item/CS_URS_2025_02/965046119</t>
  </si>
  <si>
    <t>531,96*2 'Přepočtené koeficientem množství</t>
  </si>
  <si>
    <t>70</t>
  </si>
  <si>
    <t>968072245</t>
  </si>
  <si>
    <t>Vybourání kovových rámů oken s křídly, dveřních zárubní, vrat, stěn, ostění nebo obkladů okenních rámů s křídly jednoduchých, plochy do 2 m2</t>
  </si>
  <si>
    <t>-71841556</t>
  </si>
  <si>
    <t>https://podminky.urs.cz/item/CS_URS_2025_02/968072245</t>
  </si>
  <si>
    <t>35,000*2</t>
  </si>
  <si>
    <t>71</t>
  </si>
  <si>
    <t>968072246</t>
  </si>
  <si>
    <t>Vybourání kovových rámů oken s křídly, dveřních zárubní, vrat, stěn, ostění nebo obkladů okenních rámů s křídly jednoduchých, plochy do 4 m2</t>
  </si>
  <si>
    <t>-159132843</t>
  </si>
  <si>
    <t>https://podminky.urs.cz/item/CS_URS_2025_02/968072246</t>
  </si>
  <si>
    <t>1,4*2,7</t>
  </si>
  <si>
    <t>72</t>
  </si>
  <si>
    <t>968072247</t>
  </si>
  <si>
    <t>Vybourání kovových rámů oken s křídly, dveřních zárubní, vrat, stěn, ostění nebo obkladů okenních rámů s křídly jednoduchých, plochy přes 4 m2</t>
  </si>
  <si>
    <t>1586725541</t>
  </si>
  <si>
    <t>https://podminky.urs.cz/item/CS_URS_2025_02/968072247</t>
  </si>
  <si>
    <t>3,3*2,7+3,1*2,7</t>
  </si>
  <si>
    <t>73</t>
  </si>
  <si>
    <t>968082017</t>
  </si>
  <si>
    <t>Vybourání plastových rámů oken s křídly, dveřních zárubní, vrat rámu oken s křídly, plochy přes 2 do 4 m2</t>
  </si>
  <si>
    <t>-910616866</t>
  </si>
  <si>
    <t>https://podminky.urs.cz/item/CS_URS_2025_02/968082017</t>
  </si>
  <si>
    <t>1,4*2,7+1,175*1,8+1,1*2,73+1,8*2,35+3*1,8</t>
  </si>
  <si>
    <t>74</t>
  </si>
  <si>
    <t>971052341</t>
  </si>
  <si>
    <t>Vybourání a prorážení otvorů v železobetonových příčkách a zdech základových nebo nadzákladových, plochy do 0,09 m2, tl. do 300 mm</t>
  </si>
  <si>
    <t>-1376710556</t>
  </si>
  <si>
    <t>https://podminky.urs.cz/item/CS_URS_2025_02/971052341</t>
  </si>
  <si>
    <t>75</t>
  </si>
  <si>
    <t>978011141</t>
  </si>
  <si>
    <t>Otlučení vápenných nebo vápenocementových omítek vnitřních ploch stropů, v rozsahu přes 10 do 30 %</t>
  </si>
  <si>
    <t>-1414385349</t>
  </si>
  <si>
    <t>https://podminky.urs.cz/item/CS_URS_2025_02/978011141</t>
  </si>
  <si>
    <t>106,551+286,205</t>
  </si>
  <si>
    <t>76</t>
  </si>
  <si>
    <t>978013141</t>
  </si>
  <si>
    <t>Otlučení vápenných nebo vápenocementových omítek vnitřních ploch stěn s vyškrabáním spar, s očištěním zdiva, v rozsahu přes 10 do 30 %</t>
  </si>
  <si>
    <t>-45838749</t>
  </si>
  <si>
    <t>https://podminky.urs.cz/item/CS_URS_2025_02/978013141</t>
  </si>
  <si>
    <t>64,157*3,08+54,65*0,85+20*3,08*1,4+69,074*3,08+15,5*0,85+4*3,08*1,4</t>
  </si>
  <si>
    <t>77</t>
  </si>
  <si>
    <t>993111111</t>
  </si>
  <si>
    <t>Dovoz a odvoz lešení včetně naložení a složení řadového, na vzdálenost do 10 km</t>
  </si>
  <si>
    <t>-583610432</t>
  </si>
  <si>
    <t>https://podminky.urs.cz/item/CS_URS_2025_02/993111111</t>
  </si>
  <si>
    <t>997</t>
  </si>
  <si>
    <t>Doprava suti a vybouraných hmot</t>
  </si>
  <si>
    <t>78</t>
  </si>
  <si>
    <t>997013211</t>
  </si>
  <si>
    <t>Vnitrostaveništní doprava suti a vybouraných hmot vodorovně do 50 m s naložením ručně pro budovy a haly výšky do 6 m</t>
  </si>
  <si>
    <t>33929945</t>
  </si>
  <si>
    <t>https://podminky.urs.cz/item/CS_URS_2025_02/997013211</t>
  </si>
  <si>
    <t>79</t>
  </si>
  <si>
    <t>997013501</t>
  </si>
  <si>
    <t>Odvoz suti a vybouraných hmot na skládku nebo meziskládku se složením, na vzdálenost do 1 km</t>
  </si>
  <si>
    <t>165165662</t>
  </si>
  <si>
    <t>https://podminky.urs.cz/item/CS_URS_2025_02/997013501</t>
  </si>
  <si>
    <t>80</t>
  </si>
  <si>
    <t>997013509</t>
  </si>
  <si>
    <t>Odvoz suti a vybouraných hmot na skládku nebo meziskládku se složením, na vzdálenost Příplatek k ceně za každý další započatý 1 km přes 1 km</t>
  </si>
  <si>
    <t>61213937</t>
  </si>
  <si>
    <t>https://podminky.urs.cz/item/CS_URS_2025_02/997013509</t>
  </si>
  <si>
    <t>156,906*9 'Přepočtené koeficientem množství</t>
  </si>
  <si>
    <t>81</t>
  </si>
  <si>
    <t>997013631</t>
  </si>
  <si>
    <t>Poplatek za uložení stavebního odpadu na skládce (skládkovné) směsného stavebního a demoličního zatříděného do Katalogu odpadů pod kódem 17 09 04</t>
  </si>
  <si>
    <t>583424141</t>
  </si>
  <si>
    <t>https://podminky.urs.cz/item/CS_URS_2025_02/997013631</t>
  </si>
  <si>
    <t>82</t>
  </si>
  <si>
    <t>997013813</t>
  </si>
  <si>
    <t>Poplatek za uložení stavebního odpadu na skládce (skládkovné) z plastických hmot zatříděného do Katalogu odpadů pod kódem 17 02 03</t>
  </si>
  <si>
    <t>-674376685</t>
  </si>
  <si>
    <t>https://podminky.urs.cz/item/CS_URS_2025_02/997013813</t>
  </si>
  <si>
    <t>83</t>
  </si>
  <si>
    <t>997013847</t>
  </si>
  <si>
    <t>Poplatek za uložení stavebního odpadu na skládce (skládkovné) asfaltového s obsahem dehtu zatříděného do Katalogu odpadů pod kódem 17 03 01</t>
  </si>
  <si>
    <t>-269140971</t>
  </si>
  <si>
    <t>https://podminky.urs.cz/item/CS_URS_2025_02/997013847</t>
  </si>
  <si>
    <t>84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</si>
  <si>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</si>
  <si>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</si>
  <si>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-344746429</t>
  </si>
  <si>
    <t>https://podminky.urs.cz/item/CS_URS_2025_02/997013869</t>
  </si>
  <si>
    <t>998</t>
  </si>
  <si>
    <t>Přesun hmot</t>
  </si>
  <si>
    <t>85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</si>
  <si>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</si>
  <si>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</si>
  <si>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449189840</t>
  </si>
  <si>
    <t>https://podminky.urs.cz/item/CS_URS_2025_02/998011009</t>
  </si>
  <si>
    <t>PSV</t>
  </si>
  <si>
    <t>Práce a dodávky PSV</t>
  </si>
  <si>
    <t>711</t>
  </si>
  <si>
    <t>Izolace proti vodě, vlhkosti a plynům</t>
  </si>
  <si>
    <t>86</t>
  </si>
  <si>
    <t>711141821</t>
  </si>
  <si>
    <t>Odstranění izolace proti vodě, vlhkosti a plynům z přitavených pásů NAIP z plochy vodorovné V dvouvrstvé</t>
  </si>
  <si>
    <t>-1186343890</t>
  </si>
  <si>
    <t>https://podminky.urs.cz/item/CS_URS_2025_02/711141821</t>
  </si>
  <si>
    <t>87</t>
  </si>
  <si>
    <t>711111001</t>
  </si>
  <si>
    <t>Provedení izolace proti zemní vlhkosti natěradly a tmely za studena na ploše vodorovné V jednonásobným nátěrem penetračním</t>
  </si>
  <si>
    <t>-374963294</t>
  </si>
  <si>
    <t>https://podminky.urs.cz/item/CS_URS_2025_02/711111001</t>
  </si>
  <si>
    <t>26,99+7,33</t>
  </si>
  <si>
    <t>88</t>
  </si>
  <si>
    <t>11163150</t>
  </si>
  <si>
    <t>lak penetrační asfaltový</t>
  </si>
  <si>
    <t>-1396443284</t>
  </si>
  <si>
    <t>34,32*0,0003 'Přepočtené koeficientem množství</t>
  </si>
  <si>
    <t>89</t>
  </si>
  <si>
    <t>711112001</t>
  </si>
  <si>
    <t>Provedení izolace proti zemní vlhkosti natěradly a tmely za studena na ploše svislé S jednonásobným nátěrem penetračním</t>
  </si>
  <si>
    <t>1234271900</t>
  </si>
  <si>
    <t>https://podminky.urs.cz/item/CS_URS_2025_02/711112001</t>
  </si>
  <si>
    <t>8,5*1,4</t>
  </si>
  <si>
    <t>90</t>
  </si>
  <si>
    <t>1368381925</t>
  </si>
  <si>
    <t>11,9*0,00034 'Přepočtené koeficientem množství</t>
  </si>
  <si>
    <t>91</t>
  </si>
  <si>
    <t>711141559</t>
  </si>
  <si>
    <t>Provedení izolace proti zemní vlhkosti pásy přitavením NAIP na ploše vodorovné V</t>
  </si>
  <si>
    <t>721262846</t>
  </si>
  <si>
    <t>https://podminky.urs.cz/item/CS_URS_2025_02/711141559</t>
  </si>
  <si>
    <t>92</t>
  </si>
  <si>
    <t>62853004</t>
  </si>
  <si>
    <t>pás asfaltový natavitelný modifikovaný SBS s vložkou ze skleněné tkaniny a spalitelnou PE fólií nebo jemnozrnným minerálním posypem na horním povrchu tl 4,0mm</t>
  </si>
  <si>
    <t>-1720935977</t>
  </si>
  <si>
    <t>34,32*1,1655 'Přepočtené koeficientem množství</t>
  </si>
  <si>
    <t>93</t>
  </si>
  <si>
    <t>711142559</t>
  </si>
  <si>
    <t>Provedení izolace proti zemní vlhkosti pásy přitavením NAIP na ploše svislé S</t>
  </si>
  <si>
    <t>161744893</t>
  </si>
  <si>
    <t>https://podminky.urs.cz/item/CS_URS_2025_02/711142559</t>
  </si>
  <si>
    <t>94</t>
  </si>
  <si>
    <t>-188168178</t>
  </si>
  <si>
    <t>11,9*1,221 'Přepočtené koeficientem množství</t>
  </si>
  <si>
    <t>95</t>
  </si>
  <si>
    <t>998711122</t>
  </si>
  <si>
    <t>Přesun hmot pro izolace proti vodě, vlhkosti a plynům stanovený z hmotnosti přesunovaného materiálu vodorovná dopravní vzdálenost do 50 m ruční (bez užití mechanizace) v objektech výšky přes 6 do 12 m</t>
  </si>
  <si>
    <t>-1049037247</t>
  </si>
  <si>
    <t>https://podminky.urs.cz/item/CS_URS_2025_02/998711122</t>
  </si>
  <si>
    <t>712</t>
  </si>
  <si>
    <t>Povlakové krytiny</t>
  </si>
  <si>
    <t>96</t>
  </si>
  <si>
    <t>712631111</t>
  </si>
  <si>
    <t>Provedení povlakové krytiny střech šikmých přes 30° pásy na sucho na dřevěném podkladě s lištami podkladní samolepící asfaltový pás</t>
  </si>
  <si>
    <t>-207810186</t>
  </si>
  <si>
    <t>https://podminky.urs.cz/item/CS_URS_2025_02/712631111</t>
  </si>
  <si>
    <t>28,2+16,353</t>
  </si>
  <si>
    <t>97</t>
  </si>
  <si>
    <t>62866281</t>
  </si>
  <si>
    <t>pás asfaltový samolepicí modifikovaný SBS s vložkou ze skleněné tkaniny se spalitelnou fólií nebo jemnozrnným minerálním posypem nebo textilií na horním povrchu tl 3,0mm</t>
  </si>
  <si>
    <t>-1665456465</t>
  </si>
  <si>
    <t>44,553*1,15 'Přepočtené koeficientem množství</t>
  </si>
  <si>
    <t>98</t>
  </si>
  <si>
    <t>712631811</t>
  </si>
  <si>
    <t>Odstranění povlakové krytiny střech šikmých přes 30° z pásů uložených na sucho podkladního samolepícího asfaltového pásu</t>
  </si>
  <si>
    <t>1731103125</t>
  </si>
  <si>
    <t>https://podminky.urs.cz/item/CS_URS_2025_02/712631811</t>
  </si>
  <si>
    <t>99</t>
  </si>
  <si>
    <t>998712122</t>
  </si>
  <si>
    <t>Přesun hmot pro povlakové krytiny stanovený z hmotnosti přesunovaného materiálu vodorovná dopravní vzdálenost do 50 m ruční (bez užití mechanizace) v objektech výšky přes 6 do 12 m</t>
  </si>
  <si>
    <t>900171619</t>
  </si>
  <si>
    <t>https://podminky.urs.cz/item/CS_URS_2025_02/998712122</t>
  </si>
  <si>
    <t>713</t>
  </si>
  <si>
    <t>Izolace tepelné</t>
  </si>
  <si>
    <t>100</t>
  </si>
  <si>
    <t>713121111</t>
  </si>
  <si>
    <t>Montáž tepelné izolace podlah rohožemi, pásy, deskami, dílci, bloky (izolační materiál ve specifikaci) kladenými volně jednovrstvá</t>
  </si>
  <si>
    <t>2039632815</t>
  </si>
  <si>
    <t>https://podminky.urs.cz/item/CS_URS_2025_02/713121111</t>
  </si>
  <si>
    <t>101</t>
  </si>
  <si>
    <t>28372302</t>
  </si>
  <si>
    <t>deska EPS 100 pro konstrukce s běžným zatížením λ=0,037 tl 30mm</t>
  </si>
  <si>
    <t>281511266</t>
  </si>
  <si>
    <t>62,34*1,05 'Přepočtené koeficientem množství</t>
  </si>
  <si>
    <t>102</t>
  </si>
  <si>
    <t>713131151</t>
  </si>
  <si>
    <t>Montáž tepelné izolace stěn rohožemi, pásy, deskami, dílci, bloky (izolační materiál ve specifikaci) vložením jednovrstvě</t>
  </si>
  <si>
    <t>-1089838505</t>
  </si>
  <si>
    <t>https://podminky.urs.cz/item/CS_URS_2025_02/713131151</t>
  </si>
  <si>
    <t>2,25*23,15</t>
  </si>
  <si>
    <t>103</t>
  </si>
  <si>
    <t>63148101</t>
  </si>
  <si>
    <t>deska tepelně izolační minerální univerzální λ=0,038-0,039 tl 50mm</t>
  </si>
  <si>
    <t>1740297038</t>
  </si>
  <si>
    <t>52,088*1,05 'Přepočtené koeficientem množství</t>
  </si>
  <si>
    <t>104</t>
  </si>
  <si>
    <t>713131342</t>
  </si>
  <si>
    <t>Montáž tepelné izolace stěn rohožemi, pásy, deskami, dílci, bloky (izolační materiál ve specifikaci) lepením bodově nízkoexpanzní (PUR) pěnou s mechanickým kotvením, tloušťky izolace přes 100 do 140 mm</t>
  </si>
  <si>
    <t>-1323458264</t>
  </si>
  <si>
    <t>https://podminky.urs.cz/item/CS_URS_2025_02/713131342</t>
  </si>
  <si>
    <t>3,5*2,8</t>
  </si>
  <si>
    <t>105</t>
  </si>
  <si>
    <t>63142026</t>
  </si>
  <si>
    <t>deska tepelně izolační minerální kontaktních fasád podélné vlákno λ=0,035-0,036 tl 120mm</t>
  </si>
  <si>
    <t>341993112</t>
  </si>
  <si>
    <t>9,8*1,05 'Přepočtené koeficientem množství</t>
  </si>
  <si>
    <t>106</t>
  </si>
  <si>
    <t>713131343</t>
  </si>
  <si>
    <t>Montáž tepelné izolace stěn rohožemi, pásy, deskami, dílci, bloky (izolační materiál ve specifikaci) lepením bodově nízkoexpanzní (PUR) pěnou s mechanickým kotvením, tloušťky izolace přes 140 do 200 mm</t>
  </si>
  <si>
    <t>-480135340</t>
  </si>
  <si>
    <t>https://podminky.urs.cz/item/CS_URS_2025_02/713131343</t>
  </si>
  <si>
    <t>107</t>
  </si>
  <si>
    <t>63142031</t>
  </si>
  <si>
    <t>deska tepelně izolační minerální kontaktních fasád podélné vlákno λ=0,035-0,036 tl 200mm</t>
  </si>
  <si>
    <t>888544110</t>
  </si>
  <si>
    <t>6,65*1,05 'Přepočtené koeficientem množství</t>
  </si>
  <si>
    <t>108</t>
  </si>
  <si>
    <t>713132311</t>
  </si>
  <si>
    <t>Montáž tepelné izolace stěn do roštu jednosměrného svislého výšky do 6 m</t>
  </si>
  <si>
    <t>1688566739</t>
  </si>
  <si>
    <t>https://podminky.urs.cz/item/CS_URS_2025_02/713132311</t>
  </si>
  <si>
    <t>16,353*2</t>
  </si>
  <si>
    <t>109</t>
  </si>
  <si>
    <t>63148164</t>
  </si>
  <si>
    <t>deska tepelně izolační minerální provětrávaných fasád λ=0,034-0,035 tl 160mm</t>
  </si>
  <si>
    <t>-1384978480</t>
  </si>
  <si>
    <t>32,706*1,05 'Přepočtené koeficientem množství</t>
  </si>
  <si>
    <t>110</t>
  </si>
  <si>
    <t>713141138</t>
  </si>
  <si>
    <t>Montáž tepelné izolace střech plochých rohožemi, pásy, deskami, dílci, bloky (izolační materiál ve specifikaci) přilepenými za studena dvouvrstvá nízkoexpanzní (PUR) pěnou</t>
  </si>
  <si>
    <t>-576342386</t>
  </si>
  <si>
    <t>https://podminky.urs.cz/item/CS_URS_2025_02/713141138</t>
  </si>
  <si>
    <t>111</t>
  </si>
  <si>
    <t>63140407</t>
  </si>
  <si>
    <t>deska tepelně izolační minerální plochých střech dvouvrstvá λ=0,038-0,039 tl 160mm</t>
  </si>
  <si>
    <t>-871178278</t>
  </si>
  <si>
    <t>5,89*2,1 'Přepočtené koeficientem množství</t>
  </si>
  <si>
    <t>112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</si>
  <si>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</si>
  <si>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</si>
  <si>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717889816</t>
  </si>
  <si>
    <t>https://podminky.urs.cz/item/CS_URS_2025_02/998713122</t>
  </si>
  <si>
    <t>714</t>
  </si>
  <si>
    <t>Akustická a protiotřesová opatření</t>
  </si>
  <si>
    <t>113</t>
  </si>
  <si>
    <t>714121011</t>
  </si>
  <si>
    <t>Montáž akustických minerálních panelů podstropních s rozšířenou pohltivostí zvuku zavěšených na rošt viditelný</t>
  </si>
  <si>
    <t>1882297882</t>
  </si>
  <si>
    <t>https://podminky.urs.cz/item/CS_URS_2025_02/714121011</t>
  </si>
  <si>
    <t>53,388+65,399*2</t>
  </si>
  <si>
    <t>114</t>
  </si>
  <si>
    <t>63126364</t>
  </si>
  <si>
    <t>panel akustický hygienický povrch skelná tkanina odolná proti mikroorganismům hrana zatřená rovná αw=0,90 viditelný rastr š 24mm bílý tl 40mm</t>
  </si>
  <si>
    <t>31184121</t>
  </si>
  <si>
    <t>184,186*1,05 'Přepočtené koeficientem množství</t>
  </si>
  <si>
    <t>115</t>
  </si>
  <si>
    <t>714451011</t>
  </si>
  <si>
    <t>Montáž antivibračních rohoží stavebních konstrukcí a strojních zařízení z recyklované pryže celoplošně lepené vodorovně</t>
  </si>
  <si>
    <t>69627947</t>
  </si>
  <si>
    <t>https://podminky.urs.cz/item/CS_URS_2025_02/714451011</t>
  </si>
  <si>
    <t>116</t>
  </si>
  <si>
    <t>714451012</t>
  </si>
  <si>
    <t>Montáž antivibračních rohoží stavebních konstrukcí a strojních zařízení z recyklované pryže celoplošně lepené svisle</t>
  </si>
  <si>
    <t>328384970</t>
  </si>
  <si>
    <t>https://podminky.urs.cz/item/CS_URS_2025_02/714451012</t>
  </si>
  <si>
    <t>8,36*1,5</t>
  </si>
  <si>
    <t>117</t>
  </si>
  <si>
    <t>27245183</t>
  </si>
  <si>
    <t>deska antivibrační recyklovaná pryž tl 24mm černá 1000kg/m3</t>
  </si>
  <si>
    <t>1043070310</t>
  </si>
  <si>
    <t>16,74*1,05 'Přepočtené koeficientem množství</t>
  </si>
  <si>
    <t>118</t>
  </si>
  <si>
    <t>998714122</t>
  </si>
  <si>
    <t>Přesun hmot pro akustická a protiotřesová opatření stanovený z hmotnosti přesunovaného materiálu vodorovná dopravní vzdálenost do 50 m ruční (bez užití mechanizace) v objektech výšky přes 6 do 12 m</t>
  </si>
  <si>
    <t>1952529528</t>
  </si>
  <si>
    <t>https://podminky.urs.cz/item/CS_URS_2025_02/998714122</t>
  </si>
  <si>
    <t>721</t>
  </si>
  <si>
    <t>Zdravotechnika - vnitřní kanalizace</t>
  </si>
  <si>
    <t>119</t>
  </si>
  <si>
    <t>721140802</t>
  </si>
  <si>
    <t>Demontáž potrubí z litinových trub odpadních nebo dešťových do DN 100</t>
  </si>
  <si>
    <t>m</t>
  </si>
  <si>
    <t>909185715</t>
  </si>
  <si>
    <t>https://podminky.urs.cz/item/CS_URS_2025_02/721140802</t>
  </si>
  <si>
    <t>120</t>
  </si>
  <si>
    <t>721140806</t>
  </si>
  <si>
    <t>Demontáž potrubí z litinových trub odpadních nebo dešťových přes 100 do DN 200</t>
  </si>
  <si>
    <t>-693242426</t>
  </si>
  <si>
    <t>https://podminky.urs.cz/item/CS_URS_2025_02/721140806</t>
  </si>
  <si>
    <t>121</t>
  </si>
  <si>
    <t>721140912</t>
  </si>
  <si>
    <t>Opravy odpadního potrubí litinového propojení dosavadního potrubí DN 50</t>
  </si>
  <si>
    <t>1529931655</t>
  </si>
  <si>
    <t>https://podminky.urs.cz/item/CS_URS_2025_02/721140912</t>
  </si>
  <si>
    <t>122</t>
  </si>
  <si>
    <t>721140915</t>
  </si>
  <si>
    <t>Opravy odpadního potrubí litinového propojení dosavadního potrubí DN 100</t>
  </si>
  <si>
    <t>653582962</t>
  </si>
  <si>
    <t>https://podminky.urs.cz/item/CS_URS_2025_02/721140915</t>
  </si>
  <si>
    <t>123</t>
  </si>
  <si>
    <t>721140916</t>
  </si>
  <si>
    <t>Opravy odpadního potrubí litinového propojení dosavadního potrubí DN 125</t>
  </si>
  <si>
    <t>1471799876</t>
  </si>
  <si>
    <t>https://podminky.urs.cz/item/CS_URS_2025_02/721140916</t>
  </si>
  <si>
    <t>124</t>
  </si>
  <si>
    <t>721140917</t>
  </si>
  <si>
    <t>Opravy odpadního potrubí litinového propojení dosavadního potrubí DN 150</t>
  </si>
  <si>
    <t>1838943318</t>
  </si>
  <si>
    <t>https://podminky.urs.cz/item/CS_URS_2025_02/721140917</t>
  </si>
  <si>
    <t>125</t>
  </si>
  <si>
    <t>721171803</t>
  </si>
  <si>
    <t>Demontáž potrubí z novodurových trub odpadních nebo připojovacích do D 75</t>
  </si>
  <si>
    <t>789289817</t>
  </si>
  <si>
    <t>https://podminky.urs.cz/item/CS_URS_2025_02/721171803</t>
  </si>
  <si>
    <t>126</t>
  </si>
  <si>
    <t>721173401</t>
  </si>
  <si>
    <t>Potrubí z trub PVC SN4 svodné (ležaté) DN 110</t>
  </si>
  <si>
    <t>-142098240</t>
  </si>
  <si>
    <t>https://podminky.urs.cz/item/CS_URS_2025_02/721173401</t>
  </si>
  <si>
    <t>127</t>
  </si>
  <si>
    <t>721173402</t>
  </si>
  <si>
    <t>Potrubí z trub PVC SN4 svodné (ležaté) DN 125</t>
  </si>
  <si>
    <t>1014650509</t>
  </si>
  <si>
    <t>https://podminky.urs.cz/item/CS_URS_2025_02/721173402</t>
  </si>
  <si>
    <t>128</t>
  </si>
  <si>
    <t>721173403</t>
  </si>
  <si>
    <t>Potrubí z trub PVC SN4 svodné (ležaté) DN 160</t>
  </si>
  <si>
    <t>1432069233</t>
  </si>
  <si>
    <t>https://podminky.urs.cz/item/CS_URS_2025_02/721173403</t>
  </si>
  <si>
    <t>129</t>
  </si>
  <si>
    <t>721174004</t>
  </si>
  <si>
    <t>Potrubí z trub polypropylenových svodné (ležaté) DN 75</t>
  </si>
  <si>
    <t>-974534687</t>
  </si>
  <si>
    <t>https://podminky.urs.cz/item/CS_URS_2025_02/721174004</t>
  </si>
  <si>
    <t>3,7+1,2+1,42+0,6+2,35</t>
  </si>
  <si>
    <t>130</t>
  </si>
  <si>
    <t>721174005</t>
  </si>
  <si>
    <t>Potrubí z trub polypropylenových svodné (ležaté) DN 110</t>
  </si>
  <si>
    <t>-1256387734</t>
  </si>
  <si>
    <t>https://podminky.urs.cz/item/CS_URS_2025_02/721174005</t>
  </si>
  <si>
    <t>6,72</t>
  </si>
  <si>
    <t>131</t>
  </si>
  <si>
    <t>721174006</t>
  </si>
  <si>
    <t>Potrubí z trub polypropylenových svodné (ležaté) DN 125</t>
  </si>
  <si>
    <t>251949424</t>
  </si>
  <si>
    <t>https://podminky.urs.cz/item/CS_URS_2025_02/721174006</t>
  </si>
  <si>
    <t>132</t>
  </si>
  <si>
    <t>721174025</t>
  </si>
  <si>
    <t>Potrubí z trub polypropylenových odpadní (svislé) DN 110</t>
  </si>
  <si>
    <t>607898683</t>
  </si>
  <si>
    <t>https://podminky.urs.cz/item/CS_URS_2025_02/721174025</t>
  </si>
  <si>
    <t>4,5+3,3+0,5+0,5+3,35*4</t>
  </si>
  <si>
    <t>133</t>
  </si>
  <si>
    <t>721174026</t>
  </si>
  <si>
    <t>Potrubí z trub polypropylenových odpadní (svislé) DN 125</t>
  </si>
  <si>
    <t>1861196165</t>
  </si>
  <si>
    <t>https://podminky.urs.cz/item/CS_URS_2025_02/721174026</t>
  </si>
  <si>
    <t>134</t>
  </si>
  <si>
    <t>721174043</t>
  </si>
  <si>
    <t>Potrubí z trub polypropylenových připojovací DN 50</t>
  </si>
  <si>
    <t>1106473588</t>
  </si>
  <si>
    <t>https://podminky.urs.cz/item/CS_URS_2025_02/721174043</t>
  </si>
  <si>
    <t>1,24+1,6+1,9+1,85+8,7*2+4,58+1,8+4,05+9,55</t>
  </si>
  <si>
    <t>135</t>
  </si>
  <si>
    <t>721174044</t>
  </si>
  <si>
    <t>Potrubí z trub polypropylenových připojovací DN 75</t>
  </si>
  <si>
    <t>-1605119797</t>
  </si>
  <si>
    <t>https://podminky.urs.cz/item/CS_URS_2025_02/721174044</t>
  </si>
  <si>
    <t>1,24+0,85+0,9</t>
  </si>
  <si>
    <t>136</t>
  </si>
  <si>
    <t>721174045</t>
  </si>
  <si>
    <t>Potrubí z trub polypropylenových připojovací DN 110</t>
  </si>
  <si>
    <t>-1374871867</t>
  </si>
  <si>
    <t>https://podminky.urs.cz/item/CS_URS_2025_02/721174045</t>
  </si>
  <si>
    <t>1,8+3,7*2+0,6+2,36+3,65</t>
  </si>
  <si>
    <t>137</t>
  </si>
  <si>
    <t>721194105</t>
  </si>
  <si>
    <t>Vyměření přípojek na potrubí vyvedení a upevnění odpadních výpustek DN 50</t>
  </si>
  <si>
    <t>1823361151</t>
  </si>
  <si>
    <t>https://podminky.urs.cz/item/CS_URS_2025_02/721194105</t>
  </si>
  <si>
    <t>2+6*2+4+3+12</t>
  </si>
  <si>
    <t>138</t>
  </si>
  <si>
    <t>721194107</t>
  </si>
  <si>
    <t>Vyměření přípojek na potrubí vyvedení a upevnění odpadních výpustek DN 70</t>
  </si>
  <si>
    <t>-977707928</t>
  </si>
  <si>
    <t>https://podminky.urs.cz/item/CS_URS_2025_02/721194107</t>
  </si>
  <si>
    <t>139</t>
  </si>
  <si>
    <t>721194109</t>
  </si>
  <si>
    <t>Vyměření přípojek na potrubí vyvedení a upevnění odpadních výpustek DN 110</t>
  </si>
  <si>
    <t>-1519357770</t>
  </si>
  <si>
    <t>https://podminky.urs.cz/item/CS_URS_2025_02/721194109</t>
  </si>
  <si>
    <t>140</t>
  </si>
  <si>
    <t>721210813</t>
  </si>
  <si>
    <t>Demontáž kanalizačního příslušenství vpustí podlahových z kyselinovzdorné kameniny DN 100</t>
  </si>
  <si>
    <t>-1612854015</t>
  </si>
  <si>
    <t>https://podminky.urs.cz/item/CS_URS_2025_02/721210813</t>
  </si>
  <si>
    <t>141</t>
  </si>
  <si>
    <t>721226512</t>
  </si>
  <si>
    <t>Zápachové uzávěrky podomítkové (Pe) s krycí deskou pro pračku a myčku DN 50</t>
  </si>
  <si>
    <t>337479976</t>
  </si>
  <si>
    <t>https://podminky.urs.cz/item/CS_URS_2025_02/721226512</t>
  </si>
  <si>
    <t>142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</si>
  <si>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</si>
  <si>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</si>
  <si>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928791393</t>
  </si>
  <si>
    <t>https://podminky.urs.cz/item/CS_URS_2025_02/998721122</t>
  </si>
  <si>
    <t>722</t>
  </si>
  <si>
    <t>Zdravotechnika - vnitřní vodovod</t>
  </si>
  <si>
    <t>143</t>
  </si>
  <si>
    <t>722130801</t>
  </si>
  <si>
    <t>Demontáž potrubí z ocelových trubek pozinkovaných závitových do DN 25</t>
  </si>
  <si>
    <t>-1216428574</t>
  </si>
  <si>
    <t>https://podminky.urs.cz/item/CS_URS_2025_02/722130801</t>
  </si>
  <si>
    <t>144</t>
  </si>
  <si>
    <t>722130803</t>
  </si>
  <si>
    <t>Demontáž potrubí z ocelových trubek pozinkovaných závitových přes 40 do DN 50</t>
  </si>
  <si>
    <t>174309020</t>
  </si>
  <si>
    <t>https://podminky.urs.cz/item/CS_URS_2025_02/722130803</t>
  </si>
  <si>
    <t>145</t>
  </si>
  <si>
    <t>722130901</t>
  </si>
  <si>
    <t>Opravy vodovodního potrubí z ocelových trubek pozinkovaných závitových zazátkování vývodu</t>
  </si>
  <si>
    <t>589934014</t>
  </si>
  <si>
    <t>https://podminky.urs.cz/item/CS_URS_2025_02/722130901</t>
  </si>
  <si>
    <t>146</t>
  </si>
  <si>
    <t>722131913</t>
  </si>
  <si>
    <t>Opravy vodovodního potrubí z ocelových trubek pozinkovaných závitových vsazení odbočky do potrubí DN 25</t>
  </si>
  <si>
    <t>soubor</t>
  </si>
  <si>
    <t>973239178</t>
  </si>
  <si>
    <t>https://podminky.urs.cz/item/CS_URS_2025_02/722131913</t>
  </si>
  <si>
    <t>147</t>
  </si>
  <si>
    <t>722131933</t>
  </si>
  <si>
    <t>Opravy vodovodního potrubí z ocelových trubek pozinkovaných závitových propojení dosavadního potrubí DN 25</t>
  </si>
  <si>
    <t>1865297659</t>
  </si>
  <si>
    <t>https://podminky.urs.cz/item/CS_URS_2025_02/722131933</t>
  </si>
  <si>
    <t>148</t>
  </si>
  <si>
    <t>722131936</t>
  </si>
  <si>
    <t>Opravy vodovodního potrubí z ocelových trubek pozinkovaných závitových propojení dosavadního potrubí DN 50</t>
  </si>
  <si>
    <t>1933639812</t>
  </si>
  <si>
    <t>https://podminky.urs.cz/item/CS_URS_2025_02/722131936</t>
  </si>
  <si>
    <t>149</t>
  </si>
  <si>
    <t>722131937</t>
  </si>
  <si>
    <t>Opravy vodovodního potrubí z ocelových trubek pozinkovaných závitových propojení dosavadního potrubí DN 65</t>
  </si>
  <si>
    <t>-230444508</t>
  </si>
  <si>
    <t>https://podminky.urs.cz/item/CS_URS_2025_02/722131937</t>
  </si>
  <si>
    <t>150</t>
  </si>
  <si>
    <t>722175041</t>
  </si>
  <si>
    <t>Potrubí z trubek polypropylenových spojovaných svařováním z vícevrstvého PP-RCT s čedičovými nebo karbonovými vlákny S3,2 (PN 16) D 20/2,8</t>
  </si>
  <si>
    <t>-1194576159</t>
  </si>
  <si>
    <t>https://podminky.urs.cz/item/CS_URS_2025_02/722175041</t>
  </si>
  <si>
    <t>7,32+7,64+16,4+12,572+41,366</t>
  </si>
  <si>
    <t>22,12+12,966+22,4*2+19,42</t>
  </si>
  <si>
    <t>151</t>
  </si>
  <si>
    <t>722175042</t>
  </si>
  <si>
    <t>Potrubí z trubek polypropylenových spojovaných svařováním z vícevrstvého PP-RCT s čedičovými nebo karbonovými vlákny S3,2 (PN 16) D 25/3,5</t>
  </si>
  <si>
    <t>-1103308342</t>
  </si>
  <si>
    <t>https://podminky.urs.cz/item/CS_URS_2025_02/722175042</t>
  </si>
  <si>
    <t>35,138+19,5</t>
  </si>
  <si>
    <t>22,845</t>
  </si>
  <si>
    <t>152</t>
  </si>
  <si>
    <t>722175043</t>
  </si>
  <si>
    <t>Potrubí z trubek polypropylenových spojovaných svařováním z vícevrstvého PP-RCT s čedičovými nebo karbonovými vlákny S3,2 (PN 16) D 32/4,4</t>
  </si>
  <si>
    <t>-1996640156</t>
  </si>
  <si>
    <t>https://podminky.urs.cz/item/CS_URS_2025_02/722175043</t>
  </si>
  <si>
    <t>4,24+3,3</t>
  </si>
  <si>
    <t>6,15</t>
  </si>
  <si>
    <t>153</t>
  </si>
  <si>
    <t>722175044</t>
  </si>
  <si>
    <t>Potrubí z trubek polypropylenových spojovaných svařováním z vícevrstvého PP-RCT s čedičovými nebo karbonovými vlákny S3,2 (PN 16) D 40/5,5</t>
  </si>
  <si>
    <t>-1868832421</t>
  </si>
  <si>
    <t>https://podminky.urs.cz/item/CS_URS_2025_02/722175044</t>
  </si>
  <si>
    <t>154</t>
  </si>
  <si>
    <t>722175047</t>
  </si>
  <si>
    <t>Potrubí z trubek polypropylenových spojovaných svařováním z vícevrstvého PP-RCT s čedičovými nebo karbonovými vlákny S4 (PN 10) D 75/8,4</t>
  </si>
  <si>
    <t>1338404156</t>
  </si>
  <si>
    <t>https://podminky.urs.cz/item/CS_URS_2025_02/722175047</t>
  </si>
  <si>
    <t>155</t>
  </si>
  <si>
    <t>722181211</t>
  </si>
  <si>
    <t>Ochrana potrubí termoizolačními trubicemi z pěnového polyetylenu PE přilepenými v příčných a podélných spojích, tloušťky izolace do 6 mm, vnitřního průměru izolace DN do 22 mm</t>
  </si>
  <si>
    <t>-1273955478</t>
  </si>
  <si>
    <t>https://podminky.urs.cz/item/CS_URS_2025_02/722181211</t>
  </si>
  <si>
    <t>156</t>
  </si>
  <si>
    <t>722181212</t>
  </si>
  <si>
    <t>Ochrana potrubí termoizolačními trubicemi z pěnového polyetylenu PE přilepenými v příčných a podélných spojích, tloušťky izolace do 6 mm, vnitřního průměru izolace DN přes 22 do 32 mm</t>
  </si>
  <si>
    <t>1193899784</t>
  </si>
  <si>
    <t>https://podminky.urs.cz/item/CS_URS_2025_02/722181212</t>
  </si>
  <si>
    <t>157</t>
  </si>
  <si>
    <t>722181213</t>
  </si>
  <si>
    <t>Ochrana potrubí termoizolačními trubicemi z pěnového polyetylenu PE přilepenými v příčných a podélných spojích, tloušťky izolace do 6 mm, vnitřního průměru izolace DN přes 32 mm</t>
  </si>
  <si>
    <t>1814695280</t>
  </si>
  <si>
    <t>https://podminky.urs.cz/item/CS_URS_2025_02/722181213</t>
  </si>
  <si>
    <t>158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</si>
  <si>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</si>
  <si>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</si>
  <si>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-322543928</t>
  </si>
  <si>
    <t>https://podminky.urs.cz/item/CS_URS_2025_02/722181241</t>
  </si>
  <si>
    <t>159</t>
  </si>
  <si>
    <t>722181242</t>
  </si>
  <si>
    <t>Ochrana potrubí termoizolačními trubicemi z pěnového polyetylenu PE přilepenými v příčných a podélných spojích, tloušťky izolace přes 13 do 20 mm, vnitřního průměru izolace DN přes 22 do 45 mm</t>
  </si>
  <si>
    <t>-1646987323</t>
  </si>
  <si>
    <t>https://podminky.urs.cz/item/CS_URS_2025_02/722181242</t>
  </si>
  <si>
    <t>160</t>
  </si>
  <si>
    <t>722182011</t>
  </si>
  <si>
    <t>Podpůrný žlab pro potrubí průměru D 20</t>
  </si>
  <si>
    <t>-975680581</t>
  </si>
  <si>
    <t>https://podminky.urs.cz/item/CS_URS_2025_02/722182011</t>
  </si>
  <si>
    <t>15,944</t>
  </si>
  <si>
    <t>161</t>
  </si>
  <si>
    <t>722182012</t>
  </si>
  <si>
    <t>Podpůrný žlab pro potrubí průměru D 25</t>
  </si>
  <si>
    <t>-124722615</t>
  </si>
  <si>
    <t>https://podminky.urs.cz/item/CS_URS_2025_02/722182012</t>
  </si>
  <si>
    <t>16,25</t>
  </si>
  <si>
    <t>7,6</t>
  </si>
  <si>
    <t>162</t>
  </si>
  <si>
    <t>722182013</t>
  </si>
  <si>
    <t>Podpůrný žlab pro potrubí průměru D 32</t>
  </si>
  <si>
    <t>-259131574</t>
  </si>
  <si>
    <t>https://podminky.urs.cz/item/CS_URS_2025_02/722182013</t>
  </si>
  <si>
    <t>163</t>
  </si>
  <si>
    <t>722182017</t>
  </si>
  <si>
    <t>Podpůrný žlab pro potrubí průměru D 75</t>
  </si>
  <si>
    <t>-2020475007</t>
  </si>
  <si>
    <t>https://podminky.urs.cz/item/CS_URS_2025_02/722182017</t>
  </si>
  <si>
    <t>164</t>
  </si>
  <si>
    <t>722190401</t>
  </si>
  <si>
    <t>Zřízení přípojek na potrubí vyvedení a upevnění výpustek do DN 25</t>
  </si>
  <si>
    <t>-1770599666</t>
  </si>
  <si>
    <t>https://podminky.urs.cz/item/CS_URS_2025_02/722190401</t>
  </si>
  <si>
    <t>165</t>
  </si>
  <si>
    <t>722190402</t>
  </si>
  <si>
    <t>Zřízení přípojek na potrubí vyvedení a upevnění výpustek přes 25 do DN 50</t>
  </si>
  <si>
    <t>-350611522</t>
  </si>
  <si>
    <t>https://podminky.urs.cz/item/CS_URS_2025_02/722190402</t>
  </si>
  <si>
    <t>166</t>
  </si>
  <si>
    <t>722220111</t>
  </si>
  <si>
    <t>Armatury s jedním závitem nástěnky pro výtokový ventil G 1/2"</t>
  </si>
  <si>
    <t>-575222271</t>
  </si>
  <si>
    <t>https://podminky.urs.cz/item/CS_URS_2025_02/722220111</t>
  </si>
  <si>
    <t>13,000+24</t>
  </si>
  <si>
    <t>167</t>
  </si>
  <si>
    <t>722220121</t>
  </si>
  <si>
    <t>Armatury s jedním závitem nástěnky pro baterii G 1/2"</t>
  </si>
  <si>
    <t>pár</t>
  </si>
  <si>
    <t>414574116</t>
  </si>
  <si>
    <t>https://podminky.urs.cz/item/CS_URS_2025_02/722220121</t>
  </si>
  <si>
    <t>168</t>
  </si>
  <si>
    <t>722239101</t>
  </si>
  <si>
    <t>Armatury se dvěma závity montáž vodovodních armatur se dvěma závity ostatních typů G 1/2"</t>
  </si>
  <si>
    <t>-1435629504</t>
  </si>
  <si>
    <t>https://podminky.urs.cz/item/CS_URS_2025_02/722239101</t>
  </si>
  <si>
    <t>169</t>
  </si>
  <si>
    <t>55121238</t>
  </si>
  <si>
    <t>ventil termostatický přímý Q 15-200l/h s automatickou regulací průtoku 1/2"</t>
  </si>
  <si>
    <t>1091625726</t>
  </si>
  <si>
    <t>170</t>
  </si>
  <si>
    <t>722290234</t>
  </si>
  <si>
    <t>Zkoušky, proplach a desinfekce vodovodního potrubí proplach a desinfekce vodovodního potrubí do DN 80</t>
  </si>
  <si>
    <t>1472679222</t>
  </si>
  <si>
    <t>https://podminky.urs.cz/item/CS_URS_2025_02/722290234</t>
  </si>
  <si>
    <t>184,604+77,8483+9,15+2,7+10,47</t>
  </si>
  <si>
    <t>171</t>
  </si>
  <si>
    <t>722290246</t>
  </si>
  <si>
    <t>Zkoušky, proplach a desinfekce vodovodního potrubí zkoušky těsnosti vodovodního potrubí plastového do DN 40</t>
  </si>
  <si>
    <t>1385804155</t>
  </si>
  <si>
    <t>https://podminky.urs.cz/item/CS_URS_2025_02/722290246</t>
  </si>
  <si>
    <t>184,604+77,483+9,15+2,7</t>
  </si>
  <si>
    <t>172</t>
  </si>
  <si>
    <t>722290249</t>
  </si>
  <si>
    <t>Zkoušky, proplach a desinfekce vodovodního potrubí zkoušky těsnosti vodovodního potrubí plastového přes DN 40 do DN 90</t>
  </si>
  <si>
    <t>1958268383</t>
  </si>
  <si>
    <t>https://podminky.urs.cz/item/CS_URS_2025_02/722290249</t>
  </si>
  <si>
    <t>173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</si>
  <si>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</si>
  <si>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</si>
  <si>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-297589438</t>
  </si>
  <si>
    <t>https://podminky.urs.cz/item/CS_URS_2025_02/998722122</t>
  </si>
  <si>
    <t>725</t>
  </si>
  <si>
    <t>Zdravotechnika - zařizovací předměty</t>
  </si>
  <si>
    <t>174</t>
  </si>
  <si>
    <t>725110814</t>
  </si>
  <si>
    <t>Demontáž klozetů kombi</t>
  </si>
  <si>
    <t>-1957846096</t>
  </si>
  <si>
    <t>https://podminky.urs.cz/item/CS_URS_2025_02/725110814</t>
  </si>
  <si>
    <t>1+5</t>
  </si>
  <si>
    <t>175</t>
  </si>
  <si>
    <t>725112022</t>
  </si>
  <si>
    <t>Zařízení záchodů klozety keramické závěsné na nosné stěny s hlubokým splachováním odpad vodorovný</t>
  </si>
  <si>
    <t>834281410</t>
  </si>
  <si>
    <t>https://podminky.urs.cz/item/CS_URS_2025_02/725112022</t>
  </si>
  <si>
    <t>176</t>
  </si>
  <si>
    <t>725122817</t>
  </si>
  <si>
    <t>Demontáž pisoárů bez nádrže s rohovým ventilem s 1 záchodkem</t>
  </si>
  <si>
    <t>-110374598</t>
  </si>
  <si>
    <t>https://podminky.urs.cz/item/CS_URS_2025_02/725122817</t>
  </si>
  <si>
    <t>177</t>
  </si>
  <si>
    <t>725210821</t>
  </si>
  <si>
    <t>Demontáž umyvadel bez výtokových armatur umyvadel</t>
  </si>
  <si>
    <t>-992481380</t>
  </si>
  <si>
    <t>https://podminky.urs.cz/item/CS_URS_2025_02/725210821</t>
  </si>
  <si>
    <t>1+4</t>
  </si>
  <si>
    <t>178</t>
  </si>
  <si>
    <t>725211601</t>
  </si>
  <si>
    <t>Umyvadla keramická bílá bez výtokových armatur připevněná na stěnu šrouby bez sloupu nebo krytu na sifon, šířka umyvadla 500 mm</t>
  </si>
  <si>
    <t>-515900387</t>
  </si>
  <si>
    <t>https://podminky.urs.cz/item/CS_URS_2025_02/725211601</t>
  </si>
  <si>
    <t>179</t>
  </si>
  <si>
    <t>725211603</t>
  </si>
  <si>
    <t>Umyvadla keramická bílá bez výtokových armatur připevněná na stěnu šrouby bez sloupu nebo krytu na sifon, šířka umyvadla 600 mm</t>
  </si>
  <si>
    <t>2145311653</t>
  </si>
  <si>
    <t>https://podminky.urs.cz/item/CS_URS_2025_02/725211603</t>
  </si>
  <si>
    <t>180</t>
  </si>
  <si>
    <t>725240811</t>
  </si>
  <si>
    <t>Demontáž sprchových kabin a vaniček bez výtokových armatur kabin</t>
  </si>
  <si>
    <t>-67157098</t>
  </si>
  <si>
    <t>https://podminky.urs.cz/item/CS_URS_2025_02/725240811</t>
  </si>
  <si>
    <t>181</t>
  </si>
  <si>
    <t>725241213</t>
  </si>
  <si>
    <t>Sprchové vaničky z litého polymermramoru čtvercové 900x900 mm</t>
  </si>
  <si>
    <t>1554469082</t>
  </si>
  <si>
    <t>https://podminky.urs.cz/item/CS_URS_2025_02/725241213</t>
  </si>
  <si>
    <t>182</t>
  </si>
  <si>
    <t>725244103</t>
  </si>
  <si>
    <t>Sprchové dveře a zástěny dveře sprchové do niky rámové se skleněnou výplní tl. 5 mm otvíravé jednokřídlové, na vaničku šířky 900 mm</t>
  </si>
  <si>
    <t>157458830</t>
  </si>
  <si>
    <t>https://podminky.urs.cz/item/CS_URS_2025_02/725244103</t>
  </si>
  <si>
    <t>183</t>
  </si>
  <si>
    <t>725291652</t>
  </si>
  <si>
    <t>Montáž doplňků zařízení koupelen a záchodů dávkovače tekutého mýdla</t>
  </si>
  <si>
    <t>-681105855</t>
  </si>
  <si>
    <t>https://podminky.urs.cz/item/CS_URS_2025_02/725291652</t>
  </si>
  <si>
    <t>184</t>
  </si>
  <si>
    <t>55431099</t>
  </si>
  <si>
    <t>dávkovač tekutého mýdla bílý 0,35L</t>
  </si>
  <si>
    <t>2036162557</t>
  </si>
  <si>
    <t>185</t>
  </si>
  <si>
    <t>725291653</t>
  </si>
  <si>
    <t>Montáž doplňků zařízení koupelen a záchodů zásobníku toaletních papírů</t>
  </si>
  <si>
    <t>815589032</t>
  </si>
  <si>
    <t>https://podminky.urs.cz/item/CS_URS_2025_02/725291653</t>
  </si>
  <si>
    <t>186</t>
  </si>
  <si>
    <t>55431091</t>
  </si>
  <si>
    <t>zásobník toaletních papírů nerez D 220mm</t>
  </si>
  <si>
    <t>-96179965</t>
  </si>
  <si>
    <t>187</t>
  </si>
  <si>
    <t>725291666</t>
  </si>
  <si>
    <t>Montáž doplňků zařízení koupelen a záchodů háčku</t>
  </si>
  <si>
    <t>-980738493</t>
  </si>
  <si>
    <t>https://podminky.urs.cz/item/CS_URS_2025_02/725291666</t>
  </si>
  <si>
    <t>188</t>
  </si>
  <si>
    <t>55441011</t>
  </si>
  <si>
    <t>háček koupelnový</t>
  </si>
  <si>
    <t>-1621096769</t>
  </si>
  <si>
    <t>189</t>
  </si>
  <si>
    <t>725311121</t>
  </si>
  <si>
    <t>Dřezy bez výtokových armatur jednoduché se zápachovou uzávěrkou nerezové s odkapávací plochou 560x480 mm a miskou</t>
  </si>
  <si>
    <t>1834358724</t>
  </si>
  <si>
    <t>https://podminky.urs.cz/item/CS_URS_2025_02/725311121</t>
  </si>
  <si>
    <t>190</t>
  </si>
  <si>
    <t>725331111</t>
  </si>
  <si>
    <t>Výlevky bez výtokových armatur a splachovací nádrže keramické se sklopnou plastovou mřížkou stojící, výšky 460 mm</t>
  </si>
  <si>
    <t>-1770967712</t>
  </si>
  <si>
    <t>https://podminky.urs.cz/item/CS_URS_2025_02/725331111</t>
  </si>
  <si>
    <t>191</t>
  </si>
  <si>
    <t>725813111</t>
  </si>
  <si>
    <t>Ventily rohové bez připojovací trubičky nebo flexi hadičky G 1/2"</t>
  </si>
  <si>
    <t>1666349905</t>
  </si>
  <si>
    <t>https://podminky.urs.cz/item/CS_URS_2025_02/725813111</t>
  </si>
  <si>
    <t>192</t>
  </si>
  <si>
    <t>725821316</t>
  </si>
  <si>
    <t>Baterie dřezové nástěnné pákové s otáčivým plochým ústím a délkou ramínka 300 mm</t>
  </si>
  <si>
    <t>2120982473</t>
  </si>
  <si>
    <t>https://podminky.urs.cz/item/CS_URS_2025_02/725821316</t>
  </si>
  <si>
    <t>193</t>
  </si>
  <si>
    <t>725821325</t>
  </si>
  <si>
    <t>Baterie dřezové stojánkové pákové s otáčivým ústím a délkou ramínka 220 mm</t>
  </si>
  <si>
    <t>814374702</t>
  </si>
  <si>
    <t>https://podminky.urs.cz/item/CS_URS_2025_02/725821325</t>
  </si>
  <si>
    <t>194</t>
  </si>
  <si>
    <t>725822611</t>
  </si>
  <si>
    <t>Baterie umyvadlové stojánkové pákové bez výpusti</t>
  </si>
  <si>
    <t>1601642285</t>
  </si>
  <si>
    <t>https://podminky.urs.cz/item/CS_URS_2025_02/725822611</t>
  </si>
  <si>
    <t>195</t>
  </si>
  <si>
    <t>725841312</t>
  </si>
  <si>
    <t>Baterie sprchové nástěnné pákové</t>
  </si>
  <si>
    <t>-2126042811</t>
  </si>
  <si>
    <t>https://podminky.urs.cz/item/CS_URS_2025_02/725841312</t>
  </si>
  <si>
    <t>196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</si>
  <si>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</si>
  <si>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</si>
  <si>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-1036299093</t>
  </si>
  <si>
    <t>https://podminky.urs.cz/item/CS_URS_2025_02/998725122</t>
  </si>
  <si>
    <t>726</t>
  </si>
  <si>
    <t>Zdravotechnika - předstěnové instalace</t>
  </si>
  <si>
    <t>197</t>
  </si>
  <si>
    <t>726111031</t>
  </si>
  <si>
    <t>Předstěnové instalační systémy pro zazdění do masivních zděných konstrukcí pro závěsné klozety ovládání zepředu, stavební výška 1080 mm</t>
  </si>
  <si>
    <t>-1406281223</t>
  </si>
  <si>
    <t>https://podminky.urs.cz/item/CS_URS_2025_02/726111031</t>
  </si>
  <si>
    <t>198</t>
  </si>
  <si>
    <t>998726132</t>
  </si>
  <si>
    <t>Přesun hmot pro instalační prefabrikáty stanovený z hmotnosti přesunovaného materiálu vodorovná dopravní vzdálenost do 50 m ruční (bez užití mechanizace) v objektech výšky přes 6 m do 12 m</t>
  </si>
  <si>
    <t>-1875604441</t>
  </si>
  <si>
    <t>https://podminky.urs.cz/item/CS_URS_2025_02/998726132</t>
  </si>
  <si>
    <t>733</t>
  </si>
  <si>
    <t>Ústřední vytápění - rozvodné potrubí</t>
  </si>
  <si>
    <t>199</t>
  </si>
  <si>
    <t>733120815</t>
  </si>
  <si>
    <t>Demontáž potrubí z trubek ocelových hladkých Ø do 38</t>
  </si>
  <si>
    <t>-1332706007</t>
  </si>
  <si>
    <t>https://podminky.urs.cz/item/CS_URS_2025_02/733120815</t>
  </si>
  <si>
    <t>200</t>
  </si>
  <si>
    <t>733191915</t>
  </si>
  <si>
    <t>Opravy rozvodů potrubí z trubek ocelových závitových normálních i zesílených zaslepení skováním a zavařením DN 25</t>
  </si>
  <si>
    <t>164759669</t>
  </si>
  <si>
    <t>https://podminky.urs.cz/item/CS_URS_2025_02/733191915</t>
  </si>
  <si>
    <t>201</t>
  </si>
  <si>
    <t>733191924</t>
  </si>
  <si>
    <t>Opravy rozvodů potrubí z trubek ocelových závitových normálních i zesílených navaření odbočky na stávající potrubí, odbočka DN 20</t>
  </si>
  <si>
    <t>-1378026868</t>
  </si>
  <si>
    <t>https://podminky.urs.cz/item/CS_URS_2025_02/733191924</t>
  </si>
  <si>
    <t>9*2+15*2</t>
  </si>
  <si>
    <t>202</t>
  </si>
  <si>
    <t>733222303</t>
  </si>
  <si>
    <t>Potrubí z trubek měděných polotvrdých spojovaných lisováním PN 16, T= +110°C Ø 18/1</t>
  </si>
  <si>
    <t>874868286</t>
  </si>
  <si>
    <t>https://podminky.urs.cz/item/CS_URS_2025_02/733222303</t>
  </si>
  <si>
    <t>18,875*2+13*1+17,63*2</t>
  </si>
  <si>
    <t>203</t>
  </si>
  <si>
    <t>733222304</t>
  </si>
  <si>
    <t>Potrubí z trubek měděných polotvrdých spojovaných lisováním PN 16, T= +110°C Ø 22/1</t>
  </si>
  <si>
    <t>1532187771</t>
  </si>
  <si>
    <t>https://podminky.urs.cz/item/CS_URS_2025_02/733222304</t>
  </si>
  <si>
    <t>6,24*2+13*1+24,702*2</t>
  </si>
  <si>
    <t>204</t>
  </si>
  <si>
    <t>733291101</t>
  </si>
  <si>
    <t>Zkoušky těsnosti potrubí z trubek měděných Ø do 35/1,5</t>
  </si>
  <si>
    <t>-1548630713</t>
  </si>
  <si>
    <t>https://podminky.urs.cz/item/CS_URS_2025_02/733291101</t>
  </si>
  <si>
    <t>86,01+74,884</t>
  </si>
  <si>
    <t>205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</si>
  <si>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</si>
  <si>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</si>
  <si>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349099263</t>
  </si>
  <si>
    <t>https://podminky.urs.cz/item/CS_URS_2025_02/998733122</t>
  </si>
  <si>
    <t>734</t>
  </si>
  <si>
    <t>Ústřední vytápění - armatury</t>
  </si>
  <si>
    <t>206</t>
  </si>
  <si>
    <t>734221682</t>
  </si>
  <si>
    <t>Ventily regulační závitové hlavice termostatické pro ovládání ventilů PN 10 do 110°C kapalinové otopných těles VK</t>
  </si>
  <si>
    <t>-1136949159</t>
  </si>
  <si>
    <t>https://podminky.urs.cz/item/CS_URS_2025_02/734221682</t>
  </si>
  <si>
    <t>207</t>
  </si>
  <si>
    <t>998734122</t>
  </si>
  <si>
    <t>Přesun hmot pro armatury stanovený z hmotnosti přesunovaného materiálu vodorovná dopravní vzdálenost do 50 m ruční (bez užití mechanizace) v objektech výšky přes 6 do 12 m</t>
  </si>
  <si>
    <t>767877566</t>
  </si>
  <si>
    <t>https://podminky.urs.cz/item/CS_URS_2025_02/998734122</t>
  </si>
  <si>
    <t>735</t>
  </si>
  <si>
    <t>Ústřední vytápění - otopná tělesa</t>
  </si>
  <si>
    <t>208</t>
  </si>
  <si>
    <t>735000912</t>
  </si>
  <si>
    <t>Regulace otopného systému při opravách vyregulování dvojregulačních ventilů a kohoutů s termostatickým ovládáním</t>
  </si>
  <si>
    <t>688916435</t>
  </si>
  <si>
    <t>https://podminky.urs.cz/item/CS_URS_2025_02/735000912</t>
  </si>
  <si>
    <t>209</t>
  </si>
  <si>
    <t>735121810</t>
  </si>
  <si>
    <t>Demontáž otopných těles ocelových článkových</t>
  </si>
  <si>
    <t>1129838916</t>
  </si>
  <si>
    <t>https://podminky.urs.cz/item/CS_URS_2025_02/735121810</t>
  </si>
  <si>
    <t>1,2*0,8*7+1,8*0,6*15+0,6*1,6*2+0,6*0,6*1+0,4*1,2</t>
  </si>
  <si>
    <t>210</t>
  </si>
  <si>
    <t>735152572</t>
  </si>
  <si>
    <t>Otopná tělesa panelová VK dvoudesková PN 1,0 MPa, T do 110°C se dvěma přídavnými přestupními plochami výšky tělesa 600 mm stavební délky / výkonu 500 mm / 840 W</t>
  </si>
  <si>
    <t>1970573295</t>
  </si>
  <si>
    <t>https://podminky.urs.cz/item/CS_URS_2025_02/735152572</t>
  </si>
  <si>
    <t>211</t>
  </si>
  <si>
    <t>735152579</t>
  </si>
  <si>
    <t>Otopná tělesa panelová VK dvoudesková PN 1,0 MPa, T do 110°C se dvěma přídavnými přestupními plochami výšky tělesa 600 mm stavební délky / výkonu 1200 mm / 2015 W</t>
  </si>
  <si>
    <t>-1498646184</t>
  </si>
  <si>
    <t>https://podminky.urs.cz/item/CS_URS_2025_02/735152579</t>
  </si>
  <si>
    <t>212</t>
  </si>
  <si>
    <t>735152581</t>
  </si>
  <si>
    <t>Otopná tělesa panelová VK dvoudesková PN 1,0 MPa, T do 110°C se dvěma přídavnými přestupními plochami výšky tělesa 600 mm stavební délky / výkonu 1600 mm / 2686 W</t>
  </si>
  <si>
    <t>-833430065</t>
  </si>
  <si>
    <t>https://podminky.urs.cz/item/CS_URS_2025_02/735152581</t>
  </si>
  <si>
    <t>213</t>
  </si>
  <si>
    <t>735152582</t>
  </si>
  <si>
    <t>Otopná tělesa panelová VK dvoudesková PN 1,0 MPa, T do 110°C se dvěma přídavnými přestupními plochami výšky tělesa 600 mm stavební délky / výkonu 1800 mm / 3022 W</t>
  </si>
  <si>
    <t>-756051569</t>
  </si>
  <si>
    <t>https://podminky.urs.cz/item/CS_URS_2025_02/735152582</t>
  </si>
  <si>
    <t>214</t>
  </si>
  <si>
    <t>735152583</t>
  </si>
  <si>
    <t>Otopná tělesa panelová VK dvoudesková PN 1,0 MPa, T do 110°C se dvěma přídavnými přestupními plochami výšky tělesa 600 mm stavební délky / výkonu 2000 mm / 3358 W</t>
  </si>
  <si>
    <t>1512402590</t>
  </si>
  <si>
    <t>https://podminky.urs.cz/item/CS_URS_2025_02/735152583</t>
  </si>
  <si>
    <t>215</t>
  </si>
  <si>
    <t>735152584</t>
  </si>
  <si>
    <t>Otopná tělesa panelová VK dvoudesková PN 1,0 MPa, T do 110°C se dvěma přídavnými přestupními plochami výšky tělesa 600 mm stavební délky / výkonu 2300 mm / 3862 W</t>
  </si>
  <si>
    <t>-310618562</t>
  </si>
  <si>
    <t>https://podminky.urs.cz/item/CS_URS_2025_02/735152584</t>
  </si>
  <si>
    <t>216</t>
  </si>
  <si>
    <t>735152591</t>
  </si>
  <si>
    <t>Otopná tělesa panelová VK dvoudesková PN 1,0 MPa, T do 110°C se dvěma přídavnými přestupními plochami výšky tělesa 900 mm stavební délky / výkonu 400 mm / 925 W</t>
  </si>
  <si>
    <t>1568731196</t>
  </si>
  <si>
    <t>https://podminky.urs.cz/item/CS_URS_2025_02/735152591</t>
  </si>
  <si>
    <t>217</t>
  </si>
  <si>
    <t>735152692</t>
  </si>
  <si>
    <t>Otopná tělesa panelová VK třídesková PN 1,0 MPa, T do 110°C se třemi přídavnými přestupními plochami výšky tělesa 900 mm stavební délky / výkonu 500 mm / 1664 W</t>
  </si>
  <si>
    <t>660546310</t>
  </si>
  <si>
    <t>https://podminky.urs.cz/item/CS_URS_2025_02/735152692</t>
  </si>
  <si>
    <t>218</t>
  </si>
  <si>
    <t>735191910</t>
  </si>
  <si>
    <t>Ostatní opravy otopných těles napuštění vody do otopného systému včetně potrubí (bez kotle a ohříváků) otopných těles</t>
  </si>
  <si>
    <t>-1188081630</t>
  </si>
  <si>
    <t>https://podminky.urs.cz/item/CS_URS_2025_02/735191910</t>
  </si>
  <si>
    <t>219</t>
  </si>
  <si>
    <t>735494811</t>
  </si>
  <si>
    <t>Vypuštění vody z otopných soustav bez kotlů, ohříváků, zásobníků a nádrží</t>
  </si>
  <si>
    <t>1286837564</t>
  </si>
  <si>
    <t>https://podminky.urs.cz/item/CS_URS_2025_02/735494811</t>
  </si>
  <si>
    <t>220</t>
  </si>
  <si>
    <t>998735122</t>
  </si>
  <si>
    <t>Přesun hmot pro otopná tělesa stanovený z hmotnosti přesunovaného materiálu vodorovná dopravní vzdálenost do 50 m ruční (bez užití mechanizace) v objektech výšky přes 6 do 12 m</t>
  </si>
  <si>
    <t>-1204100046</t>
  </si>
  <si>
    <t>https://podminky.urs.cz/item/CS_URS_2025_02/998735122</t>
  </si>
  <si>
    <t>741</t>
  </si>
  <si>
    <t>Elektroinstalace - silnoproud</t>
  </si>
  <si>
    <t>221</t>
  </si>
  <si>
    <t>741112001</t>
  </si>
  <si>
    <t>Montáž krabic elektroinstalačních bez napojení na trubky a lišty, demontáže a montáže víčka a přístroje protahovacích nebo odbočných zapuštěných plastových kruhových</t>
  </si>
  <si>
    <t>-402678829</t>
  </si>
  <si>
    <t>https://podminky.urs.cz/item/CS_URS_2021_01/741112001</t>
  </si>
  <si>
    <t>222</t>
  </si>
  <si>
    <t>34571521</t>
  </si>
  <si>
    <t>krabice pod omítku PVC odbočná kruhová D 70mm s víčkem a svorkovnicí</t>
  </si>
  <si>
    <t>1658360723</t>
  </si>
  <si>
    <t>223</t>
  </si>
  <si>
    <t>1078067513</t>
  </si>
  <si>
    <t>22+40+7+14+17+6+8+10+12</t>
  </si>
  <si>
    <t>224</t>
  </si>
  <si>
    <t>34571451</t>
  </si>
  <si>
    <t>krabice pod omítku PVC přístrojová kruhová D 70mm hluboká</t>
  </si>
  <si>
    <t>1221971221</t>
  </si>
  <si>
    <t>499</t>
  </si>
  <si>
    <t>741112103</t>
  </si>
  <si>
    <t>Montáž krabic elektroinstalačních vč. montáže víčka a přístroje rozvodek se zapojením vodičů na svorkovnici zapuštěných plastových čtyřhranných</t>
  </si>
  <si>
    <t>-2094726759</t>
  </si>
  <si>
    <t>https://podminky.urs.cz/item/CS_URS_2025_02/741112103</t>
  </si>
  <si>
    <t>500</t>
  </si>
  <si>
    <t>1000113969</t>
  </si>
  <si>
    <t>KOPOS KO 125 E/EQ02 KA  KRABICE ODB. S EQ SVORK.</t>
  </si>
  <si>
    <t>1208642966</t>
  </si>
  <si>
    <t>225</t>
  </si>
  <si>
    <t>741120001</t>
  </si>
  <si>
    <t>Montáž vodičů izolovaných měděných bez ukončení uložených pod omítku plných a laněných (např. CY), průřezu žíly 0,35 až 6 mm2</t>
  </si>
  <si>
    <t>-1987716753</t>
  </si>
  <si>
    <t>https://podminky.urs.cz/item/CS_URS_2021_01/741120001</t>
  </si>
  <si>
    <t>226</t>
  </si>
  <si>
    <t>34141026</t>
  </si>
  <si>
    <t>vodič propojovací flexibilní jádro Cu lanované izolace PVC 450/750V (H07V-K) 1x4mm2</t>
  </si>
  <si>
    <t>-462577874</t>
  </si>
  <si>
    <t>P</t>
  </si>
  <si>
    <t>Poznámka k položce:_x000D_
H07V-K CYA</t>
  </si>
  <si>
    <t>124*1,15 'Přepočtené koeficientem množství</t>
  </si>
  <si>
    <t>227</t>
  </si>
  <si>
    <t>741122015</t>
  </si>
  <si>
    <t>Montáž kabelů měděných bez ukončení uložených pod omítku plných kulatých (např. CYKY), počtu a průřezu žil 3x1,5 mm2</t>
  </si>
  <si>
    <t>-1472734637</t>
  </si>
  <si>
    <t>https://podminky.urs.cz/item/CS_URS_2025_02/741122015</t>
  </si>
  <si>
    <t>228</t>
  </si>
  <si>
    <t>34111030</t>
  </si>
  <si>
    <t>kabel instalační jádro Cu plné izolace PVC plášť PVC 450/750V (CYKY) 3x1,5mm2</t>
  </si>
  <si>
    <t>-1146763492</t>
  </si>
  <si>
    <t>Poznámka k položce:_x000D_
CYKY</t>
  </si>
  <si>
    <t>780*1,15 'Přepočtené koeficientem množství</t>
  </si>
  <si>
    <t>229</t>
  </si>
  <si>
    <t>741122016</t>
  </si>
  <si>
    <t>Montáž kabelů měděných bez ukončení uložených pod omítku plných kulatých (např. CYKY), počtu a průřezu žil 3x2,5 až 6 mm2</t>
  </si>
  <si>
    <t>-1874659464</t>
  </si>
  <si>
    <t>https://podminky.urs.cz/item/CS_URS_2025_02/741122016</t>
  </si>
  <si>
    <t>230</t>
  </si>
  <si>
    <t>34111036</t>
  </si>
  <si>
    <t>kabel instalační jádro Cu plné izolace PVC plášť PVC 450/750V (CYKY) 3x2,5mm2</t>
  </si>
  <si>
    <t>483969905</t>
  </si>
  <si>
    <t>670*1,15 'Přepočtené koeficientem množství</t>
  </si>
  <si>
    <t>231</t>
  </si>
  <si>
    <t>741122031</t>
  </si>
  <si>
    <t>Montáž kabelů měděných bez ukončení uložených pod omítku plných kulatých (např. CYKY), počtu a průřezu žil 5x1,5 až 2,5 mm2</t>
  </si>
  <si>
    <t>395965032</t>
  </si>
  <si>
    <t>https://podminky.urs.cz/item/CS_URS_2025_02/741122031</t>
  </si>
  <si>
    <t>232</t>
  </si>
  <si>
    <t>34111090</t>
  </si>
  <si>
    <t>kabel instalační jádro Cu plné izolace PVC plášť PVC 450/750V (CYKY) 5x1,5mm2</t>
  </si>
  <si>
    <t>419963500</t>
  </si>
  <si>
    <t>96*1,15 'Přepočtené koeficientem množství</t>
  </si>
  <si>
    <t>233</t>
  </si>
  <si>
    <t>34111094</t>
  </si>
  <si>
    <t>kabel instalační jádro Cu plné izolace PVC plášť PVC 450/750V (CYKY) 5x2,5mm2</t>
  </si>
  <si>
    <t>540798683</t>
  </si>
  <si>
    <t>89*1,15 'Přepočtené koeficientem množství</t>
  </si>
  <si>
    <t>234</t>
  </si>
  <si>
    <t>741122032</t>
  </si>
  <si>
    <t>Montáž kabelů měděných bez ukončení uložených pod omítku plných kulatých (např. CYKY), počtu a průřezu žil 5x4 až 6 mm2</t>
  </si>
  <si>
    <t>-1857409200</t>
  </si>
  <si>
    <t>https://podminky.urs.cz/item/CS_URS_2025_02/741122032</t>
  </si>
  <si>
    <t>235</t>
  </si>
  <si>
    <t>34111100</t>
  </si>
  <si>
    <t>kabel instalační jádro Cu plné izolace PVC plášť PVC 450/750V (CYKY) 5x6mm2</t>
  </si>
  <si>
    <t>518594435</t>
  </si>
  <si>
    <t>10*1,15 'Přepočtené koeficientem množství</t>
  </si>
  <si>
    <t>236</t>
  </si>
  <si>
    <t>741122233</t>
  </si>
  <si>
    <t>Montáž kabelů měděných bez ukončení uložených volně nebo v liště plných kulatých (např. CYKY, CYKFY) počtu a průřezu žil 5x10 mm2</t>
  </si>
  <si>
    <t>1130286867</t>
  </si>
  <si>
    <t>https://podminky.urs.cz/item/CS_URS_2025_02/741122233</t>
  </si>
  <si>
    <t>237</t>
  </si>
  <si>
    <t>34111167</t>
  </si>
  <si>
    <t>kabel silový oheň retardující bezhalogenový bez funkční schopnosti při požáru třída reakce na oheň B2cas1d1a1 jádro Cu 0,6/1kV (1-CXKH-R B2) 5x10mm2</t>
  </si>
  <si>
    <t>-1079068515</t>
  </si>
  <si>
    <t>501</t>
  </si>
  <si>
    <t>741130001</t>
  </si>
  <si>
    <t>Ukončení vodičů izolovaných s označením a zapojením v rozváděči nebo na přístroji, průřezu žíly do 2,5 mm2</t>
  </si>
  <si>
    <t>48980134</t>
  </si>
  <si>
    <t>https://podminky.urs.cz/item/CS_URS_2025_02/741130001</t>
  </si>
  <si>
    <t>238</t>
  </si>
  <si>
    <t>741310201</t>
  </si>
  <si>
    <t>Montáž spínačů jedno nebo dvoupólových polozapuštěných nebo zapuštěných se zapojením vodičů šroubové připojení, pro prostředí normální vypínačů, řazení 1-jednopólových</t>
  </si>
  <si>
    <t>1568515157</t>
  </si>
  <si>
    <t>https://podminky.urs.cz/item/CS_URS_2025_02/741310201</t>
  </si>
  <si>
    <t>239</t>
  </si>
  <si>
    <t>34539000</t>
  </si>
  <si>
    <t>přístroj spínače jednopólového, řazení 1, 1So šroubové svorky</t>
  </si>
  <si>
    <t>-1534722320</t>
  </si>
  <si>
    <t>240</t>
  </si>
  <si>
    <t>741310206</t>
  </si>
  <si>
    <t>Montáž spínačů jedno nebo dvoupólových polozapuštěných nebo zapuštěných se zapojením vodičů šroubové připojení, pro prostředí normální vypínačů, řazení 2-dvoupólových</t>
  </si>
  <si>
    <t>-337534830</t>
  </si>
  <si>
    <t>https://podminky.urs.cz/item/CS_URS_2025_02/741310206</t>
  </si>
  <si>
    <t>241</t>
  </si>
  <si>
    <t>34539001</t>
  </si>
  <si>
    <t>přístroj spínače dvojpólového, řazení 2, 2S šroubové svorky</t>
  </si>
  <si>
    <t>-1671273707</t>
  </si>
  <si>
    <t>242</t>
  </si>
  <si>
    <t>741310213</t>
  </si>
  <si>
    <t>Montáž spínačů jedno nebo dvoupólových polozapuštěných nebo zapuštěných se zapojením vodičů šroubové připojení, pro prostředí normální ovladačů, řazení 1/0S-tlačítkových zapínacích s doutnavkou</t>
  </si>
  <si>
    <t>-211209953</t>
  </si>
  <si>
    <t>https://podminky.urs.cz/item/CS_URS_2025_02/741310213</t>
  </si>
  <si>
    <t>243</t>
  </si>
  <si>
    <t>34535010</t>
  </si>
  <si>
    <t>ovladač zapínací s orientační doutnavkou kompletní, zapuštěný, řazení 1/0So, šroubové svorky</t>
  </si>
  <si>
    <t>494632233</t>
  </si>
  <si>
    <t>244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</si>
  <si>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</si>
  <si>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</si>
  <si>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-1977975684</t>
  </si>
  <si>
    <t>https://podminky.urs.cz/item/CS_URS_2025_02/741310233</t>
  </si>
  <si>
    <t>245</t>
  </si>
  <si>
    <t>34539003</t>
  </si>
  <si>
    <t>přístroj přepínače střídavého, řazení 6, 6So šroubové svorky</t>
  </si>
  <si>
    <t>733664332</t>
  </si>
  <si>
    <t>246</t>
  </si>
  <si>
    <t>741311004</t>
  </si>
  <si>
    <t>Montáž spínačů speciálních se zapojením vodičů čidla pohybu nástěnného</t>
  </si>
  <si>
    <t>2072389599</t>
  </si>
  <si>
    <t>https://podminky.urs.cz/item/CS_URS_2021_01/741311004</t>
  </si>
  <si>
    <t>247</t>
  </si>
  <si>
    <t>3640506787</t>
  </si>
  <si>
    <t>Čidlo pohybové Greenlux SENSOR 16, bílá, IP 65</t>
  </si>
  <si>
    <t>-209472123</t>
  </si>
  <si>
    <t>Poznámka k položce:_x000D_
barva: bílá , krytí: IP 65 , šířka: 76 mm , délka: 92 mm , jmenovité napětí: 230 V , třída ochrany: II , doběhový čas: 10 s–15 min , dosah čidla: 12 m , citlivost čidla: 3–2000 lx , výrobce: Greenlux , výška: 63 mm , úhel činnosti čidla: 180–360 °/120 °_x000D_
barva bílá, krytí IP 65, úhel činnosti čidla 180–360 °/120 °, citlivost čidla 3–2000 lx, dosah čidla 12 m, doběhový čas 10 s–15 min</t>
  </si>
  <si>
    <t>248</t>
  </si>
  <si>
    <t>741313041</t>
  </si>
  <si>
    <t>Montáž zásuvek domovních se zapojením vodičů šroubové připojení polozapuštěných nebo zapuštěných 10/16 A, provedení 2P + PE</t>
  </si>
  <si>
    <t>-2117452017</t>
  </si>
  <si>
    <t>https://podminky.urs.cz/item/CS_URS_2021_01/741313041</t>
  </si>
  <si>
    <t>249</t>
  </si>
  <si>
    <t>34555202</t>
  </si>
  <si>
    <t>zásuvka zápustná jednonásobná chráněná, šroubové svorky</t>
  </si>
  <si>
    <t>-1526665557</t>
  </si>
  <si>
    <t>250</t>
  </si>
  <si>
    <t>34555238</t>
  </si>
  <si>
    <t>zásuvka zapuštěná dvojnásobná, šroubové svorky</t>
  </si>
  <si>
    <t>1946862715</t>
  </si>
  <si>
    <t>251</t>
  </si>
  <si>
    <t>ABB.3901HA0501001</t>
  </si>
  <si>
    <t>Rámeček přístrojový - násobnost variabilní dle situace</t>
  </si>
  <si>
    <t>-1493765615</t>
  </si>
  <si>
    <t>Poznámka k položce:_x000D_
bílá / ledová bílá</t>
  </si>
  <si>
    <t>252</t>
  </si>
  <si>
    <t>741313052</t>
  </si>
  <si>
    <t>Montáž zásuvek domovních se zapojením vodičů šroubové připojení nástěnných do 25 A, provedení 3P + N + PE</t>
  </si>
  <si>
    <t>-1975867934</t>
  </si>
  <si>
    <t>https://podminky.urs.cz/item/CS_URS_2021_01/741313052</t>
  </si>
  <si>
    <t>253</t>
  </si>
  <si>
    <t>35811477</t>
  </si>
  <si>
    <t>zásuvka nástěnná 16A - 5pól, řazení 3P+N+PE IP44, šroubové svorky</t>
  </si>
  <si>
    <t>-229690997</t>
  </si>
  <si>
    <t>254</t>
  </si>
  <si>
    <t>741372061</t>
  </si>
  <si>
    <t>Montáž svítidel s integrovaným zdrojem LED se zapojením vodičů interiérových přisazených stropních hranatých nebo kruhových plochy do 0,09 m2</t>
  </si>
  <si>
    <t>155351787</t>
  </si>
  <si>
    <t>https://podminky.urs.cz/item/CS_URS_2025_02/741372061</t>
  </si>
  <si>
    <t>255</t>
  </si>
  <si>
    <t>34825001</t>
  </si>
  <si>
    <t>svítidlo interiérové stropní přisazené kruhové D 200-300mm 1300-2000lm</t>
  </si>
  <si>
    <t>1881718062</t>
  </si>
  <si>
    <t>256</t>
  </si>
  <si>
    <t>741372062</t>
  </si>
  <si>
    <t>Montáž svítidel s integrovaným zdrojem LED se zapojením vodičů interiérových přisazených stropních hranatých nebo kruhových plochy přes 0,09 do 0,36 m2</t>
  </si>
  <si>
    <t>-1097690995</t>
  </si>
  <si>
    <t>https://podminky.urs.cz/item/CS_URS_2025_02/741372062</t>
  </si>
  <si>
    <t>100+12+5</t>
  </si>
  <si>
    <t>257</t>
  </si>
  <si>
    <t>34825002</t>
  </si>
  <si>
    <t>svítidlo interiérové stropní přisazené kruhové D 300-450mm 1200-1900lm</t>
  </si>
  <si>
    <t>-1202701217</t>
  </si>
  <si>
    <t>258</t>
  </si>
  <si>
    <t>34825003</t>
  </si>
  <si>
    <t>svítidlo interiérové stropní přisazené kruhové D 300-450mm 1900-2500lm</t>
  </si>
  <si>
    <t>512276647</t>
  </si>
  <si>
    <t>259</t>
  </si>
  <si>
    <t>34825005</t>
  </si>
  <si>
    <t>svítidlo interiérové přisazené obdélníkové/čtvercové přes 0,09 do 0,36m2 1500-1900lm</t>
  </si>
  <si>
    <t>265690782</t>
  </si>
  <si>
    <t>260</t>
  </si>
  <si>
    <t>741372079</t>
  </si>
  <si>
    <t>Montáž svítidel s integrovaným zdrojem LED se zapojením vodičů interiérových přisazených stropních nouzových s piktogramem</t>
  </si>
  <si>
    <t>-303257689</t>
  </si>
  <si>
    <t>https://podminky.urs.cz/item/CS_URS_2025_02/741372079</t>
  </si>
  <si>
    <t>261</t>
  </si>
  <si>
    <t>34835014</t>
  </si>
  <si>
    <t>svítidlo LED nouzové přisazené baterie 1h piktogram</t>
  </si>
  <si>
    <t>217997203</t>
  </si>
  <si>
    <t>262</t>
  </si>
  <si>
    <t>741810003</t>
  </si>
  <si>
    <t>Zkoušky a prohlídky elektrických rozvodů a zařízení celková prohlídka a vyhotovení revizní zprávy pro objem montážních prací přes 500 do 1000 tis. Kč</t>
  </si>
  <si>
    <t>2055886243</t>
  </si>
  <si>
    <t>https://podminky.urs.cz/item/CS_URS_2025_02/741810003</t>
  </si>
  <si>
    <t>263</t>
  </si>
  <si>
    <t>741910412</t>
  </si>
  <si>
    <t>Montáž žlabů bez stojiny a výložníků kovových s podpěrkami a příslušenstvím bez víka, šířky do 150 mm</t>
  </si>
  <si>
    <t>-618744717</t>
  </si>
  <si>
    <t>https://podminky.urs.cz/item/CS_URS_2025_02/741910412</t>
  </si>
  <si>
    <t>264</t>
  </si>
  <si>
    <t>34575603</t>
  </si>
  <si>
    <t>žlab kabelový drátěný ŽZ v do 60mm š do 150mm</t>
  </si>
  <si>
    <t>-396670416</t>
  </si>
  <si>
    <t>12*1,05 'Přepočtené koeficientem množství</t>
  </si>
  <si>
    <t>265</t>
  </si>
  <si>
    <t>R</t>
  </si>
  <si>
    <t>741A2004.1</t>
  </si>
  <si>
    <t>Rozváděč RH.001 - dodávka všetně skříně, plného vystrojení a montáže</t>
  </si>
  <si>
    <t>-1065226479</t>
  </si>
  <si>
    <t>266</t>
  </si>
  <si>
    <t>741A2010.1</t>
  </si>
  <si>
    <t>Rozváděč RP.002 - dodávka všetně skříně, plného vystrojení a montáže</t>
  </si>
  <si>
    <t>1900628279</t>
  </si>
  <si>
    <t>267</t>
  </si>
  <si>
    <t>741810000.VP</t>
  </si>
  <si>
    <t>Zednické přípomoci</t>
  </si>
  <si>
    <t>%</t>
  </si>
  <si>
    <t>1900043303</t>
  </si>
  <si>
    <t>268</t>
  </si>
  <si>
    <t>998741122</t>
  </si>
  <si>
    <t>Přesun hmot pro silnoproud stanovený z hmotnosti přesunovaného materiálu vodorovná dopravní vzdálenost do 50 m ruční (bez užití mechanizace) v objektech výšky přes 6 do 12 m</t>
  </si>
  <si>
    <t>-268769125</t>
  </si>
  <si>
    <t>https://podminky.urs.cz/item/CS_URS_2025_02/998741122</t>
  </si>
  <si>
    <t>742</t>
  </si>
  <si>
    <t>Elektroinstalace - slaboproud</t>
  </si>
  <si>
    <t>269</t>
  </si>
  <si>
    <t>742124003</t>
  </si>
  <si>
    <t>Montáž kabelů datových FTP, UTP, STP pro vnitřní rozvody pevně</t>
  </si>
  <si>
    <t>312801717</t>
  </si>
  <si>
    <t>https://podminky.urs.cz/item/CS_URS_2025_02/742124003</t>
  </si>
  <si>
    <t>270</t>
  </si>
  <si>
    <t>34121262</t>
  </si>
  <si>
    <t>kabel datový jádro Cu plné plášť PVC (U/UTP) kategorie 6</t>
  </si>
  <si>
    <t>1265545471</t>
  </si>
  <si>
    <t>680*1,2 'Přepočtené koeficientem množství</t>
  </si>
  <si>
    <t>271</t>
  </si>
  <si>
    <t>742124005</t>
  </si>
  <si>
    <t>Montáž kabelů datových FTP, UTP, STP ukončení kabelu konektorem</t>
  </si>
  <si>
    <t>-1638476722</t>
  </si>
  <si>
    <t>https://podminky.urs.cz/item/CS_URS_2025_02/742124005</t>
  </si>
  <si>
    <t>272</t>
  </si>
  <si>
    <t>37459015</t>
  </si>
  <si>
    <t>konektor na drát/lanko s vložkou RJ45 FTP Cat6 stíněný</t>
  </si>
  <si>
    <t>429033612</t>
  </si>
  <si>
    <t>273</t>
  </si>
  <si>
    <t>742220005</t>
  </si>
  <si>
    <t>Montáž ústředny PZTS se zdrojem s komunikátorem přes 1 do 4 linek</t>
  </si>
  <si>
    <t>244375627</t>
  </si>
  <si>
    <t>https://podminky.urs.cz/item/CS_URS_2025_02/742220005</t>
  </si>
  <si>
    <t>274</t>
  </si>
  <si>
    <t>40462022</t>
  </si>
  <si>
    <t>ústředna PZTS/EKV se zdrojem v krytu, GSM modem, 4x linka 30 adres 1x Ethernet NBÚ - 3</t>
  </si>
  <si>
    <t>563470329</t>
  </si>
  <si>
    <t>275</t>
  </si>
  <si>
    <t>742220141</t>
  </si>
  <si>
    <t>Montáž klávesnice pro dodanou ústřednu</t>
  </si>
  <si>
    <t>303209643</t>
  </si>
  <si>
    <t>https://podminky.urs.cz/item/CS_URS_2025_02/742220141</t>
  </si>
  <si>
    <t>276</t>
  </si>
  <si>
    <t>40467025</t>
  </si>
  <si>
    <t>klávesnice ústředny PZTS, LED</t>
  </si>
  <si>
    <t>-1163417793</t>
  </si>
  <si>
    <t>277</t>
  </si>
  <si>
    <t>742220221</t>
  </si>
  <si>
    <t>Montáž systémového zdroje s akumulátorem a 8 kanálovým expandérem</t>
  </si>
  <si>
    <t>-1170549370</t>
  </si>
  <si>
    <t>https://podminky.urs.cz/item/CS_URS_2025_02/742220221</t>
  </si>
  <si>
    <t>278</t>
  </si>
  <si>
    <t>40463008</t>
  </si>
  <si>
    <t>zdroj ústředny, systémový, 12V DC/18Ah</t>
  </si>
  <si>
    <t>275778667</t>
  </si>
  <si>
    <t>279</t>
  </si>
  <si>
    <t>742220232</t>
  </si>
  <si>
    <t>Montáž příslušenství pro PZTS detektor na stěnu nebo na strop</t>
  </si>
  <si>
    <t>2028241471</t>
  </si>
  <si>
    <t>https://podminky.urs.cz/item/CS_URS_2025_02/742220232</t>
  </si>
  <si>
    <t>280</t>
  </si>
  <si>
    <t>40461021</t>
  </si>
  <si>
    <t>detektor pohybu sběrnicový</t>
  </si>
  <si>
    <t>1560513410</t>
  </si>
  <si>
    <t>281</t>
  </si>
  <si>
    <t>742220235</t>
  </si>
  <si>
    <t>Montáž příslušenství pro PZTS magnetický kontakt povrchový</t>
  </si>
  <si>
    <t>-339803964</t>
  </si>
  <si>
    <t>https://podminky.urs.cz/item/CS_URS_2025_02/742220235</t>
  </si>
  <si>
    <t>282</t>
  </si>
  <si>
    <t>40461101</t>
  </si>
  <si>
    <t>kontakt magnetický blok se svorkovnicí a EOL rezistory povrchová montáž bílý plast pracovní mezera do 20mm NBÚ - 2</t>
  </si>
  <si>
    <t>-1714319533</t>
  </si>
  <si>
    <t>283</t>
  </si>
  <si>
    <t>742220255</t>
  </si>
  <si>
    <t>Montáž příslušenství pro PZTS siréna vnitřní pro vyhlášení poplachu</t>
  </si>
  <si>
    <t>182203405</t>
  </si>
  <si>
    <t>https://podminky.urs.cz/item/CS_URS_2025_02/742220255</t>
  </si>
  <si>
    <t>284</t>
  </si>
  <si>
    <t>40464001</t>
  </si>
  <si>
    <t>siréna vnitřní plastová nezálohovaná, 108 dB/1m</t>
  </si>
  <si>
    <t>84038666</t>
  </si>
  <si>
    <t>285</t>
  </si>
  <si>
    <t>742220401</t>
  </si>
  <si>
    <t>Nastavení a oživení PZTS programování základních parametrů ústředny</t>
  </si>
  <si>
    <t>-1293441731</t>
  </si>
  <si>
    <t>https://podminky.urs.cz/item/CS_URS_2025_02/742220401</t>
  </si>
  <si>
    <t>286</t>
  </si>
  <si>
    <t>742220411</t>
  </si>
  <si>
    <t>Nastavení a oživení PZTS oživení systému na jeden detektor</t>
  </si>
  <si>
    <t>-1663699351</t>
  </si>
  <si>
    <t>https://podminky.urs.cz/item/CS_URS_2025_02/742220411</t>
  </si>
  <si>
    <t>287</t>
  </si>
  <si>
    <t>742220511</t>
  </si>
  <si>
    <t>Zkoušky a revize PZTS revize výchozí systému PZTS</t>
  </si>
  <si>
    <t>961837875</t>
  </si>
  <si>
    <t>https://podminky.urs.cz/item/CS_URS_2025_02/742220511</t>
  </si>
  <si>
    <t>288</t>
  </si>
  <si>
    <t>742310001</t>
  </si>
  <si>
    <t>Montáž domovního telefonu napájecího modulu na DIN lištu</t>
  </si>
  <si>
    <t>72052535</t>
  </si>
  <si>
    <t>https://podminky.urs.cz/item/CS_URS_2025_02/742310001</t>
  </si>
  <si>
    <t>289</t>
  </si>
  <si>
    <t>38227042</t>
  </si>
  <si>
    <t>zdroj napájecí domácího telefonu a zvonkového tabla pro 2-68 uživatelů</t>
  </si>
  <si>
    <t>1829260633</t>
  </si>
  <si>
    <t>290</t>
  </si>
  <si>
    <t>742310002</t>
  </si>
  <si>
    <t>Montáž domovního telefonu komunikačního tabla</t>
  </si>
  <si>
    <t>-877688783</t>
  </si>
  <si>
    <t>https://podminky.urs.cz/item/CS_URS_2025_02/742310002</t>
  </si>
  <si>
    <t>291</t>
  </si>
  <si>
    <t>38226011</t>
  </si>
  <si>
    <t>panel domovního telefonu VDS audio bez instalační krabice přes 2 do 6 tlačítek</t>
  </si>
  <si>
    <t>1084977511</t>
  </si>
  <si>
    <t>292</t>
  </si>
  <si>
    <t>742310003</t>
  </si>
  <si>
    <t>Montáž domovního telefonu klimatického krytu pro komunikační tablo</t>
  </si>
  <si>
    <t>-2024709002</t>
  </si>
  <si>
    <t>https://podminky.urs.cz/item/CS_URS_2025_02/742310003</t>
  </si>
  <si>
    <t>293</t>
  </si>
  <si>
    <t>38292007</t>
  </si>
  <si>
    <t>rám pro povrchovou instalaci modulového interkom systému 219x107mm 2 moduly</t>
  </si>
  <si>
    <t>-952403374</t>
  </si>
  <si>
    <t>294</t>
  </si>
  <si>
    <t>742310006</t>
  </si>
  <si>
    <t>Montáž domovního telefonu nástěnného audio/video telefonu</t>
  </si>
  <si>
    <t>-448084765</t>
  </si>
  <si>
    <t>https://podminky.urs.cz/item/CS_URS_2025_02/742310006</t>
  </si>
  <si>
    <t>295</t>
  </si>
  <si>
    <t>38226066</t>
  </si>
  <si>
    <t>telefon domácí nástěnný pro povrchovou instalaci</t>
  </si>
  <si>
    <t>1686780655</t>
  </si>
  <si>
    <t>296</t>
  </si>
  <si>
    <t>742320012</t>
  </si>
  <si>
    <t>Montáž elektricky ovládaných zámků elektromechanických včetně trasy dveřmi a přechodové krabice - BEZPEČNÝ ODCHOD</t>
  </si>
  <si>
    <t>1666673682</t>
  </si>
  <si>
    <t>https://podminky.urs.cz/item/CS_URS_2025_02/742320012</t>
  </si>
  <si>
    <t>297</t>
  </si>
  <si>
    <t>54978011</t>
  </si>
  <si>
    <t>BEZPEČNÝ ODCHOD - ucelený systém bezpěčného odchodu dle ČSN EN 13637 vč. integrace dálkového otevření dveří a kabelového propojení systému</t>
  </si>
  <si>
    <t>-554508846</t>
  </si>
  <si>
    <t>298</t>
  </si>
  <si>
    <t>742330001</t>
  </si>
  <si>
    <t>Montáž strukturované kabeláže rozvaděče nástěnného</t>
  </si>
  <si>
    <t>301032914</t>
  </si>
  <si>
    <t>https://podminky.urs.cz/item/CS_URS_2025_02/742330001</t>
  </si>
  <si>
    <t>299</t>
  </si>
  <si>
    <t>35712001</t>
  </si>
  <si>
    <t>rozvaděč nástěnný jednodílný 19" celoskleněné dveře 6U/400mm</t>
  </si>
  <si>
    <t>1392301014</t>
  </si>
  <si>
    <t>300</t>
  </si>
  <si>
    <t>742330022</t>
  </si>
  <si>
    <t>Montáž strukturované kabeláže příslušenství a ostatní práce k rozvaděčům napájecího panelu</t>
  </si>
  <si>
    <t>1511282872</t>
  </si>
  <si>
    <t>https://podminky.urs.cz/item/CS_URS_2025_02/742330022</t>
  </si>
  <si>
    <t>301</t>
  </si>
  <si>
    <t>35712106</t>
  </si>
  <si>
    <t>panel rozvodný 19" 8x zásuvka dle ČSN max 16A kabel 3x1,5mm 2m</t>
  </si>
  <si>
    <t>-528578187</t>
  </si>
  <si>
    <t>302</t>
  </si>
  <si>
    <t>742330024</t>
  </si>
  <si>
    <t>Montáž strukturované kabeláže příslušenství a ostatní práce k rozvaděčům patch panelu 24 portů</t>
  </si>
  <si>
    <t>642920850</t>
  </si>
  <si>
    <t>https://podminky.urs.cz/item/CS_URS_2025_02/742330024</t>
  </si>
  <si>
    <t>303</t>
  </si>
  <si>
    <t>37451100</t>
  </si>
  <si>
    <t>patch panel Cat6 PCB 1U 24 portů 19" UTP</t>
  </si>
  <si>
    <t>2048222326</t>
  </si>
  <si>
    <t>304</t>
  </si>
  <si>
    <t>742330044</t>
  </si>
  <si>
    <t>Montáž strukturované kabeláže zásuvek datových pod omítku, do nábytku, do parapetního žlabu nebo podlahové krabice 1 až 6 pozic</t>
  </si>
  <si>
    <t>-401225409</t>
  </si>
  <si>
    <t>https://podminky.urs.cz/item/CS_URS_2025_02/742330044</t>
  </si>
  <si>
    <t>305</t>
  </si>
  <si>
    <t>37451180</t>
  </si>
  <si>
    <t>modul zásuvkový 1xRJ45 osazený 22,5x45mm se záclonkou úhlový UTP Cat6</t>
  </si>
  <si>
    <t>-77601677</t>
  </si>
  <si>
    <t>8*2 'Přepočtené koeficientem množství</t>
  </si>
  <si>
    <t>306</t>
  </si>
  <si>
    <t>742330051</t>
  </si>
  <si>
    <t>Montáž strukturované kabeláže zásuvek datových popis portu zásuvky</t>
  </si>
  <si>
    <t>-993179646</t>
  </si>
  <si>
    <t>https://podminky.urs.cz/item/CS_URS_2025_02/742330051</t>
  </si>
  <si>
    <t>307</t>
  </si>
  <si>
    <t>742330061</t>
  </si>
  <si>
    <t>Montáž strukturované kabeláže bodu přístupového včetně nastavení</t>
  </si>
  <si>
    <t>1542811514</t>
  </si>
  <si>
    <t>https://podminky.urs.cz/item/CS_URS_2025_02/742330061</t>
  </si>
  <si>
    <t>308</t>
  </si>
  <si>
    <t>40371010</t>
  </si>
  <si>
    <t>bod přístupový vnitřní, WiFi 4</t>
  </si>
  <si>
    <t>-1063383159</t>
  </si>
  <si>
    <t>309</t>
  </si>
  <si>
    <t>742000001.VP</t>
  </si>
  <si>
    <t>-899099481</t>
  </si>
  <si>
    <t>310</t>
  </si>
  <si>
    <t>998742122</t>
  </si>
  <si>
    <t>Přesun hmot pro slaboproud stanovený z hmotnosti přesunovaného materiálu vodorovná dopravní vzdálenost do 50 m ruční (bez užití mechanizace) v objektech výšky přes 6 do 12 m</t>
  </si>
  <si>
    <t>-678838403</t>
  </si>
  <si>
    <t>https://podminky.urs.cz/item/CS_URS_2025_02/998742122</t>
  </si>
  <si>
    <t>751</t>
  </si>
  <si>
    <t>Vzduchotechnika</t>
  </si>
  <si>
    <t>311</t>
  </si>
  <si>
    <t>751111051</t>
  </si>
  <si>
    <t>Montáž ventilátoru axiálního nízkotlakého podhledového, průměru do 100 mm</t>
  </si>
  <si>
    <t>2022726608</t>
  </si>
  <si>
    <t>https://podminky.urs.cz/item/CS_URS_2025_02/751111051</t>
  </si>
  <si>
    <t>312</t>
  </si>
  <si>
    <t>42914502</t>
  </si>
  <si>
    <t>ventilátor axiální tichý malý plastový s nastavitelným doběhem IP45 výkon 8-13W D 100mm</t>
  </si>
  <si>
    <t>1909132980</t>
  </si>
  <si>
    <t>313</t>
  </si>
  <si>
    <t>751111052</t>
  </si>
  <si>
    <t>Montáž ventilátoru axiálního nízkotlakého podhledového, průměru přes 100 do 200 mm</t>
  </si>
  <si>
    <t>663475840</t>
  </si>
  <si>
    <t>https://podminky.urs.cz/item/CS_URS_2025_02/751111052</t>
  </si>
  <si>
    <t>314</t>
  </si>
  <si>
    <t>42914506</t>
  </si>
  <si>
    <t>ventilátor axiální tichý malý plastový s nastavitelným doběhem IP45 výkon 15-20W D 200mm</t>
  </si>
  <si>
    <t>-659299980</t>
  </si>
  <si>
    <t>315</t>
  </si>
  <si>
    <t>751398032</t>
  </si>
  <si>
    <t>Montáž ostatních zařízení ventilační mřížky do dveří nebo desek průřezu přes 0,04 do 0,100 m2</t>
  </si>
  <si>
    <t>-824421447</t>
  </si>
  <si>
    <t>https://podminky.urs.cz/item/CS_URS_2025_02/751398032</t>
  </si>
  <si>
    <t>316</t>
  </si>
  <si>
    <t>42972113</t>
  </si>
  <si>
    <t>mřížka větrací do dřeva kovová 100x500mm</t>
  </si>
  <si>
    <t>1632192332</t>
  </si>
  <si>
    <t>317</t>
  </si>
  <si>
    <t>751398041</t>
  </si>
  <si>
    <t>Montáž ostatních zařízení protidešťové žaluzie nebo žaluziové klapky na kruhové potrubí, průměru do 300 mm</t>
  </si>
  <si>
    <t>1498911930</t>
  </si>
  <si>
    <t>https://podminky.urs.cz/item/CS_URS_2025_02/751398041</t>
  </si>
  <si>
    <t>318</t>
  </si>
  <si>
    <t>42972971</t>
  </si>
  <si>
    <t>žaluzie přetlaková samočinná UV odolný plast šedá, pro potrubí D 150mm</t>
  </si>
  <si>
    <t>1191959455</t>
  </si>
  <si>
    <t>319</t>
  </si>
  <si>
    <t>751510042</t>
  </si>
  <si>
    <t>Vzduchotechnické potrubí z pozinkovaného plechu kruhové, trouba spirálně vinutá bez příruby, průměru přes 100 do 200 mm</t>
  </si>
  <si>
    <t>1139543526</t>
  </si>
  <si>
    <t>https://podminky.urs.cz/item/CS_URS_2025_02/751510042</t>
  </si>
  <si>
    <t>320</t>
  </si>
  <si>
    <t>751526636</t>
  </si>
  <si>
    <t>Montáž klapky škrtící nebo zpětné do plastového potrubí kruhové s přírubou, průměru přes 100 do 200 mm</t>
  </si>
  <si>
    <t>-952062914</t>
  </si>
  <si>
    <t>https://podminky.urs.cz/item/CS_URS_2025_02/751526636</t>
  </si>
  <si>
    <t>321</t>
  </si>
  <si>
    <t>42971019</t>
  </si>
  <si>
    <t>klapka kruhová zpětná Pz D 100mm</t>
  </si>
  <si>
    <t>1611071687</t>
  </si>
  <si>
    <t>322</t>
  </si>
  <si>
    <t>42971020</t>
  </si>
  <si>
    <t>klapka kruhová zpětná Pz D 125mm</t>
  </si>
  <si>
    <t>1125566135</t>
  </si>
  <si>
    <t>323</t>
  </si>
  <si>
    <t>751537111</t>
  </si>
  <si>
    <t>Montáž potrubí ohebného kruhového izolovaného minerální vatou z Al laminátu, průměru do 100 mm</t>
  </si>
  <si>
    <t>1290146931</t>
  </si>
  <si>
    <t>https://podminky.urs.cz/item/CS_URS_2025_02/751537111</t>
  </si>
  <si>
    <t>4,35*2</t>
  </si>
  <si>
    <t>324</t>
  </si>
  <si>
    <t>42981955</t>
  </si>
  <si>
    <t>hadice ohebná z Al laminátu vyztužená drátem s tepelnou a zvukovou izolací, délka 10m, D 102mm</t>
  </si>
  <si>
    <t>-61813952</t>
  </si>
  <si>
    <t>8,7*1,2 'Přepočtené koeficientem množství</t>
  </si>
  <si>
    <t>325</t>
  </si>
  <si>
    <t>751537112</t>
  </si>
  <si>
    <t>Montáž potrubí ohebného kruhového izolovaného minerální vatou z Al laminátu, průměru přes 100 do 200 mm</t>
  </si>
  <si>
    <t>1723341192</t>
  </si>
  <si>
    <t>https://podminky.urs.cz/item/CS_URS_2025_02/751537112</t>
  </si>
  <si>
    <t>9,65+2,8+11,38</t>
  </si>
  <si>
    <t>326</t>
  </si>
  <si>
    <t>42981956</t>
  </si>
  <si>
    <t>hadice ohebná z Al laminátu vyztužená drátem s tepelnou a zvukovou izolací, délka 10m, D 127mm</t>
  </si>
  <si>
    <t>1978950649</t>
  </si>
  <si>
    <t>23,83*1,2 'Přepočtené koeficientem množství</t>
  </si>
  <si>
    <t>327</t>
  </si>
  <si>
    <t>998751121</t>
  </si>
  <si>
    <t>Přesun hmot pro vzduchotechniku stanovený z hmotnosti přesunovaného materiálu vodorovná dopravní vzdálenost do 100 m ruční (bez užití mechanizace) v objektech výšky do 12 m</t>
  </si>
  <si>
    <t>17844932</t>
  </si>
  <si>
    <t>https://podminky.urs.cz/item/CS_URS_2025_02/998751121</t>
  </si>
  <si>
    <t>755</t>
  </si>
  <si>
    <t>Dopravní zařízení</t>
  </si>
  <si>
    <t>328</t>
  </si>
  <si>
    <t>755111124</t>
  </si>
  <si>
    <t>Montáž výtahů elektrických pro dopravu osob nebo osob a nákladů nosnosti do 700 kg rychlosti do 1 m/s 5 stanic</t>
  </si>
  <si>
    <t>-1384891434</t>
  </si>
  <si>
    <t>https://podminky.urs.cz/item/CS_URS_2025_02/755111124</t>
  </si>
  <si>
    <t>329</t>
  </si>
  <si>
    <t>47113005</t>
  </si>
  <si>
    <t>výtah osobní trakční nosnost do 700kg rychlost 1m/s 5 stanic</t>
  </si>
  <si>
    <t>komplet</t>
  </si>
  <si>
    <t>993355521</t>
  </si>
  <si>
    <t>330</t>
  </si>
  <si>
    <t>998755112</t>
  </si>
  <si>
    <t>Přesun hmot pro dopravní zařízení stanovený z hmotnosti přesunovaného materiálu vodorovná dopravní vzdálenost do 50 m s omezením mechanizace v objektech výšky přes 6 do 12 m</t>
  </si>
  <si>
    <t>1135029142</t>
  </si>
  <si>
    <t>https://podminky.urs.cz/item/CS_URS_2025_02/998755112</t>
  </si>
  <si>
    <t>762</t>
  </si>
  <si>
    <t>Konstrukce tesařské</t>
  </si>
  <si>
    <t>331</t>
  </si>
  <si>
    <t>762083111</t>
  </si>
  <si>
    <t>Impregnace řeziva máčením proti dřevokaznému hmyzu a houbám, třída ohrožení 1 a 2 (dřevo v interiéru)</t>
  </si>
  <si>
    <t>-1449624004</t>
  </si>
  <si>
    <t>https://podminky.urs.cz/item/CS_URS_2025_02/762083111</t>
  </si>
  <si>
    <t>0,159+0,043+0,1312+0,333+0,123+0,074</t>
  </si>
  <si>
    <t>332</t>
  </si>
  <si>
    <t>762112110</t>
  </si>
  <si>
    <t>Montáž konstrukce stěn a příček na sraz (na hladko - bez zářezů) z hraněného a polohraněného řeziva průřezové plochy do 120 cm2</t>
  </si>
  <si>
    <t>1861634656</t>
  </si>
  <si>
    <t>https://podminky.urs.cz/item/CS_URS_2025_02/762112110</t>
  </si>
  <si>
    <t>333</t>
  </si>
  <si>
    <t>60512125</t>
  </si>
  <si>
    <t>hranol stavební řezivo průřezu do 120cm2 do dl 6m</t>
  </si>
  <si>
    <t>1188844571</t>
  </si>
  <si>
    <t>30*0,00529 'Přepočtené koeficientem množství</t>
  </si>
  <si>
    <t>334</t>
  </si>
  <si>
    <t>762131124</t>
  </si>
  <si>
    <t>Montáž bednění stěn z hrubých prken tl. do 32 mm na sraz</t>
  </si>
  <si>
    <t>-639466854</t>
  </si>
  <si>
    <t>https://podminky.urs.cz/item/CS_URS_2025_02/762131124</t>
  </si>
  <si>
    <t>2,1+1,5+2,15*4,35+3,4</t>
  </si>
  <si>
    <t>335</t>
  </si>
  <si>
    <t>60511088</t>
  </si>
  <si>
    <t>řezivo jehličnaté boční omítané š 80-160mm tl 23mm dl 3-3,5m</t>
  </si>
  <si>
    <t>-185822372</t>
  </si>
  <si>
    <t>16,353*0,00261 'Přepočtené koeficientem množství</t>
  </si>
  <si>
    <t>336</t>
  </si>
  <si>
    <t>762332131</t>
  </si>
  <si>
    <t>Montáž vázaných konstrukcí krovů střech pultových, sedlových, valbových, stanových čtvercového nebo obdélníkového půdorysu z řeziva hraněného pomocí tesařských spojů průřezové plochy přes 50 do 120 cm2</t>
  </si>
  <si>
    <t>197652507</t>
  </si>
  <si>
    <t>https://podminky.urs.cz/item/CS_URS_2025_02/762332131</t>
  </si>
  <si>
    <t>5,65+0,5*10</t>
  </si>
  <si>
    <t>337</t>
  </si>
  <si>
    <t>1098765646</t>
  </si>
  <si>
    <t>(5,65+0,5*10)*0,08*0,14</t>
  </si>
  <si>
    <t>0,119*1,1 'Přepočtené koeficientem množství</t>
  </si>
  <si>
    <t>338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</si>
  <si>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</si>
  <si>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</si>
  <si>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1444220279</t>
  </si>
  <si>
    <t>https://podminky.urs.cz/item/CS_URS_2025_02/762332132</t>
  </si>
  <si>
    <t>0,5+3,4+2*2+1,8+3*2,35</t>
  </si>
  <si>
    <t>339</t>
  </si>
  <si>
    <t>60512130</t>
  </si>
  <si>
    <t>hranol stavební řezivo průřezu do 224cm2 do dl 6m</t>
  </si>
  <si>
    <t>-1281367881</t>
  </si>
  <si>
    <t>(0,5+3,4+2*2+1,8)*0,14*0,14+(3*2,35)*0,1*0,16</t>
  </si>
  <si>
    <t>0,303*1,1 'Přepočtené koeficientem množství</t>
  </si>
  <si>
    <t>340</t>
  </si>
  <si>
    <t>762332133</t>
  </si>
  <si>
    <t>Montáž vázaných konstrukcí krovů střech pultových, sedlových, valbových, stanových čtvercového nebo obdélníkového půdorysu z řeziva hraněného pomocí tesařských spojů průřezové plochy přes 224 do 288 cm2</t>
  </si>
  <si>
    <t>-82252240</t>
  </si>
  <si>
    <t>https://podminky.urs.cz/item/CS_URS_2025_02/762332133</t>
  </si>
  <si>
    <t>1,85+2,15</t>
  </si>
  <si>
    <t>341</t>
  </si>
  <si>
    <t>60512135</t>
  </si>
  <si>
    <t>hranol stavební řezivo průřezu do 288cm2 do dl 6m</t>
  </si>
  <si>
    <t>-173488092</t>
  </si>
  <si>
    <t>4*0,14*0,2</t>
  </si>
  <si>
    <t>0,112*1,1 'Přepočtené koeficientem množství</t>
  </si>
  <si>
    <t>342</t>
  </si>
  <si>
    <t>762341210</t>
  </si>
  <si>
    <t>Montáž bednění střech rovných a šikmých sklonu do 60° s vyřezáním otvorů z prken hrubých na sraz tl. do 32 mm</t>
  </si>
  <si>
    <t>1773279042</t>
  </si>
  <si>
    <t>https://podminky.urs.cz/item/CS_URS_2025_02/762341210</t>
  </si>
  <si>
    <t>343</t>
  </si>
  <si>
    <t>1666641825</t>
  </si>
  <si>
    <t>28,2*0,00261 'Přepočtené koeficientem množství</t>
  </si>
  <si>
    <t>344</t>
  </si>
  <si>
    <t>762341275</t>
  </si>
  <si>
    <t>Montáž bednění střech rovných a šikmých sklonu do 60° s vyřezáním otvorů z desek dřevotřískových nebo dřevoštěpkových na pero a drážku</t>
  </si>
  <si>
    <t>-1806498387</t>
  </si>
  <si>
    <t>https://podminky.urs.cz/item/CS_URS_2025_02/762341275</t>
  </si>
  <si>
    <t>345</t>
  </si>
  <si>
    <t>60726284</t>
  </si>
  <si>
    <t>deska dřevoštěpková OSB 3 P+D broušená tl 18mm</t>
  </si>
  <si>
    <t>288647056</t>
  </si>
  <si>
    <t>16,5*1,1 'Přepočtené koeficientem množství</t>
  </si>
  <si>
    <t>346</t>
  </si>
  <si>
    <t>762341811</t>
  </si>
  <si>
    <t>Demontáž bednění a laťování bednění střech rovných, obloukových, sklonu do 60° se všemi nadstřešními konstrukcemi z prken hrubých, hoblovaných tl. do 32 mm</t>
  </si>
  <si>
    <t>-456022088</t>
  </si>
  <si>
    <t>https://podminky.urs.cz/item/CS_URS_2025_02/762341811</t>
  </si>
  <si>
    <t>347</t>
  </si>
  <si>
    <t>762395000</t>
  </si>
  <si>
    <t>Spojovací prostředky krovů, bednění a laťování, nadstřešních konstrukcí svorníky, prkna, hřebíky, pásová ocel, vruty</t>
  </si>
  <si>
    <t>-68533438</t>
  </si>
  <si>
    <t>https://podminky.urs.cz/item/CS_URS_2025_02/762395000</t>
  </si>
  <si>
    <t>348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</si>
  <si>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</si>
  <si>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</si>
  <si>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41132446</t>
  </si>
  <si>
    <t>https://podminky.urs.cz/item/CS_URS_2025_02/998762122</t>
  </si>
  <si>
    <t>763</t>
  </si>
  <si>
    <t>Konstrukce suché výstavby</t>
  </si>
  <si>
    <t>349</t>
  </si>
  <si>
    <t>763111417</t>
  </si>
  <si>
    <t>Příčka ze sádrokartonových desek s nosnou konstrukcí z jednoduchých ocelových profilů UW, CW dvojitě opláštěná deskami standardními A tl. 2 x 12,5 mm s izolací, EI 60, příčka tl. 150 mm, profil 100, Rw do 56 dB</t>
  </si>
  <si>
    <t>-1984391916</t>
  </si>
  <si>
    <t>https://podminky.urs.cz/item/CS_URS_2025_02/763111417</t>
  </si>
  <si>
    <t>12,75*3,08+6,4*3-1*2,05*2</t>
  </si>
  <si>
    <t>350</t>
  </si>
  <si>
    <t>763131411</t>
  </si>
  <si>
    <t>Podhled ze sádrokartonových desek dvouvrstvá zavěšená spodní konstrukce z ocelových profilů CD, UD jednoduše opláštěná deskou standardní A, tl. 12,5 mm, bez izolace</t>
  </si>
  <si>
    <t>-1384433262</t>
  </si>
  <si>
    <t>https://podminky.urs.cz/item/CS_URS_2025_02/763131411</t>
  </si>
  <si>
    <t>6,913+11,63</t>
  </si>
  <si>
    <t>351</t>
  </si>
  <si>
    <t>763131451</t>
  </si>
  <si>
    <t>Podhled ze sádrokartonových desek dvouvrstvá zavěšená spodní konstrukce z ocelových profilů CD, UD jednoduše opláštěná deskou impregnovanou H2, tl. 12,5 mm, bez izolace</t>
  </si>
  <si>
    <t>-630620699</t>
  </si>
  <si>
    <t>https://podminky.urs.cz/item/CS_URS_2025_02/763131451</t>
  </si>
  <si>
    <t>11,957+8,85</t>
  </si>
  <si>
    <t>352</t>
  </si>
  <si>
    <t>763181311</t>
  </si>
  <si>
    <t>Výplně otvorů konstrukcí ze sádrokartonových desek montáž zárubně kovové s konstrukcí jednokřídlové</t>
  </si>
  <si>
    <t>-1839125844</t>
  </si>
  <si>
    <t>https://podminky.urs.cz/item/CS_URS_2025_02/763181311</t>
  </si>
  <si>
    <t>353</t>
  </si>
  <si>
    <t>55331596</t>
  </si>
  <si>
    <t>zárubeň jednokřídlá ocelová pro sádrokartonové příčky s protipožární úpravou, tl stěny 110-150mm rozměru 900/1970, 2100mm</t>
  </si>
  <si>
    <t>558007139</t>
  </si>
  <si>
    <t>354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</si>
  <si>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</si>
  <si>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</si>
  <si>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-192432997</t>
  </si>
  <si>
    <t>https://podminky.urs.cz/item/CS_URS_2025_02/998763332</t>
  </si>
  <si>
    <t>764</t>
  </si>
  <si>
    <t>Konstrukce klempířské</t>
  </si>
  <si>
    <t>355</t>
  </si>
  <si>
    <t>764211635</t>
  </si>
  <si>
    <t>Oplechování střešních prvků z pozinkovaného plechu s povrchovou úpravou hřebene nevětraného s použitím hřebenového plechu rš 400 mm</t>
  </si>
  <si>
    <t>-1052088046</t>
  </si>
  <si>
    <t>https://podminky.urs.cz/item/CS_URS_2025_02/764211635</t>
  </si>
  <si>
    <t>356</t>
  </si>
  <si>
    <t>764212663</t>
  </si>
  <si>
    <t>Oplechování střešních prvků z pozinkovaného plechu s povrchovou úpravou okapu střechy rovné okapovým plechem rš 250 mm</t>
  </si>
  <si>
    <t>738544221</t>
  </si>
  <si>
    <t>https://podminky.urs.cz/item/CS_URS_2025_02/764212663</t>
  </si>
  <si>
    <t>357</t>
  </si>
  <si>
    <t>764216602</t>
  </si>
  <si>
    <t>Oplechování parapetů z pozinkovaného plechu s povrchovou úpravou rovných mechanicky kotvené, bez rohů rš 200 mm</t>
  </si>
  <si>
    <t>319700359</t>
  </si>
  <si>
    <t>https://podminky.urs.cz/item/CS_URS_2025_02/764216602</t>
  </si>
  <si>
    <t>358</t>
  </si>
  <si>
    <t>764216605</t>
  </si>
  <si>
    <t>Oplechování parapetů z pozinkovaného plechu s povrchovou úpravou rovných mechanicky kotvené, bez rohů rš 400 mm</t>
  </si>
  <si>
    <t>1424607354</t>
  </si>
  <si>
    <t>https://podminky.urs.cz/item/CS_URS_2025_02/764216605</t>
  </si>
  <si>
    <t>359</t>
  </si>
  <si>
    <t>764311615</t>
  </si>
  <si>
    <t>Lemování zdí z pozinkovaného plechu s povrchovou úpravou boční nebo horní rovné, střech s krytinou skládanou mimo prejzovou rš 400 mm</t>
  </si>
  <si>
    <t>-1502877825</t>
  </si>
  <si>
    <t>https://podminky.urs.cz/item/CS_URS_2025_02/764311615</t>
  </si>
  <si>
    <t>4,800+3,2*2+2,4</t>
  </si>
  <si>
    <t>360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</si>
  <si>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</si>
  <si>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</si>
  <si>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-1438338121</t>
  </si>
  <si>
    <t>https://podminky.urs.cz/item/CS_URS_2025_02/998764122</t>
  </si>
  <si>
    <t>765</t>
  </si>
  <si>
    <t>Krytina skládaná</t>
  </si>
  <si>
    <t>361</t>
  </si>
  <si>
    <t>765151003</t>
  </si>
  <si>
    <t>Montáž krytiny bitumenové ze šindelů na bednění, sklonu přes 30°</t>
  </si>
  <si>
    <t>-728343036</t>
  </si>
  <si>
    <t>https://podminky.urs.cz/item/CS_URS_2025_02/765151003</t>
  </si>
  <si>
    <t>362</t>
  </si>
  <si>
    <t>62822004</t>
  </si>
  <si>
    <t>šindel asfaltový na skelné vložce samolepivé tvar hexagonál</t>
  </si>
  <si>
    <t>-1770654408</t>
  </si>
  <si>
    <t>44,553*1,03 'Přepočtené koeficientem množství</t>
  </si>
  <si>
    <t>363</t>
  </si>
  <si>
    <t>765151021</t>
  </si>
  <si>
    <t>Montáž krytiny bitumenové ze šindelů okapové hrany na plech</t>
  </si>
  <si>
    <t>-685602312</t>
  </si>
  <si>
    <t>https://podminky.urs.cz/item/CS_URS_2025_02/765151021</t>
  </si>
  <si>
    <t>4,800+2,35*2+2</t>
  </si>
  <si>
    <t>364</t>
  </si>
  <si>
    <t>765151031</t>
  </si>
  <si>
    <t>Montáž krytiny bitumenové ze šindelů nárožní hrany z hřebenového dílu</t>
  </si>
  <si>
    <t>1280344857</t>
  </si>
  <si>
    <t>https://podminky.urs.cz/item/CS_URS_2025_02/765151031</t>
  </si>
  <si>
    <t>365</t>
  </si>
  <si>
    <t>2006878821</t>
  </si>
  <si>
    <t>7,8*1,03 'Přepočtené koeficientem množství</t>
  </si>
  <si>
    <t>366</t>
  </si>
  <si>
    <t>765151801</t>
  </si>
  <si>
    <t>Demontáž krytiny bitumenové ze šindelů sklonu do 30° do suti</t>
  </si>
  <si>
    <t>-759373617</t>
  </si>
  <si>
    <t>https://podminky.urs.cz/item/CS_URS_2025_02/765151801</t>
  </si>
  <si>
    <t>367</t>
  </si>
  <si>
    <t>765151805</t>
  </si>
  <si>
    <t>Demontáž krytiny bitumenové ze šindelů sklonu do 30° hřebene nebo nároží do suti</t>
  </si>
  <si>
    <t>1724220119</t>
  </si>
  <si>
    <t>https://podminky.urs.cz/item/CS_URS_2025_02/765151805</t>
  </si>
  <si>
    <t>368</t>
  </si>
  <si>
    <t>765151811</t>
  </si>
  <si>
    <t>Demontáž krytiny bitumenové ze šindelů Příplatek k cenám za sklon přes 30° demontáže krytiny</t>
  </si>
  <si>
    <t>-24877995</t>
  </si>
  <si>
    <t>https://podminky.urs.cz/item/CS_URS_2025_02/765151811</t>
  </si>
  <si>
    <t>369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</si>
  <si>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</si>
  <si>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</si>
  <si>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1050258361</t>
  </si>
  <si>
    <t>https://podminky.urs.cz/item/CS_URS_2025_02/998765122</t>
  </si>
  <si>
    <t>766</t>
  </si>
  <si>
    <t>Konstrukce truhlářské</t>
  </si>
  <si>
    <t>370</t>
  </si>
  <si>
    <t>766621721.VP</t>
  </si>
  <si>
    <t>Montáž síťky proti hmyzu</t>
  </si>
  <si>
    <t>-564690298</t>
  </si>
  <si>
    <t>371</t>
  </si>
  <si>
    <t>56245653.VP</t>
  </si>
  <si>
    <t>Síťka proti hmyzu - P06</t>
  </si>
  <si>
    <t>-459644045</t>
  </si>
  <si>
    <t>372</t>
  </si>
  <si>
    <t>766622132</t>
  </si>
  <si>
    <t>Montáž oken plastových včetně montáže rámu plochy přes 1 m2 otevíravých do zdiva, výšky přes 1,5 do 2,5 m</t>
  </si>
  <si>
    <t>-1618734628</t>
  </si>
  <si>
    <t>https://podminky.urs.cz/item/CS_URS_2025_02/766622132</t>
  </si>
  <si>
    <t>1,675*1,8</t>
  </si>
  <si>
    <t>373</t>
  </si>
  <si>
    <t>61140054</t>
  </si>
  <si>
    <t>okno plastové otevíravé/sklopné trojsklo přes plochu 1m2 v 1,5-2,5m - P02</t>
  </si>
  <si>
    <t>1146208991</t>
  </si>
  <si>
    <t>374</t>
  </si>
  <si>
    <t>766660001</t>
  </si>
  <si>
    <t>Montáž dveřních křídel dřevěných nebo plastových otevíravých do ocelové zárubně povrchově upravených jednokřídlových, šířky do 800 mm</t>
  </si>
  <si>
    <t>1205269040</t>
  </si>
  <si>
    <t>https://podminky.urs.cz/item/CS_URS_2025_02/766660001</t>
  </si>
  <si>
    <t>3+2+1+4</t>
  </si>
  <si>
    <t>375</t>
  </si>
  <si>
    <t>61162072</t>
  </si>
  <si>
    <t>dveře jednokřídlé voštinové povrch laminátový plné 600x1970-2100mm - D01</t>
  </si>
  <si>
    <t>-755930828</t>
  </si>
  <si>
    <t>376</t>
  </si>
  <si>
    <t>61162073</t>
  </si>
  <si>
    <t>dveře jednokřídlé voštinové povrch laminátový plné 700x1970-2100mm - D02</t>
  </si>
  <si>
    <t>240078259</t>
  </si>
  <si>
    <t>377</t>
  </si>
  <si>
    <t>61162074</t>
  </si>
  <si>
    <t>dveře jednokřídlé voštinové povrch laminátový plné 800x1970-2100mm - D03</t>
  </si>
  <si>
    <t>1361191569</t>
  </si>
  <si>
    <t>378</t>
  </si>
  <si>
    <t>766660002</t>
  </si>
  <si>
    <t>Montáž dveřních křídel dřevěných nebo plastových otevíravých do ocelové zárubně povrchově upravených jednokřídlových, šířky přes 800 mm</t>
  </si>
  <si>
    <t>-537546911</t>
  </si>
  <si>
    <t>https://podminky.urs.cz/item/CS_URS_2025_02/766660002</t>
  </si>
  <si>
    <t>7+1</t>
  </si>
  <si>
    <t>379</t>
  </si>
  <si>
    <t>61162075</t>
  </si>
  <si>
    <t>dveře jednokřídlé voštinové povrch laminátový plné 900x1970-2100mm - D04</t>
  </si>
  <si>
    <t>-492407050</t>
  </si>
  <si>
    <t>380</t>
  </si>
  <si>
    <t>61162081</t>
  </si>
  <si>
    <t>dveře jednokřídlé voštinové povrch laminátový částečně prosklené 900x1970-2100mm - D05</t>
  </si>
  <si>
    <t>-1268690485</t>
  </si>
  <si>
    <t>381</t>
  </si>
  <si>
    <t>766660021</t>
  </si>
  <si>
    <t>Montáž dveřních křídel dřevěných nebo plastových otevíravých do ocelové zárubně protipožárních jednokřídlových, šířky do 800 mm</t>
  </si>
  <si>
    <t>-336358767</t>
  </si>
  <si>
    <t>https://podminky.urs.cz/item/CS_URS_2025_02/766660021</t>
  </si>
  <si>
    <t>1+3</t>
  </si>
  <si>
    <t>382</t>
  </si>
  <si>
    <t>61162096</t>
  </si>
  <si>
    <t>dveře jednokřídlé dřevotřískové protipožární EI (EW) 30 D3 povrch laminátový plné 600x1970-2100mm - D06</t>
  </si>
  <si>
    <t>2080399060</t>
  </si>
  <si>
    <t>383</t>
  </si>
  <si>
    <t>61162098</t>
  </si>
  <si>
    <t>dveře jednokřídlé dřevotřískové protipožární EI (EW) 30 D3 povrch laminátový plné 800x1970-2100mm - D07</t>
  </si>
  <si>
    <t>-1075434243</t>
  </si>
  <si>
    <t>384</t>
  </si>
  <si>
    <t>766660022</t>
  </si>
  <si>
    <t>Montáž dveřních křídel dřevěných nebo plastových otevíravých do ocelové zárubně protipožárních jednokřídlových, šířky přes 800 mm</t>
  </si>
  <si>
    <t>-160580874</t>
  </si>
  <si>
    <t>https://podminky.urs.cz/item/CS_URS_2025_02/766660022</t>
  </si>
  <si>
    <t>8+1+1</t>
  </si>
  <si>
    <t>385</t>
  </si>
  <si>
    <t>61165314</t>
  </si>
  <si>
    <t>dveře jednokřídlé dřevotřískové protipožární EI (EW) 30 D3 povrch laminátový plné 900x1970-2100mm - D08</t>
  </si>
  <si>
    <t>2117501004</t>
  </si>
  <si>
    <t>386</t>
  </si>
  <si>
    <t>61162100</t>
  </si>
  <si>
    <t>dveře jednokřídlé dřevotřískové protipožární EI (EW) 30 D3 povrch laminátový plné 900x1970-2100mm - D09</t>
  </si>
  <si>
    <t>-2076340135</t>
  </si>
  <si>
    <t>387</t>
  </si>
  <si>
    <t>61162101</t>
  </si>
  <si>
    <t>dveře jednokřídlé částečně prosklené protipožární EI (EW) 30 D3 povrch laminátový plné 900x1970-2100mm - D10</t>
  </si>
  <si>
    <t>1173299598</t>
  </si>
  <si>
    <t>388</t>
  </si>
  <si>
    <t>766660441</t>
  </si>
  <si>
    <t>Montáž vchodových dveří včetně rámu do zdiva jednokřídlových s díly a nadsvětlíkem</t>
  </si>
  <si>
    <t>-1117762977</t>
  </si>
  <si>
    <t>https://podminky.urs.cz/item/CS_URS_2025_02/766660441</t>
  </si>
  <si>
    <t>389</t>
  </si>
  <si>
    <t>61140516</t>
  </si>
  <si>
    <t>dveře vstupní jednokřídlé plastové bílé prosklené - 3sklo, s fixním dílem a otev. nadsvětlíkem, bezpečnostní třídy RC1 - P01</t>
  </si>
  <si>
    <t>1691988387</t>
  </si>
  <si>
    <t>390</t>
  </si>
  <si>
    <t>61140512</t>
  </si>
  <si>
    <t>dveře vnitřní jednokřídlé plastové bílé prosklené - 2sklo, s fixním dílem a nadsvětlíkem - P03</t>
  </si>
  <si>
    <t>-1565935098</t>
  </si>
  <si>
    <t>391</t>
  </si>
  <si>
    <t>766660481</t>
  </si>
  <si>
    <t>Montáž vchodových dveří včetně rámu do zdiva dvoukřídlových s díly a nadsvětlíkem</t>
  </si>
  <si>
    <t>575467409</t>
  </si>
  <si>
    <t>https://podminky.urs.cz/item/CS_URS_2025_02/766660481</t>
  </si>
  <si>
    <t>392</t>
  </si>
  <si>
    <t>61140510</t>
  </si>
  <si>
    <t>dveře dvoukřídlé plastové bílé prosklené - 2sklo, světlíky FIX - P04</t>
  </si>
  <si>
    <t>526219129</t>
  </si>
  <si>
    <t>393</t>
  </si>
  <si>
    <t>766660717</t>
  </si>
  <si>
    <t>Montáž dveřních doplňků samozavírače na zárubeň ocelovou</t>
  </si>
  <si>
    <t>-636241420</t>
  </si>
  <si>
    <t>https://podminky.urs.cz/item/CS_URS_2025_02/766660717</t>
  </si>
  <si>
    <t>394</t>
  </si>
  <si>
    <t>54917250</t>
  </si>
  <si>
    <t>samozavírač dveří hydraulický</t>
  </si>
  <si>
    <t>-1753108100</t>
  </si>
  <si>
    <t>395</t>
  </si>
  <si>
    <t>766660724.VP</t>
  </si>
  <si>
    <t>Montáž dveřních doplňků - zarážka podlahová</t>
  </si>
  <si>
    <t>-1506195647</t>
  </si>
  <si>
    <t>396</t>
  </si>
  <si>
    <t>2154000002.VP</t>
  </si>
  <si>
    <t>Zarážka dveří - ZV04</t>
  </si>
  <si>
    <t>121722248</t>
  </si>
  <si>
    <t>397</t>
  </si>
  <si>
    <t>766660729</t>
  </si>
  <si>
    <t>Montáž dveřních doplňků dveřního kování interiérového štítku s klikou</t>
  </si>
  <si>
    <t>-1912407067</t>
  </si>
  <si>
    <t>https://podminky.urs.cz/item/CS_URS_2025_02/766660729</t>
  </si>
  <si>
    <t>398</t>
  </si>
  <si>
    <t>54914123</t>
  </si>
  <si>
    <t>dveřní kování interiérové rozetové klika/klika</t>
  </si>
  <si>
    <t>-522933543</t>
  </si>
  <si>
    <t>399</t>
  </si>
  <si>
    <t>54914124</t>
  </si>
  <si>
    <t>dveřní kování interiérové rozetové koule/klika</t>
  </si>
  <si>
    <t>-25096410</t>
  </si>
  <si>
    <t>400</t>
  </si>
  <si>
    <t>766660730</t>
  </si>
  <si>
    <t>Montáž dveřních doplňků dveřního kování interiérového WC kliky se zámkem</t>
  </si>
  <si>
    <t>-1946896069</t>
  </si>
  <si>
    <t>https://podminky.urs.cz/item/CS_URS_2025_02/766660730</t>
  </si>
  <si>
    <t>401</t>
  </si>
  <si>
    <t>54914128</t>
  </si>
  <si>
    <t>dveřní kování interiérové rozetové spodní pro WC</t>
  </si>
  <si>
    <t>-756418943</t>
  </si>
  <si>
    <t>402</t>
  </si>
  <si>
    <t>766660752</t>
  </si>
  <si>
    <t>Montáž dveřních doplňků dveřního kování interiérového zámkové vložky</t>
  </si>
  <si>
    <t>101746598</t>
  </si>
  <si>
    <t>https://podminky.urs.cz/item/CS_URS_2025_02/766660752</t>
  </si>
  <si>
    <t>29+4</t>
  </si>
  <si>
    <t>403</t>
  </si>
  <si>
    <t>54964157.VP</t>
  </si>
  <si>
    <t>vložka cylindrická v systému GK v 5-úrovňovém systému</t>
  </si>
  <si>
    <t>457723345</t>
  </si>
  <si>
    <t>404</t>
  </si>
  <si>
    <t>766674811</t>
  </si>
  <si>
    <t>Demontáž střešních oken na krytině hladké a drážkové, sklonu přes 30 do 45°, včetně lemování</t>
  </si>
  <si>
    <t>-593997718</t>
  </si>
  <si>
    <t>https://podminky.urs.cz/item/CS_URS_2025_02/766674811</t>
  </si>
  <si>
    <t>405</t>
  </si>
  <si>
    <t>766691914</t>
  </si>
  <si>
    <t>Ostatní práce vyvěšení nebo zavěšení křídel dřevěných dveřních, plochy do 2 m2</t>
  </si>
  <si>
    <t>-153427439</t>
  </si>
  <si>
    <t>https://podminky.urs.cz/item/CS_URS_2025_02/766691914</t>
  </si>
  <si>
    <t>9+24+1+1</t>
  </si>
  <si>
    <t>406</t>
  </si>
  <si>
    <t>766811115</t>
  </si>
  <si>
    <t>Montáž kuchyňských linek korpusu spodních skříněk na nožičky (včetně vyrovnání), šířky jednoho dílu do 600 mm</t>
  </si>
  <si>
    <t>1324773117</t>
  </si>
  <si>
    <t>https://podminky.urs.cz/item/CS_URS_2025_02/766811115</t>
  </si>
  <si>
    <t>407</t>
  </si>
  <si>
    <t>450US60R</t>
  </si>
  <si>
    <t>Kuchyňská skříňka spodní , korpus 18mm, zásuvková 60x87x56 cm bílá mat</t>
  </si>
  <si>
    <t>2080513992</t>
  </si>
  <si>
    <t>408</t>
  </si>
  <si>
    <t>450UD30L</t>
  </si>
  <si>
    <t>Kuchyňská skříňka spodní, korpus 18, s dvířky 30x87x56 cm bílá mat</t>
  </si>
  <si>
    <t>1963502393</t>
  </si>
  <si>
    <t>409</t>
  </si>
  <si>
    <t>766811152</t>
  </si>
  <si>
    <t>Montáž kuchyňských linek korpusu horních skříněk šroubovaných na stěnu, šířky jednoho dílu přes 600 do 1200 mm</t>
  </si>
  <si>
    <t>-1344764765</t>
  </si>
  <si>
    <t>https://podminky.urs.cz/item/CS_URS_2025_02/766811152</t>
  </si>
  <si>
    <t>410</t>
  </si>
  <si>
    <t>405W901</t>
  </si>
  <si>
    <t>Kuchyňská skříňka horní, korpus 18mm, s dvířky 90x72x35 cm dub sierra</t>
  </si>
  <si>
    <t>1603945140</t>
  </si>
  <si>
    <t>411</t>
  </si>
  <si>
    <t>766811212</t>
  </si>
  <si>
    <t>Montáž kuchyňských linek pracovní desky bez výřezu, délky jednoho dílu přes 1000 do 2000 mm</t>
  </si>
  <si>
    <t>-429530880</t>
  </si>
  <si>
    <t>https://podminky.urs.cz/item/CS_URS_2025_02/766811212</t>
  </si>
  <si>
    <t>412</t>
  </si>
  <si>
    <t>198APN60210</t>
  </si>
  <si>
    <t>Pracovní deska Naturel CPL laminát, dekor - 2,10 m</t>
  </si>
  <si>
    <t>-605810081</t>
  </si>
  <si>
    <t>413</t>
  </si>
  <si>
    <t>766811213</t>
  </si>
  <si>
    <t>Montáž kuchyňských linek pracovní desky bez výřezu, délky jednoho dílu přes 2000 do 4000 mm</t>
  </si>
  <si>
    <t>512519041</t>
  </si>
  <si>
    <t>https://podminky.urs.cz/item/CS_URS_2025_02/766811213</t>
  </si>
  <si>
    <t>414</t>
  </si>
  <si>
    <t>KSETLILA</t>
  </si>
  <si>
    <t>Kuchyňská linka Naturel CPL laminát, dekor - 2,4m</t>
  </si>
  <si>
    <t>-1215266462</t>
  </si>
  <si>
    <t>415</t>
  </si>
  <si>
    <t>766811232</t>
  </si>
  <si>
    <t>Montáž kuchyňských linek zádové desky bez výřezu, délky jednoho dílu přes 1000 do 2000 mm</t>
  </si>
  <si>
    <t>-1035117694</t>
  </si>
  <si>
    <t>https://podminky.urs.cz/item/CS_URS_2025_02/766811232</t>
  </si>
  <si>
    <t>416</t>
  </si>
  <si>
    <t>60722278</t>
  </si>
  <si>
    <t>deska dřevotřísková laminovaná 2070x2800mm tl 8mm</t>
  </si>
  <si>
    <t>-1250513612</t>
  </si>
  <si>
    <t>7*1,4 'Přepočtené koeficientem množství</t>
  </si>
  <si>
    <t>417</t>
  </si>
  <si>
    <t>766811239</t>
  </si>
  <si>
    <t>Montáž kuchyňských linek zádové desky Příplatek k ceně za vyřezání otvoru (včetně zaměření) např. na zásuvku</t>
  </si>
  <si>
    <t>846443105</t>
  </si>
  <si>
    <t>https://podminky.urs.cz/item/CS_URS_2025_02/766811239</t>
  </si>
  <si>
    <t>418</t>
  </si>
  <si>
    <t>766811421</t>
  </si>
  <si>
    <t>Montáž kuchyňských linek lišty plastové zaklapávací</t>
  </si>
  <si>
    <t>-40054715</t>
  </si>
  <si>
    <t>https://podminky.urs.cz/item/CS_URS_2025_02/766811421</t>
  </si>
  <si>
    <t>419</t>
  </si>
  <si>
    <t>106SBR15</t>
  </si>
  <si>
    <t>Sokl plast, bílá mat 110x20x1,6 cm</t>
  </si>
  <si>
    <t>1026181740</t>
  </si>
  <si>
    <t>18,6*1,2 'Přepočtené koeficientem množství</t>
  </si>
  <si>
    <t>420</t>
  </si>
  <si>
    <t>766811442</t>
  </si>
  <si>
    <t>Montáž kuchyňských linek světelné rampy šroubované na horní skříňky, délky jednoho dílu přes 1000 do 2000 mm</t>
  </si>
  <si>
    <t>-1466211520</t>
  </si>
  <si>
    <t>https://podminky.urs.cz/item/CS_URS_2025_02/766811442</t>
  </si>
  <si>
    <t>421</t>
  </si>
  <si>
    <t>34774013</t>
  </si>
  <si>
    <t>LED pásek 12V 10-20W/m</t>
  </si>
  <si>
    <t>-1626070821</t>
  </si>
  <si>
    <t>5*1,2 'Přepočtené koeficientem množství</t>
  </si>
  <si>
    <t>422</t>
  </si>
  <si>
    <t>34825019</t>
  </si>
  <si>
    <t>ALU profil rohový přisazený mléčný difuzor dl 2m na 1 pásek</t>
  </si>
  <si>
    <t>1669504453</t>
  </si>
  <si>
    <t>423</t>
  </si>
  <si>
    <t>34825030</t>
  </si>
  <si>
    <t>LED driver 12V 10-20W</t>
  </si>
  <si>
    <t>80180375</t>
  </si>
  <si>
    <t>424</t>
  </si>
  <si>
    <t>34825040</t>
  </si>
  <si>
    <t>konektor napájení LED pásků 10mm RGB IP 20 4 pin</t>
  </si>
  <si>
    <t>1938037092</t>
  </si>
  <si>
    <t>425</t>
  </si>
  <si>
    <t>766800001.VP</t>
  </si>
  <si>
    <t>Dodávka a montáž vybavení GASTRO - v samostatném listu</t>
  </si>
  <si>
    <t>kpl</t>
  </si>
  <si>
    <t>-1996817870</t>
  </si>
  <si>
    <t>426</t>
  </si>
  <si>
    <t>766812840</t>
  </si>
  <si>
    <t>Demontáž kuchyňských linek dřevěných nebo kovových včetně skříněk uchycených na stěně, délky přes 1800 do 2100 mm</t>
  </si>
  <si>
    <t>-1046303562</t>
  </si>
  <si>
    <t>https://podminky.urs.cz/item/CS_URS_2025_02/766812840</t>
  </si>
  <si>
    <t>427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</si>
  <si>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</si>
  <si>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</si>
  <si>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733981403</t>
  </si>
  <si>
    <t>https://podminky.urs.cz/item/CS_URS_2025_02/998766122</t>
  </si>
  <si>
    <t>767</t>
  </si>
  <si>
    <t>Konstrukce zámečnické</t>
  </si>
  <si>
    <t>428</t>
  </si>
  <si>
    <t>767531111</t>
  </si>
  <si>
    <t>Montáž vstupních čistících zón z rohoží kovových nebo plastových</t>
  </si>
  <si>
    <t>-1318314080</t>
  </si>
  <si>
    <t>https://podminky.urs.cz/item/CS_URS_2021_01/767531111</t>
  </si>
  <si>
    <t>429</t>
  </si>
  <si>
    <t>69752076</t>
  </si>
  <si>
    <t>rohož vstupní provedení houževnatá pryž, modul 150x100 cm</t>
  </si>
  <si>
    <t>-1468773943</t>
  </si>
  <si>
    <t>430</t>
  </si>
  <si>
    <t>767531121</t>
  </si>
  <si>
    <t>Montáž vstupních čistících zón z rohoží osazení rámu mosazného nebo hliníkového zapuštěného z L profilů</t>
  </si>
  <si>
    <t>1775926922</t>
  </si>
  <si>
    <t>https://podminky.urs.cz/item/CS_URS_2025_02/767531121</t>
  </si>
  <si>
    <t>431</t>
  </si>
  <si>
    <t>69752160</t>
  </si>
  <si>
    <t>rám pro zapuštění profil L-30/30 25/25 20/30 15/30-Al</t>
  </si>
  <si>
    <t>201134542</t>
  </si>
  <si>
    <t>432</t>
  </si>
  <si>
    <t>767646411</t>
  </si>
  <si>
    <t>Montáž revizních dveří a dvířek hliníkových, ocelových nebo plastových s rámem jednokřídlových, plochy do 0,5 m2</t>
  </si>
  <si>
    <t>-1255428591</t>
  </si>
  <si>
    <t>https://podminky.urs.cz/item/CS_URS_2025_02/767646411</t>
  </si>
  <si>
    <t>0,4*0,4*10+0,5*0,5*10</t>
  </si>
  <si>
    <t>433</t>
  </si>
  <si>
    <t>56245711</t>
  </si>
  <si>
    <t>dvířka revizní 400x400 bílá se zámkem</t>
  </si>
  <si>
    <t>-1852040394</t>
  </si>
  <si>
    <t>434</t>
  </si>
  <si>
    <t>56245704</t>
  </si>
  <si>
    <t>dvířka revizní 500x500 bílá se zámkem</t>
  </si>
  <si>
    <t>-1353911714</t>
  </si>
  <si>
    <t>435</t>
  </si>
  <si>
    <t>767831022</t>
  </si>
  <si>
    <t>Montáž vnitřních kovových žebříků přímých, ukotvených do betonu</t>
  </si>
  <si>
    <t>-738801282</t>
  </si>
  <si>
    <t>https://podminky.urs.cz/item/CS_URS_2025_02/767831022</t>
  </si>
  <si>
    <t>436</t>
  </si>
  <si>
    <t>44983024</t>
  </si>
  <si>
    <t>žebřík výstupový jednoduchý přímý z pozinkované oceli dl 2m</t>
  </si>
  <si>
    <t>2087850749</t>
  </si>
  <si>
    <t>437</t>
  </si>
  <si>
    <t>767995113</t>
  </si>
  <si>
    <t>Montáž ostatních atypických zámečnických konstrukcí hmotnosti přes 10 do 20 kg</t>
  </si>
  <si>
    <t>kg</t>
  </si>
  <si>
    <t>1370855588</t>
  </si>
  <si>
    <t>https://podminky.urs.cz/item/CS_URS_2025_02/767995113</t>
  </si>
  <si>
    <t>438</t>
  </si>
  <si>
    <t>RMAT0001.VP</t>
  </si>
  <si>
    <t>atypická zámečnická konstrukce - ukončovací L-profil vč. povrchové úpravy - ZV05</t>
  </si>
  <si>
    <t>-1616821551</t>
  </si>
  <si>
    <t>439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</si>
  <si>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</si>
  <si>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</si>
  <si>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-2103010830</t>
  </si>
  <si>
    <t>https://podminky.urs.cz/item/CS_URS_2025_02/998767122</t>
  </si>
  <si>
    <t>771</t>
  </si>
  <si>
    <t>Podlahy z dlaždic</t>
  </si>
  <si>
    <t>440</t>
  </si>
  <si>
    <t>771111011</t>
  </si>
  <si>
    <t>Příprava podkladu před provedením dlažby vysátí podlah</t>
  </si>
  <si>
    <t>980542425</t>
  </si>
  <si>
    <t>https://podminky.urs.cz/item/CS_URS_2025_02/771111011</t>
  </si>
  <si>
    <t>11,17+11,17+14,80+0,68+7,32+15,34+1,9+2,09+8,97+9,2+11,03*3+2+1,33+9,42+7,04+9,53+9,43+0,75+11,17</t>
  </si>
  <si>
    <t>441</t>
  </si>
  <si>
    <t>771121011</t>
  </si>
  <si>
    <t>Příprava podkladu před provedením dlažby nátěr penetrační na podlahu</t>
  </si>
  <si>
    <t>1838219757</t>
  </si>
  <si>
    <t>https://podminky.urs.cz/item/CS_URS_2025_02/771121011</t>
  </si>
  <si>
    <t>442</t>
  </si>
  <si>
    <t>771474112</t>
  </si>
  <si>
    <t>Montáž soklů z dlaždic keramických lepených cementovým flexibilním lepidlem rovných, výšky přes 65 do 90 mm</t>
  </si>
  <si>
    <t>-462619852</t>
  </si>
  <si>
    <t>https://podminky.urs.cz/item/CS_URS_2025_02/771474112</t>
  </si>
  <si>
    <t>443</t>
  </si>
  <si>
    <t>59761184</t>
  </si>
  <si>
    <t>sokl keramický mrazuvzdorný povrch hladký/matný tl do 10mm výšky přes 65 do 90mm</t>
  </si>
  <si>
    <t>-751282763</t>
  </si>
  <si>
    <t>126,375*1,1 'Přepočtené koeficientem množství</t>
  </si>
  <si>
    <t>444</t>
  </si>
  <si>
    <t>771573810</t>
  </si>
  <si>
    <t>Demontáž podlah z dlaždic keramických lepených</t>
  </si>
  <si>
    <t>-719059639</t>
  </si>
  <si>
    <t>https://podminky.urs.cz/item/CS_URS_2025_02/771573810</t>
  </si>
  <si>
    <t>13,86+11,13+9,6+6,65+6,56+2+1,33+14,7+12,66+8,77+5,04+5,61+13,67+5,56+30,05+57,75+17,52+7,58+14,31+8,54+2+1,28+3,73</t>
  </si>
  <si>
    <t>445</t>
  </si>
  <si>
    <t>771574415</t>
  </si>
  <si>
    <t>Montáž podlah z dlaždic keramických lepených cementovým flexibilním lepidlem hladkých, tloušťky do 10 mm přes 6 do 9 ks/m2</t>
  </si>
  <si>
    <t>569429086</t>
  </si>
  <si>
    <t>https://podminky.urs.cz/item/CS_URS_2025_02/771574415</t>
  </si>
  <si>
    <t>446</t>
  </si>
  <si>
    <t>59761137</t>
  </si>
  <si>
    <t>dlažba keramická slinutá mrazuvzdorná povrch hladký/matný tl do 10mm přes 6 do 9ks/m2</t>
  </si>
  <si>
    <t>-1734302730</t>
  </si>
  <si>
    <t>166,4*1,1 'Přepočtené koeficientem množství</t>
  </si>
  <si>
    <t>447</t>
  </si>
  <si>
    <t>771591112</t>
  </si>
  <si>
    <t>Izolace podlahy pod dlažbu nátěrem nebo stěrkou ve dvou vrstvách</t>
  </si>
  <si>
    <t>1097256897</t>
  </si>
  <si>
    <t>https://podminky.urs.cz/item/CS_URS_2025_02/771591112</t>
  </si>
  <si>
    <t>1,33+2+11,17*3+1,9+2,09</t>
  </si>
  <si>
    <t>448</t>
  </si>
  <si>
    <t>771591241</t>
  </si>
  <si>
    <t>Izolace podlahy pod dlažbu těsnícími izolačními pásy vnitřní kout</t>
  </si>
  <si>
    <t>135798817</t>
  </si>
  <si>
    <t>https://podminky.urs.cz/item/CS_URS_2025_02/771591241</t>
  </si>
  <si>
    <t>449</t>
  </si>
  <si>
    <t>771591264</t>
  </si>
  <si>
    <t>Izolace podlahy pod dlažbu těsnícími izolačními pásy mezi podlahou a stěnu</t>
  </si>
  <si>
    <t>-1531754142</t>
  </si>
  <si>
    <t>https://podminky.urs.cz/item/CS_URS_2025_02/771591264</t>
  </si>
  <si>
    <t>450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</si>
  <si>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</si>
  <si>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</si>
  <si>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274212355</t>
  </si>
  <si>
    <t>https://podminky.urs.cz/item/CS_URS_2025_02/998771122</t>
  </si>
  <si>
    <t>776</t>
  </si>
  <si>
    <t>Podlahy povlakové</t>
  </si>
  <si>
    <t>451</t>
  </si>
  <si>
    <t>776111311</t>
  </si>
  <si>
    <t>Příprava podkladu povlakových podlah a stěn vysátí podlah</t>
  </si>
  <si>
    <t>-1772965765</t>
  </si>
  <si>
    <t>https://podminky.urs.cz/item/CS_URS_2025_02/776111311</t>
  </si>
  <si>
    <t>531,96-166,4</t>
  </si>
  <si>
    <t>452</t>
  </si>
  <si>
    <t>776121112</t>
  </si>
  <si>
    <t>Příprava podkladu povlakových podlah a stěn penetrace vodou ředitelná podlah</t>
  </si>
  <si>
    <t>-1070929261</t>
  </si>
  <si>
    <t>https://podminky.urs.cz/item/CS_URS_2025_02/776121112</t>
  </si>
  <si>
    <t>453</t>
  </si>
  <si>
    <t>776141113</t>
  </si>
  <si>
    <t>Příprava podkladu povlakových podlah a stěn vyrovnání samonivelační stěrkou podlah pevnosti 20 MPa, tloušťky přes 5 do 8 mm</t>
  </si>
  <si>
    <t>-796160252</t>
  </si>
  <si>
    <t>https://podminky.urs.cz/item/CS_URS_2025_02/776141113</t>
  </si>
  <si>
    <t>454</t>
  </si>
  <si>
    <t>776201811</t>
  </si>
  <si>
    <t>Demontáž povlakových podlahovin lepených ručně bez podložky</t>
  </si>
  <si>
    <t>461957814</t>
  </si>
  <si>
    <t>https://podminky.urs.cz/item/CS_URS_2025_02/776201811</t>
  </si>
  <si>
    <t>12,32+18,61+16,95+29,75+23,98+20,29+18,07+18,79+37,17+10,20</t>
  </si>
  <si>
    <t>455</t>
  </si>
  <si>
    <t>776211111</t>
  </si>
  <si>
    <t>Montáž textilních podlahovin lepením pásů standardních</t>
  </si>
  <si>
    <t>1480299108</t>
  </si>
  <si>
    <t>https://podminky.urs.cz/item/CS_URS_2025_02/776211111</t>
  </si>
  <si>
    <t>456</t>
  </si>
  <si>
    <t>69751060</t>
  </si>
  <si>
    <t>koberec zátěžový vpichovaný vlákno 100% PA, třída zátěže 33, útlum 21dB, hm 540g/m2</t>
  </si>
  <si>
    <t>-1228264632</t>
  </si>
  <si>
    <t>122,99*1,1 'Přepočtené koeficientem množství</t>
  </si>
  <si>
    <t>457</t>
  </si>
  <si>
    <t>776221111</t>
  </si>
  <si>
    <t>Montáž podlahovin z PVC lepením standardním lepidlem z pásů</t>
  </si>
  <si>
    <t>909769985</t>
  </si>
  <si>
    <t>https://podminky.urs.cz/item/CS_URS_2025_02/776221111</t>
  </si>
  <si>
    <t>365,56-122,99</t>
  </si>
  <si>
    <t>458</t>
  </si>
  <si>
    <t>28411105</t>
  </si>
  <si>
    <t>podlahovina vinylová heterogenní akustická třída zátěže 34/42, hořlavost Bfl-s1, nášlapná vrstva 0,65mmtl 3,35mm</t>
  </si>
  <si>
    <t>-1101846265</t>
  </si>
  <si>
    <t>242,57*1,1 'Přepočtené koeficientem množství</t>
  </si>
  <si>
    <t>459</t>
  </si>
  <si>
    <t>776223111</t>
  </si>
  <si>
    <t>Montáž podlahovin z PVC spoj podlah svařováním za tepla (včetně frézování)</t>
  </si>
  <si>
    <t>-2059881229</t>
  </si>
  <si>
    <t>https://podminky.urs.cz/item/CS_URS_2025_02/776223111</t>
  </si>
  <si>
    <t>242,57/2</t>
  </si>
  <si>
    <t>460</t>
  </si>
  <si>
    <t>776410811</t>
  </si>
  <si>
    <t>Demontáž soklíků nebo lišt pryžových nebo plastových</t>
  </si>
  <si>
    <t>-501660406</t>
  </si>
  <si>
    <t>https://podminky.urs.cz/item/CS_URS_2025_02/776410811</t>
  </si>
  <si>
    <t>461</t>
  </si>
  <si>
    <t>776411112</t>
  </si>
  <si>
    <t>Montáž soklíků lepením obvodových, výšky přes 80 do 100 mm</t>
  </si>
  <si>
    <t>1404210606</t>
  </si>
  <si>
    <t>https://podminky.urs.cz/item/CS_URS_2025_02/776411112</t>
  </si>
  <si>
    <t>462</t>
  </si>
  <si>
    <t>28411010</t>
  </si>
  <si>
    <t>lišta soklová PVC 20x100mm</t>
  </si>
  <si>
    <t>-48153330</t>
  </si>
  <si>
    <t>219,05*1,02 'Přepočtené koeficientem množství</t>
  </si>
  <si>
    <t>463</t>
  </si>
  <si>
    <t>998776122</t>
  </si>
  <si>
    <t>Přesun hmot pro podlahy povlakové stanovený z hmotnosti přesunovaného materiálu vodorovná dopravní vzdálenost do 50 m ruční (bez užití mechanizace) v objektech výšky přes 6 do 12 m</t>
  </si>
  <si>
    <t>1582162272</t>
  </si>
  <si>
    <t>https://podminky.urs.cz/item/CS_URS_2025_02/998776122</t>
  </si>
  <si>
    <t>781</t>
  </si>
  <si>
    <t>Dokončovací práce - obklady</t>
  </si>
  <si>
    <t>464</t>
  </si>
  <si>
    <t>781111011</t>
  </si>
  <si>
    <t>Příprava podkladu před provedením obkladu oprášení (ometení) stěny</t>
  </si>
  <si>
    <t>1130828806</t>
  </si>
  <si>
    <t>https://podminky.urs.cz/item/CS_URS_2025_02/781111011</t>
  </si>
  <si>
    <t>465</t>
  </si>
  <si>
    <t>781121011</t>
  </si>
  <si>
    <t>Příprava podkladu před provedením obkladu nátěr penetrační na stěnu</t>
  </si>
  <si>
    <t>81561474</t>
  </si>
  <si>
    <t>https://podminky.urs.cz/item/CS_URS_2025_02/781121011</t>
  </si>
  <si>
    <t>466</t>
  </si>
  <si>
    <t>781131112</t>
  </si>
  <si>
    <t>Izolace stěny pod obklad izolace nátěrem nebo stěrkou ve dvou vrstvách</t>
  </si>
  <si>
    <t>2085916002</t>
  </si>
  <si>
    <t>https://podminky.urs.cz/item/CS_URS_2025_02/781131112</t>
  </si>
  <si>
    <t>467</t>
  </si>
  <si>
    <t>781471810</t>
  </si>
  <si>
    <t>Demontáž obkladů z dlaždic keramických kladených do malty</t>
  </si>
  <si>
    <t>1866139604</t>
  </si>
  <si>
    <t>https://podminky.urs.cz/item/CS_URS_2025_02/781471810</t>
  </si>
  <si>
    <t>468</t>
  </si>
  <si>
    <t>781472219</t>
  </si>
  <si>
    <t>Montáž keramických obkladů stěn lepených cementovým flexibilním lepidlem hladkých přes 22 do 25 ks/m2</t>
  </si>
  <si>
    <t>-1369537973</t>
  </si>
  <si>
    <t>https://podminky.urs.cz/item/CS_URS_2025_02/781472219</t>
  </si>
  <si>
    <t>8,57*2+11,781*2+16,11*2+3*0,8+12,075*2*2+3,5*0,85*2+1,85*2*1,4*2+13,47*2+1,5*1,5+3*1,5+10,05*2+1,5*1,5+2,5*0,6</t>
  </si>
  <si>
    <t>469</t>
  </si>
  <si>
    <t>59761714</t>
  </si>
  <si>
    <t>obklad keramický nemrazuvzdorný povrch hladký/matný tl do 10mm přes 22 do 25ks/m2</t>
  </si>
  <si>
    <t>-1052050205</t>
  </si>
  <si>
    <t>197,472*1,1 'Přepočtené koeficientem množství</t>
  </si>
  <si>
    <t>470</t>
  </si>
  <si>
    <t>781492211</t>
  </si>
  <si>
    <t>Obklad - dokončující práce montáž profilu lepeného flexibilním cementovým lepidlem rohového</t>
  </si>
  <si>
    <t>-2053228688</t>
  </si>
  <si>
    <t>https://podminky.urs.cz/item/CS_URS_2025_02/781492211</t>
  </si>
  <si>
    <t>471</t>
  </si>
  <si>
    <t>19416005</t>
  </si>
  <si>
    <t>lišta ukončovací z eloxovaného hliníku 10mm</t>
  </si>
  <si>
    <t>1591878775</t>
  </si>
  <si>
    <t>50*1,05 'Přepočtené koeficientem množství</t>
  </si>
  <si>
    <t>472</t>
  </si>
  <si>
    <t>781495142</t>
  </si>
  <si>
    <t>Obklad - dokončující práce průnik obkladem kruhový, bez izolace přes DN 30 do DN 90</t>
  </si>
  <si>
    <t>-467769052</t>
  </si>
  <si>
    <t>https://podminky.urs.cz/item/CS_URS_2025_02/781495142</t>
  </si>
  <si>
    <t>473</t>
  </si>
  <si>
    <t>781495211</t>
  </si>
  <si>
    <t>Čištění vnitřních ploch po provedení obkladu stěn chemickými prostředky</t>
  </si>
  <si>
    <t>1579370877</t>
  </si>
  <si>
    <t>https://podminky.urs.cz/item/CS_URS_2025_02/781495211</t>
  </si>
  <si>
    <t>474</t>
  </si>
  <si>
    <t>781734112</t>
  </si>
  <si>
    <t>Montáž obkladů vnějších stěn z obkladaček nebo obkladových pásků cihelných lepených flexibilním lepidlem přes 50 do 85 ks/m2</t>
  </si>
  <si>
    <t>-2093979396</t>
  </si>
  <si>
    <t>https://podminky.urs.cz/item/CS_URS_2025_02/781734112</t>
  </si>
  <si>
    <t>1,8*3+1,8*1,95*2+2,75*0,2*2+1,8*0,2*3</t>
  </si>
  <si>
    <t>475</t>
  </si>
  <si>
    <t>59623112</t>
  </si>
  <si>
    <t>pásek obkladový cihlový hladký 280x65x14mm červený</t>
  </si>
  <si>
    <t>1854079568</t>
  </si>
  <si>
    <t>14,6*63,8 'Přepočtené koeficientem množství</t>
  </si>
  <si>
    <t>476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</si>
  <si>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</si>
  <si>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</si>
  <si>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-2012024407</t>
  </si>
  <si>
    <t>https://podminky.urs.cz/item/CS_URS_2025_02/998781122</t>
  </si>
  <si>
    <t>783</t>
  </si>
  <si>
    <t>Dokončovací práce - nátěry</t>
  </si>
  <si>
    <t>477</t>
  </si>
  <si>
    <t>783301313</t>
  </si>
  <si>
    <t>Příprava podkladu zámečnických konstrukcí před provedením nátěru odmaštění odmašťovačem ředidlovým</t>
  </si>
  <si>
    <t>-808154832</t>
  </si>
  <si>
    <t>https://podminky.urs.cz/item/CS_URS_2025_02/783301313</t>
  </si>
  <si>
    <t>31*2</t>
  </si>
  <si>
    <t>478</t>
  </si>
  <si>
    <t>783301401</t>
  </si>
  <si>
    <t>Příprava podkladu zámečnických konstrukcí před provedením nátěru ometení</t>
  </si>
  <si>
    <t>204713639</t>
  </si>
  <si>
    <t>https://podminky.urs.cz/item/CS_URS_2025_02/783301401</t>
  </si>
  <si>
    <t>479</t>
  </si>
  <si>
    <t>783344101</t>
  </si>
  <si>
    <t>Základní nátěr zámečnických konstrukcí jednonásobný polyuretanový</t>
  </si>
  <si>
    <t>-123019596</t>
  </si>
  <si>
    <t>https://podminky.urs.cz/item/CS_URS_2025_02/783344101</t>
  </si>
  <si>
    <t>480</t>
  </si>
  <si>
    <t>783347101</t>
  </si>
  <si>
    <t>Krycí nátěr (email) zámečnických konstrukcí jednonásobný polyuretanový</t>
  </si>
  <si>
    <t>-528128668</t>
  </si>
  <si>
    <t>https://podminky.urs.cz/item/CS_URS_2025_02/783347101</t>
  </si>
  <si>
    <t>784</t>
  </si>
  <si>
    <t>Dokončovací práce - malby a tapety</t>
  </si>
  <si>
    <t>481</t>
  </si>
  <si>
    <t>784111001</t>
  </si>
  <si>
    <t>Oprášení (ometení) podkladu v místnostech výšky do 3,80 m</t>
  </si>
  <si>
    <t>510355221</t>
  </si>
  <si>
    <t>https://podminky.urs.cz/item/CS_URS_2025_02/784111001</t>
  </si>
  <si>
    <t>54,37*2+18,543+20,807+392,756+349,516+573,467</t>
  </si>
  <si>
    <t>482</t>
  </si>
  <si>
    <t>784181001</t>
  </si>
  <si>
    <t>Pačokování jednonásobné v místnostech výšky do 3,80 m</t>
  </si>
  <si>
    <t>-1416685190</t>
  </si>
  <si>
    <t>https://podminky.urs.cz/item/CS_URS_2025_02/784181001</t>
  </si>
  <si>
    <t>483</t>
  </si>
  <si>
    <t>784211101</t>
  </si>
  <si>
    <t>Malby z malířských směsí oděruvzdorných za mokra dvojnásobné, bílé za mokra oděruvzdorné výborně v místnostech výšky do 3,80 m</t>
  </si>
  <si>
    <t>-2064761729</t>
  </si>
  <si>
    <t>https://podminky.urs.cz/item/CS_URS_2025_02/784211101</t>
  </si>
  <si>
    <t>HZS</t>
  </si>
  <si>
    <t>Hodinové zúčtovací sazby</t>
  </si>
  <si>
    <t>484</t>
  </si>
  <si>
    <t>HZS2222</t>
  </si>
  <si>
    <t>Hodinové zúčtovací sazby profesí PSV provádění stavebních instalací topenář odborný - ostatní úpravy systému v rámci bouracích prací</t>
  </si>
  <si>
    <t>hod</t>
  </si>
  <si>
    <t>512</t>
  </si>
  <si>
    <t>-394886607</t>
  </si>
  <si>
    <t>https://podminky.urs.cz/item/CS_URS_2025_02/HZS2222</t>
  </si>
  <si>
    <t>485</t>
  </si>
  <si>
    <t>HZS2232</t>
  </si>
  <si>
    <t>Hodinové zúčtovací sazby profesí PSV provádění stavebních instalací elektrikář odborný - demontáže a odpojení elektroinstalací v dotčené části stavby</t>
  </si>
  <si>
    <t>1209020678</t>
  </si>
  <si>
    <t>https://podminky.urs.cz/item/CS_URS_2025_02/HZS2232</t>
  </si>
  <si>
    <t>486</t>
  </si>
  <si>
    <t>HZS3211</t>
  </si>
  <si>
    <t>Hodinové zúčtovací sazby montáží technologických zařízení na stavebních objektech montér vzduchotechniky a chlazení - demontáže VZT v kuchyňském provozu</t>
  </si>
  <si>
    <t>-2044709431</t>
  </si>
  <si>
    <t>https://podminky.urs.cz/item/CS_URS_2025_02/HZS3211</t>
  </si>
  <si>
    <t>487</t>
  </si>
  <si>
    <t>HZS3241</t>
  </si>
  <si>
    <t>Hodinové zúčtovací sazby montáží technologických zařízení na stavebních objektech montér výtahář - demotáž potravinového výtahu</t>
  </si>
  <si>
    <t>-1411354497</t>
  </si>
  <si>
    <t>https://podminky.urs.cz/item/CS_URS_2025_02/HZS3241</t>
  </si>
  <si>
    <t>VRN</t>
  </si>
  <si>
    <t>Vedlejší rozpočtové náklady</t>
  </si>
  <si>
    <t>VRN1</t>
  </si>
  <si>
    <t>Průzkumné, zeměměřičské a projektové práce</t>
  </si>
  <si>
    <t>488</t>
  </si>
  <si>
    <t>013254000</t>
  </si>
  <si>
    <t>Dokumentace skutečného provedení stavby</t>
  </si>
  <si>
    <t>1024</t>
  </si>
  <si>
    <t>548310951</t>
  </si>
  <si>
    <t>https://podminky.urs.cz/item/CS_URS_2025_02/013254000</t>
  </si>
  <si>
    <t>489</t>
  </si>
  <si>
    <t>013274000</t>
  </si>
  <si>
    <t>Pasportizace objektu před započetím prací</t>
  </si>
  <si>
    <t>-1611316651</t>
  </si>
  <si>
    <t>https://podminky.urs.cz/item/CS_URS_2025_02/013274000</t>
  </si>
  <si>
    <t>VRN3</t>
  </si>
  <si>
    <t>Zařízení staveniště</t>
  </si>
  <si>
    <t>490</t>
  </si>
  <si>
    <t>031303000</t>
  </si>
  <si>
    <t>Náklady na zábor</t>
  </si>
  <si>
    <t>-1119838925</t>
  </si>
  <si>
    <t>https://podminky.urs.cz/item/CS_URS_2025_02/031303000</t>
  </si>
  <si>
    <t>491</t>
  </si>
  <si>
    <t>032002000</t>
  </si>
  <si>
    <t>Vybavení staveniště</t>
  </si>
  <si>
    <t>1465709298</t>
  </si>
  <si>
    <t>https://podminky.urs.cz/item/CS_URS_2025_02/032002000</t>
  </si>
  <si>
    <t>492</t>
  </si>
  <si>
    <t>034503000</t>
  </si>
  <si>
    <t>Informační tabule na staveništi</t>
  </si>
  <si>
    <t>446398777</t>
  </si>
  <si>
    <t>https://podminky.urs.cz/item/CS_URS_2025_02/034503000</t>
  </si>
  <si>
    <t>493</t>
  </si>
  <si>
    <t>039002000</t>
  </si>
  <si>
    <t>Zrušení zařízení staveniště</t>
  </si>
  <si>
    <t>863466434</t>
  </si>
  <si>
    <t>https://podminky.urs.cz/item/CS_URS_2025_02/039002000</t>
  </si>
  <si>
    <t>VRN4</t>
  </si>
  <si>
    <t>Inženýrská činnost</t>
  </si>
  <si>
    <t>494</t>
  </si>
  <si>
    <t>043203000</t>
  </si>
  <si>
    <t>Měření intenzity osvětlení výukových a pobytových prostor</t>
  </si>
  <si>
    <t>1299999241</t>
  </si>
  <si>
    <t>495</t>
  </si>
  <si>
    <t>043214000</t>
  </si>
  <si>
    <t>Měření doby dozvuku a návrh opatření v učebnách</t>
  </si>
  <si>
    <t>1236838345</t>
  </si>
  <si>
    <t>VRN7</t>
  </si>
  <si>
    <t>Provozní vlivy</t>
  </si>
  <si>
    <t>496</t>
  </si>
  <si>
    <t>071002000</t>
  </si>
  <si>
    <t>Provoz investora, třetích osob (průchodnost stavby do vyšších podlaží, provoz ÚP)</t>
  </si>
  <si>
    <t>1335187526</t>
  </si>
  <si>
    <t>https://podminky.urs.cz/item/CS_URS_2025_02/071002000</t>
  </si>
  <si>
    <t>VRN9</t>
  </si>
  <si>
    <t>Ostatní náklady</t>
  </si>
  <si>
    <t>497</t>
  </si>
  <si>
    <t>092203000</t>
  </si>
  <si>
    <t>Školení, zaškolení</t>
  </si>
  <si>
    <t>klp</t>
  </si>
  <si>
    <t>139734381</t>
  </si>
  <si>
    <t>https://podminky.urs.cz/item/CS_URS_2025_02/092203000</t>
  </si>
  <si>
    <t>498</t>
  </si>
  <si>
    <t>094103000</t>
  </si>
  <si>
    <t>Náklady na vyklizení objektu</t>
  </si>
  <si>
    <t>-1880486194</t>
  </si>
  <si>
    <t>https://podminky.urs.cz/item/CS_URS_2025_02/094103000</t>
  </si>
  <si>
    <t>170,1+327,52+25,33+25,33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</si>
  <si>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</si>
  <si>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</si>
  <si>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</si>
  <si>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</si>
  <si>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</si>
  <si>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</si>
  <si>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</si>
  <si>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</si>
  <si>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</si>
  <si>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</si>
  <si>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</si>
  <si>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</si>
  <si>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</si>
  <si>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</si>
  <si>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</si>
  <si>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</si>
  <si>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</si>
  <si>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</si>
  <si>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</si>
  <si>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</si>
  <si>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</si>
  <si>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</si>
  <si>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</si>
  <si>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</si>
  <si>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</si>
  <si>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</si>
  <si>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</si>
  <si>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</si>
  <si>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</si>
  <si>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</si>
  <si>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</si>
  <si>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</si>
  <si>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</si>
  <si>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</si>
  <si>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</si>
  <si>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</si>
  <si>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</si>
  <si>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</si>
  <si>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</si>
  <si>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</si>
  <si>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</si>
  <si>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</si>
  <si>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</si>
  <si>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</si>
  <si>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</si>
  <si>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</si>
  <si>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</si>
  <si>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</si>
  <si>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</si>
  <si>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</si>
  <si>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</si>
  <si>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</si>
  <si>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</si>
  <si>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</si>
  <si>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</si>
  <si>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</si>
  <si>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</si>
  <si>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</si>
  <si>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</si>
  <si>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</si>
  <si>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</si>
  <si>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</si>
  <si>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</si>
  <si>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</si>
  <si>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</si>
  <si>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</si>
  <si>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</si>
  <si>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</si>
  <si>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</si>
  <si>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</si>
  <si>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</si>
  <si>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</si>
  <si>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</si>
  <si>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</si>
  <si>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</si>
  <si>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</si>
  <si>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</si>
  <si>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</si>
  <si>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</si>
  <si>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</si>
  <si>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</si>
  <si>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</si>
  <si>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</si>
  <si>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</si>
  <si>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</si>
  <si>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</si>
  <si>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</si>
  <si>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</si>
  <si>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</si>
  <si>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</si>
  <si>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</si>
  <si>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</si>
  <si>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</si>
  <si>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</si>
  <si>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</si>
  <si>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</si>
  <si>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</si>
  <si>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</si>
  <si>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</si>
  <si>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</si>
  <si>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</si>
  <si>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</si>
  <si>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</si>
  <si>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</si>
  <si>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</si>
  <si>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</si>
  <si>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</si>
  <si>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</si>
  <si>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</si>
  <si>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</si>
  <si>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</si>
  <si>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</si>
  <si>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</si>
  <si>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</si>
  <si>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</si>
  <si>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</si>
  <si>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</si>
  <si>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</si>
  <si>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</si>
  <si>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</si>
  <si>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</si>
  <si>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</si>
  <si>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</si>
  <si>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</si>
  <si>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</si>
  <si>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</si>
  <si>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</si>
  <si>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</si>
  <si>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</si>
  <si>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</si>
  <si>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</si>
  <si>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</si>
  <si>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</si>
  <si>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</si>
  <si>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</si>
  <si>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</si>
  <si>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</si>
  <si>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</si>
  <si>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</si>
  <si>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</si>
  <si>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</si>
  <si>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</si>
  <si>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</si>
  <si>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</si>
  <si>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</si>
  <si>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</si>
  <si>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</si>
  <si>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</si>
  <si>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</si>
  <si>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</si>
  <si>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</si>
  <si>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</si>
  <si>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</si>
  <si>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</si>
  <si>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</si>
  <si>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</si>
  <si>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</si>
  <si>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</si>
  <si>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</si>
  <si>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</si>
  <si>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</si>
  <si>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</si>
  <si>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</si>
  <si>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</si>
  <si>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</si>
  <si>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</si>
  <si>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</si>
  <si>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</si>
  <si>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</si>
  <si>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</si>
  <si>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</si>
  <si>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</si>
  <si>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</si>
  <si>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</si>
  <si>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</si>
  <si>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</si>
  <si>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</si>
  <si>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</si>
  <si>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</si>
  <si>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</si>
  <si>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</si>
  <si>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</si>
  <si>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</si>
  <si>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</si>
  <si>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</si>
  <si>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</si>
  <si>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</si>
  <si>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Výpis gastrovybavení</t>
  </si>
  <si>
    <t>ozn.</t>
  </si>
  <si>
    <t>název</t>
  </si>
  <si>
    <t>popis</t>
  </si>
  <si>
    <t>počet celkem</t>
  </si>
  <si>
    <t>umístění</t>
  </si>
  <si>
    <t>referenční snímek</t>
  </si>
  <si>
    <t>počet</t>
  </si>
  <si>
    <t>dodávka</t>
  </si>
  <si>
    <t>montáž</t>
  </si>
  <si>
    <t>celkem bez DPH</t>
  </si>
  <si>
    <t>01</t>
  </si>
  <si>
    <t xml:space="preserve">výdejový vozík mobilní </t>
  </si>
  <si>
    <t>výdejní vozík mobilní, kapacita - 3GN, elektrický dohřev se samotatnou regulací: 30-90°C, celonerezové provedení</t>
  </si>
  <si>
    <t>2 ks</t>
  </si>
  <si>
    <t>1.12, 2.09</t>
  </si>
  <si>
    <t>02</t>
  </si>
  <si>
    <t>gastronádoba 1/1 vč. víka</t>
  </si>
  <si>
    <t>GN 1/1 hloubky: 150mm -4ks,
100mm -8ks</t>
  </si>
  <si>
    <t>12ks</t>
  </si>
  <si>
    <t>03</t>
  </si>
  <si>
    <t>gastronádoba 1/2 vč. víka</t>
  </si>
  <si>
    <t>GN 1/2 hloubky: 150mm -4ks,
200mm -4ks</t>
  </si>
  <si>
    <t>8ks</t>
  </si>
  <si>
    <t>04</t>
  </si>
  <si>
    <t>gastronádoba 1/6 vč. víka</t>
  </si>
  <si>
    <t>GN 1/2 hloubky: 
200mm -6ks</t>
  </si>
  <si>
    <t>6ks</t>
  </si>
  <si>
    <t>05</t>
  </si>
  <si>
    <t>podstavná myčka stolního nádobí</t>
  </si>
  <si>
    <t>Podstavná myčka nádobí K40, s odpadním čerpadlem a dávkovačem mycího prostředku, 3 mycí programy, koš 400*400mm</t>
  </si>
  <si>
    <t>2ks</t>
  </si>
  <si>
    <t>06</t>
  </si>
  <si>
    <t>sestava přepravních boxu</t>
  </si>
  <si>
    <t>sestava přepravních termoboxů na GN 1/1, hloubka 230mm, objem 40l, vyrobený z polypropylenové pěny o vysoké hustotě, 6ks vč. vozíku</t>
  </si>
  <si>
    <t>2 sestavy</t>
  </si>
  <si>
    <t>07</t>
  </si>
  <si>
    <t>regál skladový</t>
  </si>
  <si>
    <t>Skladový regál se 4 plnými policemi - šroubovatelný, nerez, 800x400x(H)1800mm</t>
  </si>
  <si>
    <t>2.09</t>
  </si>
  <si>
    <t>08</t>
  </si>
  <si>
    <t>lednice nízká</t>
  </si>
  <si>
    <t>podstavná chladnička, výška 87,3 cm, objem chladničky 142 l, energetická třída E, automatické odmrazování, LED osvětlení, mechanické ovládání teploty s digitálním zobrazením aktuální teploty! možnost změny směru otevírání dveří, hlučnost 36 dB, V × Š × H: 87,3 × 54,8 × 55,0 cm</t>
  </si>
  <si>
    <t>4ks</t>
  </si>
  <si>
    <t>09</t>
  </si>
  <si>
    <t>ohřívač nápojů</t>
  </si>
  <si>
    <t>Ohřívač horkých nápojů – 9 L – dvojitá stěna, zařízení je vybaveno dvojitými stěnami</t>
  </si>
  <si>
    <t>vozík servírovací</t>
  </si>
  <si>
    <t>vozík servírovací se 3 policemi, nerez, rozměr 960*500*935mm</t>
  </si>
  <si>
    <t>rychlovarná konvice</t>
  </si>
  <si>
    <t>Rychlovarná konvice s regulací teploty – 1,8 L</t>
  </si>
  <si>
    <t>5ks</t>
  </si>
  <si>
    <t>1.12, 2.09, 2.13</t>
  </si>
  <si>
    <t>mikrovlnná trouba</t>
  </si>
  <si>
    <t>Mikrovlnná trouba – 20l – 700w – manuální ovládání</t>
  </si>
  <si>
    <t>3ks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</si>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</sst>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0" fillId="0" borderId="0" applyNumberFormat="0" applyFill="0" applyBorder="0" applyAlignment="0" applyProtection="0"/>
    <xf numFmtId="0" fontId="1" fillId="0" borderId="1"/>
  </cellStyleXfs>
  <cellXfs count="3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9" fillId="0" borderId="4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7" fillId="0" borderId="0" xfId="0" applyNumberFormat="1" applyFont="1"/>
    <xf numFmtId="0" fontId="9" fillId="0" borderId="15" xfId="0" applyFont="1" applyBorder="1"/>
    <xf numFmtId="166" fontId="9" fillId="0" borderId="0" xfId="0" applyNumberFormat="1" applyFont="1"/>
    <xf numFmtId="166" fontId="9" fillId="0" borderId="16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0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" fillId="0" borderId="1" xfId="2"/>
    <xf numFmtId="0" fontId="1" fillId="0" borderId="32" xfId="2" applyBorder="1" applyAlignment="1">
      <alignment horizontal="center" vertical="center"/>
    </xf>
    <xf numFmtId="0" fontId="1" fillId="0" borderId="32" xfId="2" applyBorder="1" applyAlignment="1">
      <alignment horizontal="center" vertical="center" wrapText="1"/>
    </xf>
    <xf numFmtId="0" fontId="1" fillId="0" borderId="1" xfId="2" applyAlignment="1">
      <alignment wrapText="1"/>
    </xf>
    <xf numFmtId="49" fontId="1" fillId="0" borderId="32" xfId="2" applyNumberFormat="1" applyBorder="1" applyAlignment="1">
      <alignment horizontal="center" vertical="center" wrapText="1"/>
    </xf>
    <xf numFmtId="0" fontId="53" fillId="0" borderId="32" xfId="2" applyFont="1" applyBorder="1" applyAlignment="1">
      <alignment horizontal="center" vertical="center" wrapText="1"/>
    </xf>
    <xf numFmtId="4" fontId="1" fillId="5" borderId="32" xfId="2" applyNumberFormat="1" applyFill="1" applyBorder="1" applyAlignment="1">
      <alignment horizontal="center" vertical="center"/>
    </xf>
    <xf numFmtId="4" fontId="1" fillId="0" borderId="32" xfId="2" applyNumberFormat="1" applyBorder="1" applyAlignment="1">
      <alignment horizontal="center" vertical="center"/>
    </xf>
    <xf numFmtId="4" fontId="1" fillId="0" borderId="33" xfId="2" applyNumberFormat="1" applyBorder="1" applyAlignment="1">
      <alignment horizontal="center" vertical="center"/>
    </xf>
    <xf numFmtId="49" fontId="1" fillId="0" borderId="1" xfId="2" applyNumberFormat="1" applyAlignment="1">
      <alignment horizontal="center" vertical="center" wrapText="1"/>
    </xf>
    <xf numFmtId="4" fontId="1" fillId="0" borderId="1" xfId="2" applyNumberFormat="1"/>
    <xf numFmtId="4" fontId="1" fillId="0" borderId="1" xfId="2" applyNumberFormat="1" applyAlignment="1">
      <alignment horizontal="center" vertical="center" wrapText="1"/>
    </xf>
    <xf numFmtId="4" fontId="52" fillId="0" borderId="34" xfId="2" applyNumberFormat="1" applyFont="1" applyBorder="1" applyAlignment="1">
      <alignment horizontal="center" vertical="center"/>
    </xf>
    <xf numFmtId="49" fontId="1" fillId="0" borderId="1" xfId="2" applyNumberFormat="1" applyAlignment="1">
      <alignment horizontal="center" vertical="center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0" fillId="0" borderId="0" xfId="0"/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5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0" borderId="32" xfId="2" applyBorder="1" applyAlignment="1">
      <alignment horizontal="center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3">
    <cellStyle name="Hypertextový odkaz" xfId="1" builtinId="8"/>
    <cellStyle name="Normální" xfId="0" builtinId="0" customBuiltin="1"/>
    <cellStyle name="Normální 2" xfId="2" xr:uid="{CD1FC9CF-8992-48D4-8FEE-CDD96290DE49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e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10" Type="http://schemas.openxmlformats.org/officeDocument/2006/relationships/image" Target="../media/image11.jpg"/><Relationship Id="rId4" Type="http://schemas.openxmlformats.org/officeDocument/2006/relationships/image" Target="../media/image5.jpeg"/><Relationship Id="rId9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3</xdr:row>
      <xdr:rowOff>28576</xdr:rowOff>
    </xdr:from>
    <xdr:to>
      <xdr:col>6</xdr:col>
      <xdr:colOff>2047875</xdr:colOff>
      <xdr:row>3</xdr:row>
      <xdr:rowOff>1882202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CD43699-71A2-45A4-985D-12A7B05FB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1000126"/>
          <a:ext cx="1914525" cy="1853626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</xdr:row>
      <xdr:rowOff>171451</xdr:rowOff>
    </xdr:from>
    <xdr:to>
      <xdr:col>6</xdr:col>
      <xdr:colOff>1924050</xdr:colOff>
      <xdr:row>5</xdr:row>
      <xdr:rowOff>500548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95C01D1-4BD2-4AED-AEDD-F7CEF2A4D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3076576"/>
          <a:ext cx="1704975" cy="98632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7</xdr:row>
      <xdr:rowOff>66675</xdr:rowOff>
    </xdr:from>
    <xdr:to>
      <xdr:col>6</xdr:col>
      <xdr:colOff>1991221</xdr:colOff>
      <xdr:row>7</xdr:row>
      <xdr:rowOff>1943100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FF0D8E7-073D-4A79-817C-337925F4F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4943475"/>
          <a:ext cx="1895971" cy="187642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38101</xdr:colOff>
      <xdr:row>8</xdr:row>
      <xdr:rowOff>76202</xdr:rowOff>
    </xdr:from>
    <xdr:to>
      <xdr:col>6</xdr:col>
      <xdr:colOff>2057400</xdr:colOff>
      <xdr:row>8</xdr:row>
      <xdr:rowOff>1389872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A82347D-4B76-4CE1-880B-1B9BBAD94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1" y="6934202"/>
          <a:ext cx="2019299" cy="131367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9</xdr:row>
      <xdr:rowOff>57150</xdr:rowOff>
    </xdr:from>
    <xdr:to>
      <xdr:col>6</xdr:col>
      <xdr:colOff>1885950</xdr:colOff>
      <xdr:row>9</xdr:row>
      <xdr:rowOff>2218605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C198B8C-B785-421E-93F0-582B625F0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8648700"/>
          <a:ext cx="1638300" cy="216145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10</xdr:row>
      <xdr:rowOff>28575</xdr:rowOff>
    </xdr:from>
    <xdr:to>
      <xdr:col>6</xdr:col>
      <xdr:colOff>1946379</xdr:colOff>
      <xdr:row>10</xdr:row>
      <xdr:rowOff>2190750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113DF81-4422-4849-AB72-57519B8A8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11001375"/>
          <a:ext cx="1793978" cy="21621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11</xdr:row>
      <xdr:rowOff>85726</xdr:rowOff>
    </xdr:from>
    <xdr:to>
      <xdr:col>6</xdr:col>
      <xdr:colOff>1685925</xdr:colOff>
      <xdr:row>11</xdr:row>
      <xdr:rowOff>1883248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2A7D002-3F5B-4647-BBE6-840A7A2AA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13439776"/>
          <a:ext cx="1266825" cy="1797522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12</xdr:row>
      <xdr:rowOff>95250</xdr:rowOff>
    </xdr:from>
    <xdr:to>
      <xdr:col>6</xdr:col>
      <xdr:colOff>1971675</xdr:colOff>
      <xdr:row>12</xdr:row>
      <xdr:rowOff>1924981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26CC7C8-1062-4002-A126-D2EF720F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5401925"/>
          <a:ext cx="1819275" cy="1829731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13</xdr:row>
      <xdr:rowOff>66676</xdr:rowOff>
    </xdr:from>
    <xdr:to>
      <xdr:col>6</xdr:col>
      <xdr:colOff>1695451</xdr:colOff>
      <xdr:row>13</xdr:row>
      <xdr:rowOff>1427604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10D31B3D-8F38-479D-8041-B1A0F058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17392651"/>
          <a:ext cx="1276350" cy="136092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14</xdr:row>
      <xdr:rowOff>123826</xdr:rowOff>
    </xdr:from>
    <xdr:to>
      <xdr:col>6</xdr:col>
      <xdr:colOff>2046488</xdr:colOff>
      <xdr:row>14</xdr:row>
      <xdr:rowOff>1304925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FE3076B1-9FA9-4378-87B5-2482A551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18983326"/>
          <a:ext cx="2008388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22130803" TargetMode="External"/><Relationship Id="rId299" Type="http://schemas.openxmlformats.org/officeDocument/2006/relationships/hyperlink" Target="https://podminky.urs.cz/item/CS_URS_2021_01/767531111" TargetMode="External"/><Relationship Id="rId303" Type="http://schemas.openxmlformats.org/officeDocument/2006/relationships/hyperlink" Target="https://podminky.urs.cz/item/CS_URS_2025_02/767995113" TargetMode="External"/><Relationship Id="rId21" Type="http://schemas.openxmlformats.org/officeDocument/2006/relationships/hyperlink" Target="https://podminky.urs.cz/item/CS_URS_2025_02/346272236" TargetMode="External"/><Relationship Id="rId42" Type="http://schemas.openxmlformats.org/officeDocument/2006/relationships/hyperlink" Target="https://podminky.urs.cz/item/CS_URS_2025_02/941211112" TargetMode="External"/><Relationship Id="rId63" Type="http://schemas.openxmlformats.org/officeDocument/2006/relationships/hyperlink" Target="https://podminky.urs.cz/item/CS_URS_2025_02/993111111" TargetMode="External"/><Relationship Id="rId84" Type="http://schemas.openxmlformats.org/officeDocument/2006/relationships/hyperlink" Target="https://podminky.urs.cz/item/CS_URS_2025_02/713131343" TargetMode="External"/><Relationship Id="rId138" Type="http://schemas.openxmlformats.org/officeDocument/2006/relationships/hyperlink" Target="https://podminky.urs.cz/item/CS_URS_2025_02/722190402" TargetMode="External"/><Relationship Id="rId159" Type="http://schemas.openxmlformats.org/officeDocument/2006/relationships/hyperlink" Target="https://podminky.urs.cz/item/CS_URS_2025_02/725331111" TargetMode="External"/><Relationship Id="rId324" Type="http://schemas.openxmlformats.org/officeDocument/2006/relationships/hyperlink" Target="https://podminky.urs.cz/item/CS_URS_2025_02/781111011" TargetMode="External"/><Relationship Id="rId345" Type="http://schemas.openxmlformats.org/officeDocument/2006/relationships/hyperlink" Target="https://podminky.urs.cz/item/CS_URS_2025_02/013254000" TargetMode="External"/><Relationship Id="rId170" Type="http://schemas.openxmlformats.org/officeDocument/2006/relationships/hyperlink" Target="https://podminky.urs.cz/item/CS_URS_2025_02/733191924" TargetMode="External"/><Relationship Id="rId191" Type="http://schemas.openxmlformats.org/officeDocument/2006/relationships/hyperlink" Target="https://podminky.urs.cz/item/CS_URS_2021_01/741112001" TargetMode="External"/><Relationship Id="rId205" Type="http://schemas.openxmlformats.org/officeDocument/2006/relationships/hyperlink" Target="https://podminky.urs.cz/item/CS_URS_2021_01/741313041" TargetMode="External"/><Relationship Id="rId226" Type="http://schemas.openxmlformats.org/officeDocument/2006/relationships/hyperlink" Target="https://podminky.urs.cz/item/CS_URS_2025_02/742310003" TargetMode="External"/><Relationship Id="rId247" Type="http://schemas.openxmlformats.org/officeDocument/2006/relationships/hyperlink" Target="https://podminky.urs.cz/item/CS_URS_2025_02/762083111" TargetMode="External"/><Relationship Id="rId107" Type="http://schemas.openxmlformats.org/officeDocument/2006/relationships/hyperlink" Target="https://podminky.urs.cz/item/CS_URS_2025_02/721174043" TargetMode="External"/><Relationship Id="rId268" Type="http://schemas.openxmlformats.org/officeDocument/2006/relationships/hyperlink" Target="https://podminky.urs.cz/item/CS_URS_2025_02/998764122" TargetMode="External"/><Relationship Id="rId289" Type="http://schemas.openxmlformats.org/officeDocument/2006/relationships/hyperlink" Target="https://podminky.urs.cz/item/CS_URS_2025_02/766811115" TargetMode="External"/><Relationship Id="rId11" Type="http://schemas.openxmlformats.org/officeDocument/2006/relationships/hyperlink" Target="https://podminky.urs.cz/item/CS_URS_2025_02/279113133" TargetMode="External"/><Relationship Id="rId32" Type="http://schemas.openxmlformats.org/officeDocument/2006/relationships/hyperlink" Target="https://podminky.urs.cz/item/CS_URS_2025_02/417351116" TargetMode="External"/><Relationship Id="rId53" Type="http://schemas.openxmlformats.org/officeDocument/2006/relationships/hyperlink" Target="https://podminky.urs.cz/item/CS_URS_2025_02/965042141" TargetMode="External"/><Relationship Id="rId74" Type="http://schemas.openxmlformats.org/officeDocument/2006/relationships/hyperlink" Target="https://podminky.urs.cz/item/CS_URS_2025_02/711112001" TargetMode="External"/><Relationship Id="rId128" Type="http://schemas.openxmlformats.org/officeDocument/2006/relationships/hyperlink" Target="https://podminky.urs.cz/item/CS_URS_2025_02/722181211" TargetMode="External"/><Relationship Id="rId149" Type="http://schemas.openxmlformats.org/officeDocument/2006/relationships/hyperlink" Target="https://podminky.urs.cz/item/CS_URS_2025_02/725210821" TargetMode="External"/><Relationship Id="rId314" Type="http://schemas.openxmlformats.org/officeDocument/2006/relationships/hyperlink" Target="https://podminky.urs.cz/item/CS_URS_2025_02/776111311" TargetMode="External"/><Relationship Id="rId335" Type="http://schemas.openxmlformats.org/officeDocument/2006/relationships/hyperlink" Target="https://podminky.urs.cz/item/CS_URS_2025_02/783301401" TargetMode="External"/><Relationship Id="rId5" Type="http://schemas.openxmlformats.org/officeDocument/2006/relationships/hyperlink" Target="https://podminky.urs.cz/item/CS_URS_2025_02/174111102" TargetMode="External"/><Relationship Id="rId95" Type="http://schemas.openxmlformats.org/officeDocument/2006/relationships/hyperlink" Target="https://podminky.urs.cz/item/CS_URS_2025_02/721140915" TargetMode="External"/><Relationship Id="rId160" Type="http://schemas.openxmlformats.org/officeDocument/2006/relationships/hyperlink" Target="https://podminky.urs.cz/item/CS_URS_2025_02/725813111" TargetMode="External"/><Relationship Id="rId181" Type="http://schemas.openxmlformats.org/officeDocument/2006/relationships/hyperlink" Target="https://podminky.urs.cz/item/CS_URS_2025_02/735152581" TargetMode="External"/><Relationship Id="rId216" Type="http://schemas.openxmlformats.org/officeDocument/2006/relationships/hyperlink" Target="https://podminky.urs.cz/item/CS_URS_2025_02/742220141" TargetMode="External"/><Relationship Id="rId237" Type="http://schemas.openxmlformats.org/officeDocument/2006/relationships/hyperlink" Target="https://podminky.urs.cz/item/CS_URS_2025_02/751111052" TargetMode="External"/><Relationship Id="rId258" Type="http://schemas.openxmlformats.org/officeDocument/2006/relationships/hyperlink" Target="https://podminky.urs.cz/item/CS_URS_2025_02/763111417" TargetMode="External"/><Relationship Id="rId279" Type="http://schemas.openxmlformats.org/officeDocument/2006/relationships/hyperlink" Target="https://podminky.urs.cz/item/CS_URS_2025_02/766660021" TargetMode="External"/><Relationship Id="rId22" Type="http://schemas.openxmlformats.org/officeDocument/2006/relationships/hyperlink" Target="https://podminky.urs.cz/item/CS_URS_2025_02/346272256" TargetMode="External"/><Relationship Id="rId43" Type="http://schemas.openxmlformats.org/officeDocument/2006/relationships/hyperlink" Target="https://podminky.urs.cz/item/CS_URS_2025_02/941211212" TargetMode="External"/><Relationship Id="rId64" Type="http://schemas.openxmlformats.org/officeDocument/2006/relationships/hyperlink" Target="https://podminky.urs.cz/item/CS_URS_2025_02/997013211" TargetMode="External"/><Relationship Id="rId118" Type="http://schemas.openxmlformats.org/officeDocument/2006/relationships/hyperlink" Target="https://podminky.urs.cz/item/CS_URS_2025_02/722130901" TargetMode="External"/><Relationship Id="rId139" Type="http://schemas.openxmlformats.org/officeDocument/2006/relationships/hyperlink" Target="https://podminky.urs.cz/item/CS_URS_2025_02/722220111" TargetMode="External"/><Relationship Id="rId290" Type="http://schemas.openxmlformats.org/officeDocument/2006/relationships/hyperlink" Target="https://podminky.urs.cz/item/CS_URS_2025_02/766811152" TargetMode="External"/><Relationship Id="rId304" Type="http://schemas.openxmlformats.org/officeDocument/2006/relationships/hyperlink" Target="https://podminky.urs.cz/item/CS_URS_2025_02/998767122" TargetMode="External"/><Relationship Id="rId325" Type="http://schemas.openxmlformats.org/officeDocument/2006/relationships/hyperlink" Target="https://podminky.urs.cz/item/CS_URS_2025_02/781121011" TargetMode="External"/><Relationship Id="rId346" Type="http://schemas.openxmlformats.org/officeDocument/2006/relationships/hyperlink" Target="https://podminky.urs.cz/item/CS_URS_2025_02/013274000" TargetMode="External"/><Relationship Id="rId85" Type="http://schemas.openxmlformats.org/officeDocument/2006/relationships/hyperlink" Target="https://podminky.urs.cz/item/CS_URS_2025_02/713132311" TargetMode="External"/><Relationship Id="rId150" Type="http://schemas.openxmlformats.org/officeDocument/2006/relationships/hyperlink" Target="https://podminky.urs.cz/item/CS_URS_2025_02/725211601" TargetMode="External"/><Relationship Id="rId171" Type="http://schemas.openxmlformats.org/officeDocument/2006/relationships/hyperlink" Target="https://podminky.urs.cz/item/CS_URS_2025_02/733222303" TargetMode="External"/><Relationship Id="rId192" Type="http://schemas.openxmlformats.org/officeDocument/2006/relationships/hyperlink" Target="https://podminky.urs.cz/item/CS_URS_2025_02/741112103" TargetMode="External"/><Relationship Id="rId206" Type="http://schemas.openxmlformats.org/officeDocument/2006/relationships/hyperlink" Target="https://podminky.urs.cz/item/CS_URS_2021_01/741313052" TargetMode="External"/><Relationship Id="rId227" Type="http://schemas.openxmlformats.org/officeDocument/2006/relationships/hyperlink" Target="https://podminky.urs.cz/item/CS_URS_2025_02/742310006" TargetMode="External"/><Relationship Id="rId248" Type="http://schemas.openxmlformats.org/officeDocument/2006/relationships/hyperlink" Target="https://podminky.urs.cz/item/CS_URS_2025_02/762112110" TargetMode="External"/><Relationship Id="rId269" Type="http://schemas.openxmlformats.org/officeDocument/2006/relationships/hyperlink" Target="https://podminky.urs.cz/item/CS_URS_2025_02/765151003" TargetMode="External"/><Relationship Id="rId12" Type="http://schemas.openxmlformats.org/officeDocument/2006/relationships/hyperlink" Target="https://podminky.urs.cz/item/CS_URS_2025_02/279113135" TargetMode="External"/><Relationship Id="rId33" Type="http://schemas.openxmlformats.org/officeDocument/2006/relationships/hyperlink" Target="https://podminky.urs.cz/item/CS_URS_2025_02/417361821" TargetMode="External"/><Relationship Id="rId108" Type="http://schemas.openxmlformats.org/officeDocument/2006/relationships/hyperlink" Target="https://podminky.urs.cz/item/CS_URS_2025_02/721174044" TargetMode="External"/><Relationship Id="rId129" Type="http://schemas.openxmlformats.org/officeDocument/2006/relationships/hyperlink" Target="https://podminky.urs.cz/item/CS_URS_2025_02/722181212" TargetMode="External"/><Relationship Id="rId280" Type="http://schemas.openxmlformats.org/officeDocument/2006/relationships/hyperlink" Target="https://podminky.urs.cz/item/CS_URS_2025_02/766660022" TargetMode="External"/><Relationship Id="rId315" Type="http://schemas.openxmlformats.org/officeDocument/2006/relationships/hyperlink" Target="https://podminky.urs.cz/item/CS_URS_2025_02/776121112" TargetMode="External"/><Relationship Id="rId336" Type="http://schemas.openxmlformats.org/officeDocument/2006/relationships/hyperlink" Target="https://podminky.urs.cz/item/CS_URS_2025_02/783344101" TargetMode="External"/><Relationship Id="rId54" Type="http://schemas.openxmlformats.org/officeDocument/2006/relationships/hyperlink" Target="https://podminky.urs.cz/item/CS_URS_2025_02/965046111" TargetMode="External"/><Relationship Id="rId75" Type="http://schemas.openxmlformats.org/officeDocument/2006/relationships/hyperlink" Target="https://podminky.urs.cz/item/CS_URS_2025_02/711141559" TargetMode="External"/><Relationship Id="rId96" Type="http://schemas.openxmlformats.org/officeDocument/2006/relationships/hyperlink" Target="https://podminky.urs.cz/item/CS_URS_2025_02/721140916" TargetMode="External"/><Relationship Id="rId140" Type="http://schemas.openxmlformats.org/officeDocument/2006/relationships/hyperlink" Target="https://podminky.urs.cz/item/CS_URS_2025_02/722220121" TargetMode="External"/><Relationship Id="rId161" Type="http://schemas.openxmlformats.org/officeDocument/2006/relationships/hyperlink" Target="https://podminky.urs.cz/item/CS_URS_2025_02/725821316" TargetMode="External"/><Relationship Id="rId182" Type="http://schemas.openxmlformats.org/officeDocument/2006/relationships/hyperlink" Target="https://podminky.urs.cz/item/CS_URS_2025_02/735152582" TargetMode="External"/><Relationship Id="rId217" Type="http://schemas.openxmlformats.org/officeDocument/2006/relationships/hyperlink" Target="https://podminky.urs.cz/item/CS_URS_2025_02/742220221" TargetMode="External"/><Relationship Id="rId6" Type="http://schemas.openxmlformats.org/officeDocument/2006/relationships/hyperlink" Target="https://podminky.urs.cz/item/CS_URS_2025_02/175111101" TargetMode="External"/><Relationship Id="rId238" Type="http://schemas.openxmlformats.org/officeDocument/2006/relationships/hyperlink" Target="https://podminky.urs.cz/item/CS_URS_2025_02/751398032" TargetMode="External"/><Relationship Id="rId259" Type="http://schemas.openxmlformats.org/officeDocument/2006/relationships/hyperlink" Target="https://podminky.urs.cz/item/CS_URS_2025_02/763131411" TargetMode="External"/><Relationship Id="rId23" Type="http://schemas.openxmlformats.org/officeDocument/2006/relationships/hyperlink" Target="https://podminky.urs.cz/item/CS_URS_2025_02/411121243" TargetMode="External"/><Relationship Id="rId119" Type="http://schemas.openxmlformats.org/officeDocument/2006/relationships/hyperlink" Target="https://podminky.urs.cz/item/CS_URS_2025_02/722131913" TargetMode="External"/><Relationship Id="rId270" Type="http://schemas.openxmlformats.org/officeDocument/2006/relationships/hyperlink" Target="https://podminky.urs.cz/item/CS_URS_2025_02/765151021" TargetMode="External"/><Relationship Id="rId291" Type="http://schemas.openxmlformats.org/officeDocument/2006/relationships/hyperlink" Target="https://podminky.urs.cz/item/CS_URS_2025_02/766811212" TargetMode="External"/><Relationship Id="rId305" Type="http://schemas.openxmlformats.org/officeDocument/2006/relationships/hyperlink" Target="https://podminky.urs.cz/item/CS_URS_2025_02/771111011" TargetMode="External"/><Relationship Id="rId326" Type="http://schemas.openxmlformats.org/officeDocument/2006/relationships/hyperlink" Target="https://podminky.urs.cz/item/CS_URS_2025_02/781131112" TargetMode="External"/><Relationship Id="rId347" Type="http://schemas.openxmlformats.org/officeDocument/2006/relationships/hyperlink" Target="https://podminky.urs.cz/item/CS_URS_2025_02/031303000" TargetMode="External"/><Relationship Id="rId44" Type="http://schemas.openxmlformats.org/officeDocument/2006/relationships/hyperlink" Target="https://podminky.urs.cz/item/CS_URS_2025_02/941211812" TargetMode="External"/><Relationship Id="rId65" Type="http://schemas.openxmlformats.org/officeDocument/2006/relationships/hyperlink" Target="https://podminky.urs.cz/item/CS_URS_2025_02/997013501" TargetMode="External"/><Relationship Id="rId86" Type="http://schemas.openxmlformats.org/officeDocument/2006/relationships/hyperlink" Target="https://podminky.urs.cz/item/CS_URS_2025_02/713141138" TargetMode="External"/><Relationship Id="rId130" Type="http://schemas.openxmlformats.org/officeDocument/2006/relationships/hyperlink" Target="https://podminky.urs.cz/item/CS_URS_2025_02/722181213" TargetMode="External"/><Relationship Id="rId151" Type="http://schemas.openxmlformats.org/officeDocument/2006/relationships/hyperlink" Target="https://podminky.urs.cz/item/CS_URS_2025_02/725211603" TargetMode="External"/><Relationship Id="rId172" Type="http://schemas.openxmlformats.org/officeDocument/2006/relationships/hyperlink" Target="https://podminky.urs.cz/item/CS_URS_2025_02/733222304" TargetMode="External"/><Relationship Id="rId193" Type="http://schemas.openxmlformats.org/officeDocument/2006/relationships/hyperlink" Target="https://podminky.urs.cz/item/CS_URS_2021_01/741120001" TargetMode="External"/><Relationship Id="rId207" Type="http://schemas.openxmlformats.org/officeDocument/2006/relationships/hyperlink" Target="https://podminky.urs.cz/item/CS_URS_2025_02/741372061" TargetMode="External"/><Relationship Id="rId228" Type="http://schemas.openxmlformats.org/officeDocument/2006/relationships/hyperlink" Target="https://podminky.urs.cz/item/CS_URS_2025_02/742320012" TargetMode="External"/><Relationship Id="rId249" Type="http://schemas.openxmlformats.org/officeDocument/2006/relationships/hyperlink" Target="https://podminky.urs.cz/item/CS_URS_2025_02/762131124" TargetMode="External"/><Relationship Id="rId13" Type="http://schemas.openxmlformats.org/officeDocument/2006/relationships/hyperlink" Target="https://podminky.urs.cz/item/CS_URS_2025_02/279361821" TargetMode="External"/><Relationship Id="rId109" Type="http://schemas.openxmlformats.org/officeDocument/2006/relationships/hyperlink" Target="https://podminky.urs.cz/item/CS_URS_2025_02/721174045" TargetMode="External"/><Relationship Id="rId260" Type="http://schemas.openxmlformats.org/officeDocument/2006/relationships/hyperlink" Target="https://podminky.urs.cz/item/CS_URS_2025_02/763131451" TargetMode="External"/><Relationship Id="rId281" Type="http://schemas.openxmlformats.org/officeDocument/2006/relationships/hyperlink" Target="https://podminky.urs.cz/item/CS_URS_2025_02/766660441" TargetMode="External"/><Relationship Id="rId316" Type="http://schemas.openxmlformats.org/officeDocument/2006/relationships/hyperlink" Target="https://podminky.urs.cz/item/CS_URS_2025_02/776141113" TargetMode="External"/><Relationship Id="rId337" Type="http://schemas.openxmlformats.org/officeDocument/2006/relationships/hyperlink" Target="https://podminky.urs.cz/item/CS_URS_2025_02/783347101" TargetMode="External"/><Relationship Id="rId34" Type="http://schemas.openxmlformats.org/officeDocument/2006/relationships/hyperlink" Target="https://podminky.urs.cz/item/CS_URS_2025_02/611325417" TargetMode="External"/><Relationship Id="rId55" Type="http://schemas.openxmlformats.org/officeDocument/2006/relationships/hyperlink" Target="https://podminky.urs.cz/item/CS_URS_2025_02/965046119" TargetMode="External"/><Relationship Id="rId76" Type="http://schemas.openxmlformats.org/officeDocument/2006/relationships/hyperlink" Target="https://podminky.urs.cz/item/CS_URS_2025_02/711142559" TargetMode="External"/><Relationship Id="rId97" Type="http://schemas.openxmlformats.org/officeDocument/2006/relationships/hyperlink" Target="https://podminky.urs.cz/item/CS_URS_2025_02/721140917" TargetMode="External"/><Relationship Id="rId120" Type="http://schemas.openxmlformats.org/officeDocument/2006/relationships/hyperlink" Target="https://podminky.urs.cz/item/CS_URS_2025_02/722131933" TargetMode="External"/><Relationship Id="rId141" Type="http://schemas.openxmlformats.org/officeDocument/2006/relationships/hyperlink" Target="https://podminky.urs.cz/item/CS_URS_2025_02/722239101" TargetMode="External"/><Relationship Id="rId7" Type="http://schemas.openxmlformats.org/officeDocument/2006/relationships/hyperlink" Target="https://podminky.urs.cz/item/CS_URS_2025_02/273313611" TargetMode="External"/><Relationship Id="rId162" Type="http://schemas.openxmlformats.org/officeDocument/2006/relationships/hyperlink" Target="https://podminky.urs.cz/item/CS_URS_2025_02/725821325" TargetMode="External"/><Relationship Id="rId183" Type="http://schemas.openxmlformats.org/officeDocument/2006/relationships/hyperlink" Target="https://podminky.urs.cz/item/CS_URS_2025_02/735152583" TargetMode="External"/><Relationship Id="rId218" Type="http://schemas.openxmlformats.org/officeDocument/2006/relationships/hyperlink" Target="https://podminky.urs.cz/item/CS_URS_2025_02/742220232" TargetMode="External"/><Relationship Id="rId239" Type="http://schemas.openxmlformats.org/officeDocument/2006/relationships/hyperlink" Target="https://podminky.urs.cz/item/CS_URS_2025_02/751398041" TargetMode="External"/><Relationship Id="rId250" Type="http://schemas.openxmlformats.org/officeDocument/2006/relationships/hyperlink" Target="https://podminky.urs.cz/item/CS_URS_2025_02/762332131" TargetMode="External"/><Relationship Id="rId271" Type="http://schemas.openxmlformats.org/officeDocument/2006/relationships/hyperlink" Target="https://podminky.urs.cz/item/CS_URS_2025_02/765151031" TargetMode="External"/><Relationship Id="rId292" Type="http://schemas.openxmlformats.org/officeDocument/2006/relationships/hyperlink" Target="https://podminky.urs.cz/item/CS_URS_2025_02/766811213" TargetMode="External"/><Relationship Id="rId306" Type="http://schemas.openxmlformats.org/officeDocument/2006/relationships/hyperlink" Target="https://podminky.urs.cz/item/CS_URS_2025_02/771121011" TargetMode="External"/><Relationship Id="rId24" Type="http://schemas.openxmlformats.org/officeDocument/2006/relationships/hyperlink" Target="https://podminky.urs.cz/item/CS_URS_2025_02/411321414" TargetMode="External"/><Relationship Id="rId45" Type="http://schemas.openxmlformats.org/officeDocument/2006/relationships/hyperlink" Target="https://podminky.urs.cz/item/CS_URS_2025_02/949101111" TargetMode="External"/><Relationship Id="rId66" Type="http://schemas.openxmlformats.org/officeDocument/2006/relationships/hyperlink" Target="https://podminky.urs.cz/item/CS_URS_2025_02/997013509" TargetMode="External"/><Relationship Id="rId87" Type="http://schemas.openxmlformats.org/officeDocument/2006/relationships/hyperlink" Target="https://podminky.urs.cz/item/CS_URS_2025_02/998713122" TargetMode="External"/><Relationship Id="rId110" Type="http://schemas.openxmlformats.org/officeDocument/2006/relationships/hyperlink" Target="https://podminky.urs.cz/item/CS_URS_2025_02/721194105" TargetMode="External"/><Relationship Id="rId131" Type="http://schemas.openxmlformats.org/officeDocument/2006/relationships/hyperlink" Target="https://podminky.urs.cz/item/CS_URS_2025_02/722181241" TargetMode="External"/><Relationship Id="rId327" Type="http://schemas.openxmlformats.org/officeDocument/2006/relationships/hyperlink" Target="https://podminky.urs.cz/item/CS_URS_2025_02/781471810" TargetMode="External"/><Relationship Id="rId348" Type="http://schemas.openxmlformats.org/officeDocument/2006/relationships/hyperlink" Target="https://podminky.urs.cz/item/CS_URS_2025_02/032002000" TargetMode="External"/><Relationship Id="rId152" Type="http://schemas.openxmlformats.org/officeDocument/2006/relationships/hyperlink" Target="https://podminky.urs.cz/item/CS_URS_2025_02/725240811" TargetMode="External"/><Relationship Id="rId173" Type="http://schemas.openxmlformats.org/officeDocument/2006/relationships/hyperlink" Target="https://podminky.urs.cz/item/CS_URS_2025_02/733291101" TargetMode="External"/><Relationship Id="rId194" Type="http://schemas.openxmlformats.org/officeDocument/2006/relationships/hyperlink" Target="https://podminky.urs.cz/item/CS_URS_2025_02/741122015" TargetMode="External"/><Relationship Id="rId208" Type="http://schemas.openxmlformats.org/officeDocument/2006/relationships/hyperlink" Target="https://podminky.urs.cz/item/CS_URS_2025_02/741372062" TargetMode="External"/><Relationship Id="rId229" Type="http://schemas.openxmlformats.org/officeDocument/2006/relationships/hyperlink" Target="https://podminky.urs.cz/item/CS_URS_2025_02/742330001" TargetMode="External"/><Relationship Id="rId240" Type="http://schemas.openxmlformats.org/officeDocument/2006/relationships/hyperlink" Target="https://podminky.urs.cz/item/CS_URS_2025_02/751510042" TargetMode="External"/><Relationship Id="rId261" Type="http://schemas.openxmlformats.org/officeDocument/2006/relationships/hyperlink" Target="https://podminky.urs.cz/item/CS_URS_2025_02/763181311" TargetMode="External"/><Relationship Id="rId14" Type="http://schemas.openxmlformats.org/officeDocument/2006/relationships/hyperlink" Target="https://podminky.urs.cz/item/CS_URS_2025_02/310231035" TargetMode="External"/><Relationship Id="rId35" Type="http://schemas.openxmlformats.org/officeDocument/2006/relationships/hyperlink" Target="https://podminky.urs.cz/item/CS_URS_2025_02/612321121" TargetMode="External"/><Relationship Id="rId56" Type="http://schemas.openxmlformats.org/officeDocument/2006/relationships/hyperlink" Target="https://podminky.urs.cz/item/CS_URS_2025_02/968072245" TargetMode="External"/><Relationship Id="rId77" Type="http://schemas.openxmlformats.org/officeDocument/2006/relationships/hyperlink" Target="https://podminky.urs.cz/item/CS_URS_2025_02/998711122" TargetMode="External"/><Relationship Id="rId100" Type="http://schemas.openxmlformats.org/officeDocument/2006/relationships/hyperlink" Target="https://podminky.urs.cz/item/CS_URS_2025_02/721173402" TargetMode="External"/><Relationship Id="rId282" Type="http://schemas.openxmlformats.org/officeDocument/2006/relationships/hyperlink" Target="https://podminky.urs.cz/item/CS_URS_2025_02/766660481" TargetMode="External"/><Relationship Id="rId317" Type="http://schemas.openxmlformats.org/officeDocument/2006/relationships/hyperlink" Target="https://podminky.urs.cz/item/CS_URS_2025_02/776201811" TargetMode="External"/><Relationship Id="rId338" Type="http://schemas.openxmlformats.org/officeDocument/2006/relationships/hyperlink" Target="https://podminky.urs.cz/item/CS_URS_2025_02/784111001" TargetMode="External"/><Relationship Id="rId8" Type="http://schemas.openxmlformats.org/officeDocument/2006/relationships/hyperlink" Target="https://podminky.urs.cz/item/CS_URS_2025_02/273321311" TargetMode="External"/><Relationship Id="rId98" Type="http://schemas.openxmlformats.org/officeDocument/2006/relationships/hyperlink" Target="https://podminky.urs.cz/item/CS_URS_2025_02/721171803" TargetMode="External"/><Relationship Id="rId121" Type="http://schemas.openxmlformats.org/officeDocument/2006/relationships/hyperlink" Target="https://podminky.urs.cz/item/CS_URS_2025_02/722131936" TargetMode="External"/><Relationship Id="rId142" Type="http://schemas.openxmlformats.org/officeDocument/2006/relationships/hyperlink" Target="https://podminky.urs.cz/item/CS_URS_2025_02/722290234" TargetMode="External"/><Relationship Id="rId163" Type="http://schemas.openxmlformats.org/officeDocument/2006/relationships/hyperlink" Target="https://podminky.urs.cz/item/CS_URS_2025_02/725822611" TargetMode="External"/><Relationship Id="rId184" Type="http://schemas.openxmlformats.org/officeDocument/2006/relationships/hyperlink" Target="https://podminky.urs.cz/item/CS_URS_2025_02/735152584" TargetMode="External"/><Relationship Id="rId219" Type="http://schemas.openxmlformats.org/officeDocument/2006/relationships/hyperlink" Target="https://podminky.urs.cz/item/CS_URS_2025_02/742220235" TargetMode="External"/><Relationship Id="rId230" Type="http://schemas.openxmlformats.org/officeDocument/2006/relationships/hyperlink" Target="https://podminky.urs.cz/item/CS_URS_2025_02/742330022" TargetMode="External"/><Relationship Id="rId251" Type="http://schemas.openxmlformats.org/officeDocument/2006/relationships/hyperlink" Target="https://podminky.urs.cz/item/CS_URS_2025_02/762332132" TargetMode="External"/><Relationship Id="rId25" Type="http://schemas.openxmlformats.org/officeDocument/2006/relationships/hyperlink" Target="https://podminky.urs.cz/item/CS_URS_2025_02/411351011" TargetMode="External"/><Relationship Id="rId46" Type="http://schemas.openxmlformats.org/officeDocument/2006/relationships/hyperlink" Target="https://podminky.urs.cz/item/CS_URS_2025_02/952901111" TargetMode="External"/><Relationship Id="rId67" Type="http://schemas.openxmlformats.org/officeDocument/2006/relationships/hyperlink" Target="https://podminky.urs.cz/item/CS_URS_2025_02/997013631" TargetMode="External"/><Relationship Id="rId272" Type="http://schemas.openxmlformats.org/officeDocument/2006/relationships/hyperlink" Target="https://podminky.urs.cz/item/CS_URS_2025_02/765151801" TargetMode="External"/><Relationship Id="rId293" Type="http://schemas.openxmlformats.org/officeDocument/2006/relationships/hyperlink" Target="https://podminky.urs.cz/item/CS_URS_2025_02/766811232" TargetMode="External"/><Relationship Id="rId307" Type="http://schemas.openxmlformats.org/officeDocument/2006/relationships/hyperlink" Target="https://podminky.urs.cz/item/CS_URS_2025_02/771474112" TargetMode="External"/><Relationship Id="rId328" Type="http://schemas.openxmlformats.org/officeDocument/2006/relationships/hyperlink" Target="https://podminky.urs.cz/item/CS_URS_2025_02/781472219" TargetMode="External"/><Relationship Id="rId349" Type="http://schemas.openxmlformats.org/officeDocument/2006/relationships/hyperlink" Target="https://podminky.urs.cz/item/CS_URS_2025_02/034503000" TargetMode="External"/><Relationship Id="rId20" Type="http://schemas.openxmlformats.org/officeDocument/2006/relationships/hyperlink" Target="https://podminky.urs.cz/item/CS_URS_2025_02/342244221" TargetMode="External"/><Relationship Id="rId41" Type="http://schemas.openxmlformats.org/officeDocument/2006/relationships/hyperlink" Target="https://podminky.urs.cz/item/CS_URS_2025_02/941111311" TargetMode="External"/><Relationship Id="rId62" Type="http://schemas.openxmlformats.org/officeDocument/2006/relationships/hyperlink" Target="https://podminky.urs.cz/item/CS_URS_2025_02/978013141" TargetMode="External"/><Relationship Id="rId83" Type="http://schemas.openxmlformats.org/officeDocument/2006/relationships/hyperlink" Target="https://podminky.urs.cz/item/CS_URS_2025_02/713131342" TargetMode="External"/><Relationship Id="rId88" Type="http://schemas.openxmlformats.org/officeDocument/2006/relationships/hyperlink" Target="https://podminky.urs.cz/item/CS_URS_2025_02/714121011" TargetMode="External"/><Relationship Id="rId111" Type="http://schemas.openxmlformats.org/officeDocument/2006/relationships/hyperlink" Target="https://podminky.urs.cz/item/CS_URS_2025_02/721194107" TargetMode="External"/><Relationship Id="rId132" Type="http://schemas.openxmlformats.org/officeDocument/2006/relationships/hyperlink" Target="https://podminky.urs.cz/item/CS_URS_2025_02/722181242" TargetMode="External"/><Relationship Id="rId153" Type="http://schemas.openxmlformats.org/officeDocument/2006/relationships/hyperlink" Target="https://podminky.urs.cz/item/CS_URS_2025_02/725241213" TargetMode="External"/><Relationship Id="rId174" Type="http://schemas.openxmlformats.org/officeDocument/2006/relationships/hyperlink" Target="https://podminky.urs.cz/item/CS_URS_2025_02/998733122" TargetMode="External"/><Relationship Id="rId179" Type="http://schemas.openxmlformats.org/officeDocument/2006/relationships/hyperlink" Target="https://podminky.urs.cz/item/CS_URS_2025_02/735152572" TargetMode="External"/><Relationship Id="rId195" Type="http://schemas.openxmlformats.org/officeDocument/2006/relationships/hyperlink" Target="https://podminky.urs.cz/item/CS_URS_2025_02/741122016" TargetMode="External"/><Relationship Id="rId209" Type="http://schemas.openxmlformats.org/officeDocument/2006/relationships/hyperlink" Target="https://podminky.urs.cz/item/CS_URS_2025_02/741372079" TargetMode="External"/><Relationship Id="rId190" Type="http://schemas.openxmlformats.org/officeDocument/2006/relationships/hyperlink" Target="https://podminky.urs.cz/item/CS_URS_2021_01/741112001" TargetMode="External"/><Relationship Id="rId204" Type="http://schemas.openxmlformats.org/officeDocument/2006/relationships/hyperlink" Target="https://podminky.urs.cz/item/CS_URS_2021_01/741311004" TargetMode="External"/><Relationship Id="rId220" Type="http://schemas.openxmlformats.org/officeDocument/2006/relationships/hyperlink" Target="https://podminky.urs.cz/item/CS_URS_2025_02/742220255" TargetMode="External"/><Relationship Id="rId225" Type="http://schemas.openxmlformats.org/officeDocument/2006/relationships/hyperlink" Target="https://podminky.urs.cz/item/CS_URS_2025_02/742310002" TargetMode="External"/><Relationship Id="rId241" Type="http://schemas.openxmlformats.org/officeDocument/2006/relationships/hyperlink" Target="https://podminky.urs.cz/item/CS_URS_2025_02/751526636" TargetMode="External"/><Relationship Id="rId246" Type="http://schemas.openxmlformats.org/officeDocument/2006/relationships/hyperlink" Target="https://podminky.urs.cz/item/CS_URS_2025_02/998755112" TargetMode="External"/><Relationship Id="rId267" Type="http://schemas.openxmlformats.org/officeDocument/2006/relationships/hyperlink" Target="https://podminky.urs.cz/item/CS_URS_2025_02/764311615" TargetMode="External"/><Relationship Id="rId288" Type="http://schemas.openxmlformats.org/officeDocument/2006/relationships/hyperlink" Target="https://podminky.urs.cz/item/CS_URS_2025_02/766691914" TargetMode="External"/><Relationship Id="rId15" Type="http://schemas.openxmlformats.org/officeDocument/2006/relationships/hyperlink" Target="https://podminky.urs.cz/item/CS_URS_2025_02/311113132" TargetMode="External"/><Relationship Id="rId36" Type="http://schemas.openxmlformats.org/officeDocument/2006/relationships/hyperlink" Target="https://podminky.urs.cz/item/CS_URS_2025_02/612321141" TargetMode="External"/><Relationship Id="rId57" Type="http://schemas.openxmlformats.org/officeDocument/2006/relationships/hyperlink" Target="https://podminky.urs.cz/item/CS_URS_2025_02/968072246" TargetMode="External"/><Relationship Id="rId106" Type="http://schemas.openxmlformats.org/officeDocument/2006/relationships/hyperlink" Target="https://podminky.urs.cz/item/CS_URS_2025_02/721174026" TargetMode="External"/><Relationship Id="rId127" Type="http://schemas.openxmlformats.org/officeDocument/2006/relationships/hyperlink" Target="https://podminky.urs.cz/item/CS_URS_2025_02/722175047" TargetMode="External"/><Relationship Id="rId262" Type="http://schemas.openxmlformats.org/officeDocument/2006/relationships/hyperlink" Target="https://podminky.urs.cz/item/CS_URS_2025_02/998763332" TargetMode="External"/><Relationship Id="rId283" Type="http://schemas.openxmlformats.org/officeDocument/2006/relationships/hyperlink" Target="https://podminky.urs.cz/item/CS_URS_2025_02/766660717" TargetMode="External"/><Relationship Id="rId313" Type="http://schemas.openxmlformats.org/officeDocument/2006/relationships/hyperlink" Target="https://podminky.urs.cz/item/CS_URS_2025_02/998771122" TargetMode="External"/><Relationship Id="rId318" Type="http://schemas.openxmlformats.org/officeDocument/2006/relationships/hyperlink" Target="https://podminky.urs.cz/item/CS_URS_2025_02/776211111" TargetMode="External"/><Relationship Id="rId339" Type="http://schemas.openxmlformats.org/officeDocument/2006/relationships/hyperlink" Target="https://podminky.urs.cz/item/CS_URS_2025_02/784181001" TargetMode="External"/><Relationship Id="rId10" Type="http://schemas.openxmlformats.org/officeDocument/2006/relationships/hyperlink" Target="https://podminky.urs.cz/item/CS_URS_2025_02/279113131" TargetMode="External"/><Relationship Id="rId31" Type="http://schemas.openxmlformats.org/officeDocument/2006/relationships/hyperlink" Target="https://podminky.urs.cz/item/CS_URS_2025_02/417351115" TargetMode="External"/><Relationship Id="rId52" Type="http://schemas.openxmlformats.org/officeDocument/2006/relationships/hyperlink" Target="https://podminky.urs.cz/item/CS_URS_2025_02/963053935" TargetMode="External"/><Relationship Id="rId73" Type="http://schemas.openxmlformats.org/officeDocument/2006/relationships/hyperlink" Target="https://podminky.urs.cz/item/CS_URS_2025_02/711111001" TargetMode="External"/><Relationship Id="rId78" Type="http://schemas.openxmlformats.org/officeDocument/2006/relationships/hyperlink" Target="https://podminky.urs.cz/item/CS_URS_2025_02/712631111" TargetMode="External"/><Relationship Id="rId94" Type="http://schemas.openxmlformats.org/officeDocument/2006/relationships/hyperlink" Target="https://podminky.urs.cz/item/CS_URS_2025_02/721140912" TargetMode="External"/><Relationship Id="rId99" Type="http://schemas.openxmlformats.org/officeDocument/2006/relationships/hyperlink" Target="https://podminky.urs.cz/item/CS_URS_2025_02/721173401" TargetMode="External"/><Relationship Id="rId101" Type="http://schemas.openxmlformats.org/officeDocument/2006/relationships/hyperlink" Target="https://podminky.urs.cz/item/CS_URS_2025_02/721173403" TargetMode="External"/><Relationship Id="rId122" Type="http://schemas.openxmlformats.org/officeDocument/2006/relationships/hyperlink" Target="https://podminky.urs.cz/item/CS_URS_2025_02/722131937" TargetMode="External"/><Relationship Id="rId143" Type="http://schemas.openxmlformats.org/officeDocument/2006/relationships/hyperlink" Target="https://podminky.urs.cz/item/CS_URS_2025_02/722290246" TargetMode="External"/><Relationship Id="rId148" Type="http://schemas.openxmlformats.org/officeDocument/2006/relationships/hyperlink" Target="https://podminky.urs.cz/item/CS_URS_2025_02/725122817" TargetMode="External"/><Relationship Id="rId164" Type="http://schemas.openxmlformats.org/officeDocument/2006/relationships/hyperlink" Target="https://podminky.urs.cz/item/CS_URS_2025_02/725841312" TargetMode="External"/><Relationship Id="rId169" Type="http://schemas.openxmlformats.org/officeDocument/2006/relationships/hyperlink" Target="https://podminky.urs.cz/item/CS_URS_2025_02/733191915" TargetMode="External"/><Relationship Id="rId185" Type="http://schemas.openxmlformats.org/officeDocument/2006/relationships/hyperlink" Target="https://podminky.urs.cz/item/CS_URS_2025_02/735152591" TargetMode="External"/><Relationship Id="rId334" Type="http://schemas.openxmlformats.org/officeDocument/2006/relationships/hyperlink" Target="https://podminky.urs.cz/item/CS_URS_2025_02/783301313" TargetMode="External"/><Relationship Id="rId350" Type="http://schemas.openxmlformats.org/officeDocument/2006/relationships/hyperlink" Target="https://podminky.urs.cz/item/CS_URS_2025_02/039002000" TargetMode="External"/><Relationship Id="rId4" Type="http://schemas.openxmlformats.org/officeDocument/2006/relationships/hyperlink" Target="https://podminky.urs.cz/item/CS_URS_2025_02/171201231" TargetMode="External"/><Relationship Id="rId9" Type="http://schemas.openxmlformats.org/officeDocument/2006/relationships/hyperlink" Target="https://podminky.urs.cz/item/CS_URS_2025_02/273361821" TargetMode="External"/><Relationship Id="rId180" Type="http://schemas.openxmlformats.org/officeDocument/2006/relationships/hyperlink" Target="https://podminky.urs.cz/item/CS_URS_2025_02/735152579" TargetMode="External"/><Relationship Id="rId210" Type="http://schemas.openxmlformats.org/officeDocument/2006/relationships/hyperlink" Target="https://podminky.urs.cz/item/CS_URS_2025_02/741810003" TargetMode="External"/><Relationship Id="rId215" Type="http://schemas.openxmlformats.org/officeDocument/2006/relationships/hyperlink" Target="https://podminky.urs.cz/item/CS_URS_2025_02/742220005" TargetMode="External"/><Relationship Id="rId236" Type="http://schemas.openxmlformats.org/officeDocument/2006/relationships/hyperlink" Target="https://podminky.urs.cz/item/CS_URS_2025_02/751111051" TargetMode="External"/><Relationship Id="rId257" Type="http://schemas.openxmlformats.org/officeDocument/2006/relationships/hyperlink" Target="https://podminky.urs.cz/item/CS_URS_2025_02/998762122" TargetMode="External"/><Relationship Id="rId278" Type="http://schemas.openxmlformats.org/officeDocument/2006/relationships/hyperlink" Target="https://podminky.urs.cz/item/CS_URS_2025_02/766660002" TargetMode="External"/><Relationship Id="rId26" Type="http://schemas.openxmlformats.org/officeDocument/2006/relationships/hyperlink" Target="https://podminky.urs.cz/item/CS_URS_2025_02/411351012" TargetMode="External"/><Relationship Id="rId231" Type="http://schemas.openxmlformats.org/officeDocument/2006/relationships/hyperlink" Target="https://podminky.urs.cz/item/CS_URS_2025_02/742330024" TargetMode="External"/><Relationship Id="rId252" Type="http://schemas.openxmlformats.org/officeDocument/2006/relationships/hyperlink" Target="https://podminky.urs.cz/item/CS_URS_2025_02/762332133" TargetMode="External"/><Relationship Id="rId273" Type="http://schemas.openxmlformats.org/officeDocument/2006/relationships/hyperlink" Target="https://podminky.urs.cz/item/CS_URS_2025_02/765151805" TargetMode="External"/><Relationship Id="rId294" Type="http://schemas.openxmlformats.org/officeDocument/2006/relationships/hyperlink" Target="https://podminky.urs.cz/item/CS_URS_2025_02/766811239" TargetMode="External"/><Relationship Id="rId308" Type="http://schemas.openxmlformats.org/officeDocument/2006/relationships/hyperlink" Target="https://podminky.urs.cz/item/CS_URS_2025_02/771573810" TargetMode="External"/><Relationship Id="rId329" Type="http://schemas.openxmlformats.org/officeDocument/2006/relationships/hyperlink" Target="https://podminky.urs.cz/item/CS_URS_2025_02/781492211" TargetMode="External"/><Relationship Id="rId47" Type="http://schemas.openxmlformats.org/officeDocument/2006/relationships/hyperlink" Target="https://podminky.urs.cz/item/CS_URS_2025_02/953993311" TargetMode="External"/><Relationship Id="rId68" Type="http://schemas.openxmlformats.org/officeDocument/2006/relationships/hyperlink" Target="https://podminky.urs.cz/item/CS_URS_2025_02/997013813" TargetMode="External"/><Relationship Id="rId89" Type="http://schemas.openxmlformats.org/officeDocument/2006/relationships/hyperlink" Target="https://podminky.urs.cz/item/CS_URS_2025_02/714451011" TargetMode="External"/><Relationship Id="rId112" Type="http://schemas.openxmlformats.org/officeDocument/2006/relationships/hyperlink" Target="https://podminky.urs.cz/item/CS_URS_2025_02/721194109" TargetMode="External"/><Relationship Id="rId133" Type="http://schemas.openxmlformats.org/officeDocument/2006/relationships/hyperlink" Target="https://podminky.urs.cz/item/CS_URS_2025_02/722182011" TargetMode="External"/><Relationship Id="rId154" Type="http://schemas.openxmlformats.org/officeDocument/2006/relationships/hyperlink" Target="https://podminky.urs.cz/item/CS_URS_2025_02/725244103" TargetMode="External"/><Relationship Id="rId175" Type="http://schemas.openxmlformats.org/officeDocument/2006/relationships/hyperlink" Target="https://podminky.urs.cz/item/CS_URS_2025_02/734221682" TargetMode="External"/><Relationship Id="rId340" Type="http://schemas.openxmlformats.org/officeDocument/2006/relationships/hyperlink" Target="https://podminky.urs.cz/item/CS_URS_2025_02/784211101" TargetMode="External"/><Relationship Id="rId196" Type="http://schemas.openxmlformats.org/officeDocument/2006/relationships/hyperlink" Target="https://podminky.urs.cz/item/CS_URS_2025_02/741122031" TargetMode="External"/><Relationship Id="rId200" Type="http://schemas.openxmlformats.org/officeDocument/2006/relationships/hyperlink" Target="https://podminky.urs.cz/item/CS_URS_2025_02/741310201" TargetMode="External"/><Relationship Id="rId16" Type="http://schemas.openxmlformats.org/officeDocument/2006/relationships/hyperlink" Target="https://podminky.urs.cz/item/CS_URS_2025_02/311361821" TargetMode="External"/><Relationship Id="rId221" Type="http://schemas.openxmlformats.org/officeDocument/2006/relationships/hyperlink" Target="https://podminky.urs.cz/item/CS_URS_2025_02/742220401" TargetMode="External"/><Relationship Id="rId242" Type="http://schemas.openxmlformats.org/officeDocument/2006/relationships/hyperlink" Target="https://podminky.urs.cz/item/CS_URS_2025_02/751537111" TargetMode="External"/><Relationship Id="rId263" Type="http://schemas.openxmlformats.org/officeDocument/2006/relationships/hyperlink" Target="https://podminky.urs.cz/item/CS_URS_2025_02/764211635" TargetMode="External"/><Relationship Id="rId284" Type="http://schemas.openxmlformats.org/officeDocument/2006/relationships/hyperlink" Target="https://podminky.urs.cz/item/CS_URS_2025_02/766660729" TargetMode="External"/><Relationship Id="rId319" Type="http://schemas.openxmlformats.org/officeDocument/2006/relationships/hyperlink" Target="https://podminky.urs.cz/item/CS_URS_2025_02/776221111" TargetMode="External"/><Relationship Id="rId37" Type="http://schemas.openxmlformats.org/officeDocument/2006/relationships/hyperlink" Target="https://podminky.urs.cz/item/CS_URS_2025_02/612325417" TargetMode="External"/><Relationship Id="rId58" Type="http://schemas.openxmlformats.org/officeDocument/2006/relationships/hyperlink" Target="https://podminky.urs.cz/item/CS_URS_2025_02/968072247" TargetMode="External"/><Relationship Id="rId79" Type="http://schemas.openxmlformats.org/officeDocument/2006/relationships/hyperlink" Target="https://podminky.urs.cz/item/CS_URS_2025_02/712631811" TargetMode="External"/><Relationship Id="rId102" Type="http://schemas.openxmlformats.org/officeDocument/2006/relationships/hyperlink" Target="https://podminky.urs.cz/item/CS_URS_2025_02/721174004" TargetMode="External"/><Relationship Id="rId123" Type="http://schemas.openxmlformats.org/officeDocument/2006/relationships/hyperlink" Target="https://podminky.urs.cz/item/CS_URS_2025_02/722175041" TargetMode="External"/><Relationship Id="rId144" Type="http://schemas.openxmlformats.org/officeDocument/2006/relationships/hyperlink" Target="https://podminky.urs.cz/item/CS_URS_2025_02/722290249" TargetMode="External"/><Relationship Id="rId330" Type="http://schemas.openxmlformats.org/officeDocument/2006/relationships/hyperlink" Target="https://podminky.urs.cz/item/CS_URS_2025_02/781495142" TargetMode="External"/><Relationship Id="rId90" Type="http://schemas.openxmlformats.org/officeDocument/2006/relationships/hyperlink" Target="https://podminky.urs.cz/item/CS_URS_2025_02/714451012" TargetMode="External"/><Relationship Id="rId165" Type="http://schemas.openxmlformats.org/officeDocument/2006/relationships/hyperlink" Target="https://podminky.urs.cz/item/CS_URS_2025_02/998725122" TargetMode="External"/><Relationship Id="rId186" Type="http://schemas.openxmlformats.org/officeDocument/2006/relationships/hyperlink" Target="https://podminky.urs.cz/item/CS_URS_2025_02/735152692" TargetMode="External"/><Relationship Id="rId351" Type="http://schemas.openxmlformats.org/officeDocument/2006/relationships/hyperlink" Target="https://podminky.urs.cz/item/CS_URS_2025_02/071002000" TargetMode="External"/><Relationship Id="rId211" Type="http://schemas.openxmlformats.org/officeDocument/2006/relationships/hyperlink" Target="https://podminky.urs.cz/item/CS_URS_2025_02/741910412" TargetMode="External"/><Relationship Id="rId232" Type="http://schemas.openxmlformats.org/officeDocument/2006/relationships/hyperlink" Target="https://podminky.urs.cz/item/CS_URS_2025_02/742330044" TargetMode="External"/><Relationship Id="rId253" Type="http://schemas.openxmlformats.org/officeDocument/2006/relationships/hyperlink" Target="https://podminky.urs.cz/item/CS_URS_2025_02/762341210" TargetMode="External"/><Relationship Id="rId274" Type="http://schemas.openxmlformats.org/officeDocument/2006/relationships/hyperlink" Target="https://podminky.urs.cz/item/CS_URS_2025_02/765151811" TargetMode="External"/><Relationship Id="rId295" Type="http://schemas.openxmlformats.org/officeDocument/2006/relationships/hyperlink" Target="https://podminky.urs.cz/item/CS_URS_2025_02/766811421" TargetMode="External"/><Relationship Id="rId309" Type="http://schemas.openxmlformats.org/officeDocument/2006/relationships/hyperlink" Target="https://podminky.urs.cz/item/CS_URS_2025_02/771574415" TargetMode="External"/><Relationship Id="rId27" Type="http://schemas.openxmlformats.org/officeDocument/2006/relationships/hyperlink" Target="https://podminky.urs.cz/item/CS_URS_2025_02/411354313" TargetMode="External"/><Relationship Id="rId48" Type="http://schemas.openxmlformats.org/officeDocument/2006/relationships/hyperlink" Target="https://podminky.urs.cz/item/CS_URS_2025_02/962031013" TargetMode="External"/><Relationship Id="rId69" Type="http://schemas.openxmlformats.org/officeDocument/2006/relationships/hyperlink" Target="https://podminky.urs.cz/item/CS_URS_2025_02/997013847" TargetMode="External"/><Relationship Id="rId113" Type="http://schemas.openxmlformats.org/officeDocument/2006/relationships/hyperlink" Target="https://podminky.urs.cz/item/CS_URS_2025_02/721210813" TargetMode="External"/><Relationship Id="rId134" Type="http://schemas.openxmlformats.org/officeDocument/2006/relationships/hyperlink" Target="https://podminky.urs.cz/item/CS_URS_2025_02/722182012" TargetMode="External"/><Relationship Id="rId320" Type="http://schemas.openxmlformats.org/officeDocument/2006/relationships/hyperlink" Target="https://podminky.urs.cz/item/CS_URS_2025_02/776223111" TargetMode="External"/><Relationship Id="rId80" Type="http://schemas.openxmlformats.org/officeDocument/2006/relationships/hyperlink" Target="https://podminky.urs.cz/item/CS_URS_2025_02/998712122" TargetMode="External"/><Relationship Id="rId155" Type="http://schemas.openxmlformats.org/officeDocument/2006/relationships/hyperlink" Target="https://podminky.urs.cz/item/CS_URS_2025_02/725291652" TargetMode="External"/><Relationship Id="rId176" Type="http://schemas.openxmlformats.org/officeDocument/2006/relationships/hyperlink" Target="https://podminky.urs.cz/item/CS_URS_2025_02/998734122" TargetMode="External"/><Relationship Id="rId197" Type="http://schemas.openxmlformats.org/officeDocument/2006/relationships/hyperlink" Target="https://podminky.urs.cz/item/CS_URS_2025_02/741122032" TargetMode="External"/><Relationship Id="rId341" Type="http://schemas.openxmlformats.org/officeDocument/2006/relationships/hyperlink" Target="https://podminky.urs.cz/item/CS_URS_2025_02/HZS2222" TargetMode="External"/><Relationship Id="rId201" Type="http://schemas.openxmlformats.org/officeDocument/2006/relationships/hyperlink" Target="https://podminky.urs.cz/item/CS_URS_2025_02/741310206" TargetMode="External"/><Relationship Id="rId222" Type="http://schemas.openxmlformats.org/officeDocument/2006/relationships/hyperlink" Target="https://podminky.urs.cz/item/CS_URS_2025_02/742220411" TargetMode="External"/><Relationship Id="rId243" Type="http://schemas.openxmlformats.org/officeDocument/2006/relationships/hyperlink" Target="https://podminky.urs.cz/item/CS_URS_2025_02/751537112" TargetMode="External"/><Relationship Id="rId264" Type="http://schemas.openxmlformats.org/officeDocument/2006/relationships/hyperlink" Target="https://podminky.urs.cz/item/CS_URS_2025_02/764212663" TargetMode="External"/><Relationship Id="rId285" Type="http://schemas.openxmlformats.org/officeDocument/2006/relationships/hyperlink" Target="https://podminky.urs.cz/item/CS_URS_2025_02/766660730" TargetMode="External"/><Relationship Id="rId17" Type="http://schemas.openxmlformats.org/officeDocument/2006/relationships/hyperlink" Target="https://podminky.urs.cz/item/CS_URS_2025_02/317941123" TargetMode="External"/><Relationship Id="rId38" Type="http://schemas.openxmlformats.org/officeDocument/2006/relationships/hyperlink" Target="https://podminky.urs.cz/item/CS_URS_2025_02/631312121" TargetMode="External"/><Relationship Id="rId59" Type="http://schemas.openxmlformats.org/officeDocument/2006/relationships/hyperlink" Target="https://podminky.urs.cz/item/CS_URS_2025_02/968082017" TargetMode="External"/><Relationship Id="rId103" Type="http://schemas.openxmlformats.org/officeDocument/2006/relationships/hyperlink" Target="https://podminky.urs.cz/item/CS_URS_2025_02/721174005" TargetMode="External"/><Relationship Id="rId124" Type="http://schemas.openxmlformats.org/officeDocument/2006/relationships/hyperlink" Target="https://podminky.urs.cz/item/CS_URS_2025_02/722175042" TargetMode="External"/><Relationship Id="rId310" Type="http://schemas.openxmlformats.org/officeDocument/2006/relationships/hyperlink" Target="https://podminky.urs.cz/item/CS_URS_2025_02/771591112" TargetMode="External"/><Relationship Id="rId70" Type="http://schemas.openxmlformats.org/officeDocument/2006/relationships/hyperlink" Target="https://podminky.urs.cz/item/CS_URS_2025_02/997013869" TargetMode="External"/><Relationship Id="rId91" Type="http://schemas.openxmlformats.org/officeDocument/2006/relationships/hyperlink" Target="https://podminky.urs.cz/item/CS_URS_2025_02/998714122" TargetMode="External"/><Relationship Id="rId145" Type="http://schemas.openxmlformats.org/officeDocument/2006/relationships/hyperlink" Target="https://podminky.urs.cz/item/CS_URS_2025_02/998722122" TargetMode="External"/><Relationship Id="rId166" Type="http://schemas.openxmlformats.org/officeDocument/2006/relationships/hyperlink" Target="https://podminky.urs.cz/item/CS_URS_2025_02/726111031" TargetMode="External"/><Relationship Id="rId187" Type="http://schemas.openxmlformats.org/officeDocument/2006/relationships/hyperlink" Target="https://podminky.urs.cz/item/CS_URS_2025_02/735191910" TargetMode="External"/><Relationship Id="rId331" Type="http://schemas.openxmlformats.org/officeDocument/2006/relationships/hyperlink" Target="https://podminky.urs.cz/item/CS_URS_2025_02/781495211" TargetMode="External"/><Relationship Id="rId352" Type="http://schemas.openxmlformats.org/officeDocument/2006/relationships/hyperlink" Target="https://podminky.urs.cz/item/CS_URS_2025_02/092203000" TargetMode="External"/><Relationship Id="rId1" Type="http://schemas.openxmlformats.org/officeDocument/2006/relationships/hyperlink" Target="https://podminky.urs.cz/item/CS_URS_2025_02/132211401" TargetMode="External"/><Relationship Id="rId212" Type="http://schemas.openxmlformats.org/officeDocument/2006/relationships/hyperlink" Target="https://podminky.urs.cz/item/CS_URS_2025_02/998741122" TargetMode="External"/><Relationship Id="rId233" Type="http://schemas.openxmlformats.org/officeDocument/2006/relationships/hyperlink" Target="https://podminky.urs.cz/item/CS_URS_2025_02/742330051" TargetMode="External"/><Relationship Id="rId254" Type="http://schemas.openxmlformats.org/officeDocument/2006/relationships/hyperlink" Target="https://podminky.urs.cz/item/CS_URS_2025_02/762341275" TargetMode="External"/><Relationship Id="rId28" Type="http://schemas.openxmlformats.org/officeDocument/2006/relationships/hyperlink" Target="https://podminky.urs.cz/item/CS_URS_2025_02/411354314" TargetMode="External"/><Relationship Id="rId49" Type="http://schemas.openxmlformats.org/officeDocument/2006/relationships/hyperlink" Target="https://podminky.urs.cz/item/CS_URS_2025_02/962032112" TargetMode="External"/><Relationship Id="rId114" Type="http://schemas.openxmlformats.org/officeDocument/2006/relationships/hyperlink" Target="https://podminky.urs.cz/item/CS_URS_2025_02/721226512" TargetMode="External"/><Relationship Id="rId275" Type="http://schemas.openxmlformats.org/officeDocument/2006/relationships/hyperlink" Target="https://podminky.urs.cz/item/CS_URS_2025_02/998765122" TargetMode="External"/><Relationship Id="rId296" Type="http://schemas.openxmlformats.org/officeDocument/2006/relationships/hyperlink" Target="https://podminky.urs.cz/item/CS_URS_2025_02/766811442" TargetMode="External"/><Relationship Id="rId300" Type="http://schemas.openxmlformats.org/officeDocument/2006/relationships/hyperlink" Target="https://podminky.urs.cz/item/CS_URS_2025_02/767531121" TargetMode="External"/><Relationship Id="rId60" Type="http://schemas.openxmlformats.org/officeDocument/2006/relationships/hyperlink" Target="https://podminky.urs.cz/item/CS_URS_2025_02/971052341" TargetMode="External"/><Relationship Id="rId81" Type="http://schemas.openxmlformats.org/officeDocument/2006/relationships/hyperlink" Target="https://podminky.urs.cz/item/CS_URS_2025_02/713121111" TargetMode="External"/><Relationship Id="rId135" Type="http://schemas.openxmlformats.org/officeDocument/2006/relationships/hyperlink" Target="https://podminky.urs.cz/item/CS_URS_2025_02/722182013" TargetMode="External"/><Relationship Id="rId156" Type="http://schemas.openxmlformats.org/officeDocument/2006/relationships/hyperlink" Target="https://podminky.urs.cz/item/CS_URS_2025_02/725291653" TargetMode="External"/><Relationship Id="rId177" Type="http://schemas.openxmlformats.org/officeDocument/2006/relationships/hyperlink" Target="https://podminky.urs.cz/item/CS_URS_2025_02/735000912" TargetMode="External"/><Relationship Id="rId198" Type="http://schemas.openxmlformats.org/officeDocument/2006/relationships/hyperlink" Target="https://podminky.urs.cz/item/CS_URS_2025_02/741122233" TargetMode="External"/><Relationship Id="rId321" Type="http://schemas.openxmlformats.org/officeDocument/2006/relationships/hyperlink" Target="https://podminky.urs.cz/item/CS_URS_2025_02/776410811" TargetMode="External"/><Relationship Id="rId342" Type="http://schemas.openxmlformats.org/officeDocument/2006/relationships/hyperlink" Target="https://podminky.urs.cz/item/CS_URS_2025_02/HZS2232" TargetMode="External"/><Relationship Id="rId202" Type="http://schemas.openxmlformats.org/officeDocument/2006/relationships/hyperlink" Target="https://podminky.urs.cz/item/CS_URS_2025_02/741310213" TargetMode="External"/><Relationship Id="rId223" Type="http://schemas.openxmlformats.org/officeDocument/2006/relationships/hyperlink" Target="https://podminky.urs.cz/item/CS_URS_2025_02/742220511" TargetMode="External"/><Relationship Id="rId244" Type="http://schemas.openxmlformats.org/officeDocument/2006/relationships/hyperlink" Target="https://podminky.urs.cz/item/CS_URS_2025_02/998751121" TargetMode="External"/><Relationship Id="rId18" Type="http://schemas.openxmlformats.org/officeDocument/2006/relationships/hyperlink" Target="https://podminky.urs.cz/item/CS_URS_2025_02/342244201" TargetMode="External"/><Relationship Id="rId39" Type="http://schemas.openxmlformats.org/officeDocument/2006/relationships/hyperlink" Target="https://podminky.urs.cz/item/CS_URS_2025_02/631312131" TargetMode="External"/><Relationship Id="rId265" Type="http://schemas.openxmlformats.org/officeDocument/2006/relationships/hyperlink" Target="https://podminky.urs.cz/item/CS_URS_2025_02/764216602" TargetMode="External"/><Relationship Id="rId286" Type="http://schemas.openxmlformats.org/officeDocument/2006/relationships/hyperlink" Target="https://podminky.urs.cz/item/CS_URS_2025_02/766660752" TargetMode="External"/><Relationship Id="rId50" Type="http://schemas.openxmlformats.org/officeDocument/2006/relationships/hyperlink" Target="https://podminky.urs.cz/item/CS_URS_2025_02/963012510" TargetMode="External"/><Relationship Id="rId104" Type="http://schemas.openxmlformats.org/officeDocument/2006/relationships/hyperlink" Target="https://podminky.urs.cz/item/CS_URS_2025_02/721174006" TargetMode="External"/><Relationship Id="rId125" Type="http://schemas.openxmlformats.org/officeDocument/2006/relationships/hyperlink" Target="https://podminky.urs.cz/item/CS_URS_2025_02/722175043" TargetMode="External"/><Relationship Id="rId146" Type="http://schemas.openxmlformats.org/officeDocument/2006/relationships/hyperlink" Target="https://podminky.urs.cz/item/CS_URS_2025_02/725110814" TargetMode="External"/><Relationship Id="rId167" Type="http://schemas.openxmlformats.org/officeDocument/2006/relationships/hyperlink" Target="https://podminky.urs.cz/item/CS_URS_2025_02/998726132" TargetMode="External"/><Relationship Id="rId188" Type="http://schemas.openxmlformats.org/officeDocument/2006/relationships/hyperlink" Target="https://podminky.urs.cz/item/CS_URS_2025_02/735494811" TargetMode="External"/><Relationship Id="rId311" Type="http://schemas.openxmlformats.org/officeDocument/2006/relationships/hyperlink" Target="https://podminky.urs.cz/item/CS_URS_2025_02/771591241" TargetMode="External"/><Relationship Id="rId332" Type="http://schemas.openxmlformats.org/officeDocument/2006/relationships/hyperlink" Target="https://podminky.urs.cz/item/CS_URS_2025_02/781734112" TargetMode="External"/><Relationship Id="rId353" Type="http://schemas.openxmlformats.org/officeDocument/2006/relationships/hyperlink" Target="https://podminky.urs.cz/item/CS_URS_2025_02/094103000" TargetMode="External"/><Relationship Id="rId71" Type="http://schemas.openxmlformats.org/officeDocument/2006/relationships/hyperlink" Target="https://podminky.urs.cz/item/CS_URS_2025_02/998011009" TargetMode="External"/><Relationship Id="rId92" Type="http://schemas.openxmlformats.org/officeDocument/2006/relationships/hyperlink" Target="https://podminky.urs.cz/item/CS_URS_2025_02/721140802" TargetMode="External"/><Relationship Id="rId213" Type="http://schemas.openxmlformats.org/officeDocument/2006/relationships/hyperlink" Target="https://podminky.urs.cz/item/CS_URS_2025_02/742124003" TargetMode="External"/><Relationship Id="rId234" Type="http://schemas.openxmlformats.org/officeDocument/2006/relationships/hyperlink" Target="https://podminky.urs.cz/item/CS_URS_2025_02/742330061" TargetMode="External"/><Relationship Id="rId2" Type="http://schemas.openxmlformats.org/officeDocument/2006/relationships/hyperlink" Target="https://podminky.urs.cz/item/CS_URS_2025_02/139911121" TargetMode="External"/><Relationship Id="rId29" Type="http://schemas.openxmlformats.org/officeDocument/2006/relationships/hyperlink" Target="https://podminky.urs.cz/item/CS_URS_2025_02/411361821" TargetMode="External"/><Relationship Id="rId255" Type="http://schemas.openxmlformats.org/officeDocument/2006/relationships/hyperlink" Target="https://podminky.urs.cz/item/CS_URS_2025_02/762341811" TargetMode="External"/><Relationship Id="rId276" Type="http://schemas.openxmlformats.org/officeDocument/2006/relationships/hyperlink" Target="https://podminky.urs.cz/item/CS_URS_2025_02/766622132" TargetMode="External"/><Relationship Id="rId297" Type="http://schemas.openxmlformats.org/officeDocument/2006/relationships/hyperlink" Target="https://podminky.urs.cz/item/CS_URS_2025_02/766812840" TargetMode="External"/><Relationship Id="rId40" Type="http://schemas.openxmlformats.org/officeDocument/2006/relationships/hyperlink" Target="https://podminky.urs.cz/item/CS_URS_2025_02/642942111" TargetMode="External"/><Relationship Id="rId115" Type="http://schemas.openxmlformats.org/officeDocument/2006/relationships/hyperlink" Target="https://podminky.urs.cz/item/CS_URS_2025_02/998721122" TargetMode="External"/><Relationship Id="rId136" Type="http://schemas.openxmlformats.org/officeDocument/2006/relationships/hyperlink" Target="https://podminky.urs.cz/item/CS_URS_2025_02/722182017" TargetMode="External"/><Relationship Id="rId157" Type="http://schemas.openxmlformats.org/officeDocument/2006/relationships/hyperlink" Target="https://podminky.urs.cz/item/CS_URS_2025_02/725291666" TargetMode="External"/><Relationship Id="rId178" Type="http://schemas.openxmlformats.org/officeDocument/2006/relationships/hyperlink" Target="https://podminky.urs.cz/item/CS_URS_2025_02/735121810" TargetMode="External"/><Relationship Id="rId301" Type="http://schemas.openxmlformats.org/officeDocument/2006/relationships/hyperlink" Target="https://podminky.urs.cz/item/CS_URS_2025_02/767646411" TargetMode="External"/><Relationship Id="rId322" Type="http://schemas.openxmlformats.org/officeDocument/2006/relationships/hyperlink" Target="https://podminky.urs.cz/item/CS_URS_2025_02/776411112" TargetMode="External"/><Relationship Id="rId343" Type="http://schemas.openxmlformats.org/officeDocument/2006/relationships/hyperlink" Target="https://podminky.urs.cz/item/CS_URS_2025_02/HZS3211" TargetMode="External"/><Relationship Id="rId61" Type="http://schemas.openxmlformats.org/officeDocument/2006/relationships/hyperlink" Target="https://podminky.urs.cz/item/CS_URS_2025_02/978011141" TargetMode="External"/><Relationship Id="rId82" Type="http://schemas.openxmlformats.org/officeDocument/2006/relationships/hyperlink" Target="https://podminky.urs.cz/item/CS_URS_2025_02/713131151" TargetMode="External"/><Relationship Id="rId199" Type="http://schemas.openxmlformats.org/officeDocument/2006/relationships/hyperlink" Target="https://podminky.urs.cz/item/CS_URS_2025_02/741130001" TargetMode="External"/><Relationship Id="rId203" Type="http://schemas.openxmlformats.org/officeDocument/2006/relationships/hyperlink" Target="https://podminky.urs.cz/item/CS_URS_2025_02/741310233" TargetMode="External"/><Relationship Id="rId19" Type="http://schemas.openxmlformats.org/officeDocument/2006/relationships/hyperlink" Target="https://podminky.urs.cz/item/CS_URS_2025_02/342244211" TargetMode="External"/><Relationship Id="rId224" Type="http://schemas.openxmlformats.org/officeDocument/2006/relationships/hyperlink" Target="https://podminky.urs.cz/item/CS_URS_2025_02/742310001" TargetMode="External"/><Relationship Id="rId245" Type="http://schemas.openxmlformats.org/officeDocument/2006/relationships/hyperlink" Target="https://podminky.urs.cz/item/CS_URS_2025_02/755111124" TargetMode="External"/><Relationship Id="rId266" Type="http://schemas.openxmlformats.org/officeDocument/2006/relationships/hyperlink" Target="https://podminky.urs.cz/item/CS_URS_2025_02/764216605" TargetMode="External"/><Relationship Id="rId287" Type="http://schemas.openxmlformats.org/officeDocument/2006/relationships/hyperlink" Target="https://podminky.urs.cz/item/CS_URS_2025_02/766674811" TargetMode="External"/><Relationship Id="rId30" Type="http://schemas.openxmlformats.org/officeDocument/2006/relationships/hyperlink" Target="https://podminky.urs.cz/item/CS_URS_2025_02/417321313" TargetMode="External"/><Relationship Id="rId105" Type="http://schemas.openxmlformats.org/officeDocument/2006/relationships/hyperlink" Target="https://podminky.urs.cz/item/CS_URS_2025_02/721174025" TargetMode="External"/><Relationship Id="rId126" Type="http://schemas.openxmlformats.org/officeDocument/2006/relationships/hyperlink" Target="https://podminky.urs.cz/item/CS_URS_2025_02/722175044" TargetMode="External"/><Relationship Id="rId147" Type="http://schemas.openxmlformats.org/officeDocument/2006/relationships/hyperlink" Target="https://podminky.urs.cz/item/CS_URS_2025_02/725112022" TargetMode="External"/><Relationship Id="rId168" Type="http://schemas.openxmlformats.org/officeDocument/2006/relationships/hyperlink" Target="https://podminky.urs.cz/item/CS_URS_2025_02/733120815" TargetMode="External"/><Relationship Id="rId312" Type="http://schemas.openxmlformats.org/officeDocument/2006/relationships/hyperlink" Target="https://podminky.urs.cz/item/CS_URS_2025_02/771591264" TargetMode="External"/><Relationship Id="rId333" Type="http://schemas.openxmlformats.org/officeDocument/2006/relationships/hyperlink" Target="https://podminky.urs.cz/item/CS_URS_2025_02/998781122" TargetMode="External"/><Relationship Id="rId354" Type="http://schemas.openxmlformats.org/officeDocument/2006/relationships/drawing" Target="../drawings/drawing2.xml"/><Relationship Id="rId51" Type="http://schemas.openxmlformats.org/officeDocument/2006/relationships/hyperlink" Target="https://podminky.urs.cz/item/CS_URS_2025_02/963012520" TargetMode="External"/><Relationship Id="rId72" Type="http://schemas.openxmlformats.org/officeDocument/2006/relationships/hyperlink" Target="https://podminky.urs.cz/item/CS_URS_2025_02/711141821" TargetMode="External"/><Relationship Id="rId93" Type="http://schemas.openxmlformats.org/officeDocument/2006/relationships/hyperlink" Target="https://podminky.urs.cz/item/CS_URS_2025_02/721140806" TargetMode="External"/><Relationship Id="rId189" Type="http://schemas.openxmlformats.org/officeDocument/2006/relationships/hyperlink" Target="https://podminky.urs.cz/item/CS_URS_2025_02/998735122" TargetMode="External"/><Relationship Id="rId3" Type="http://schemas.openxmlformats.org/officeDocument/2006/relationships/hyperlink" Target="https://podminky.urs.cz/item/CS_URS_2025_02/162751117" TargetMode="External"/><Relationship Id="rId214" Type="http://schemas.openxmlformats.org/officeDocument/2006/relationships/hyperlink" Target="https://podminky.urs.cz/item/CS_URS_2025_02/742124005" TargetMode="External"/><Relationship Id="rId235" Type="http://schemas.openxmlformats.org/officeDocument/2006/relationships/hyperlink" Target="https://podminky.urs.cz/item/CS_URS_2025_02/998742122" TargetMode="External"/><Relationship Id="rId256" Type="http://schemas.openxmlformats.org/officeDocument/2006/relationships/hyperlink" Target="https://podminky.urs.cz/item/CS_URS_2025_02/762395000" TargetMode="External"/><Relationship Id="rId277" Type="http://schemas.openxmlformats.org/officeDocument/2006/relationships/hyperlink" Target="https://podminky.urs.cz/item/CS_URS_2025_02/766660001" TargetMode="External"/><Relationship Id="rId298" Type="http://schemas.openxmlformats.org/officeDocument/2006/relationships/hyperlink" Target="https://podminky.urs.cz/item/CS_URS_2025_02/998766122" TargetMode="External"/><Relationship Id="rId116" Type="http://schemas.openxmlformats.org/officeDocument/2006/relationships/hyperlink" Target="https://podminky.urs.cz/item/CS_URS_2025_02/722130801" TargetMode="External"/><Relationship Id="rId137" Type="http://schemas.openxmlformats.org/officeDocument/2006/relationships/hyperlink" Target="https://podminky.urs.cz/item/CS_URS_2025_02/722190401" TargetMode="External"/><Relationship Id="rId158" Type="http://schemas.openxmlformats.org/officeDocument/2006/relationships/hyperlink" Target="https://podminky.urs.cz/item/CS_URS_2025_02/725311121" TargetMode="External"/><Relationship Id="rId302" Type="http://schemas.openxmlformats.org/officeDocument/2006/relationships/hyperlink" Target="https://podminky.urs.cz/item/CS_URS_2025_02/767831022" TargetMode="External"/><Relationship Id="rId323" Type="http://schemas.openxmlformats.org/officeDocument/2006/relationships/hyperlink" Target="https://podminky.urs.cz/item/CS_URS_2025_02/998776122" TargetMode="External"/><Relationship Id="rId344" Type="http://schemas.openxmlformats.org/officeDocument/2006/relationships/hyperlink" Target="https://podminky.urs.cz/item/CS_URS_2025_02/HZS32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98" t="s">
        <v>14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R5" s="19"/>
      <c r="BE5" s="29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99" t="s">
        <v>17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R6" s="19"/>
      <c r="BE6" s="296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96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296"/>
      <c r="BS8" s="16" t="s">
        <v>6</v>
      </c>
    </row>
    <row r="9" spans="1:74" ht="14.45" customHeight="1">
      <c r="B9" s="19"/>
      <c r="AR9" s="19"/>
      <c r="BE9" s="296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27</v>
      </c>
      <c r="AR10" s="19"/>
      <c r="BE10" s="296"/>
      <c r="BS10" s="16" t="s">
        <v>6</v>
      </c>
    </row>
    <row r="11" spans="1:74" ht="18.399999999999999" customHeight="1">
      <c r="B11" s="19"/>
      <c r="E11" s="24" t="s">
        <v>28</v>
      </c>
      <c r="AK11" s="26" t="s">
        <v>29</v>
      </c>
      <c r="AN11" s="24" t="s">
        <v>30</v>
      </c>
      <c r="AR11" s="19"/>
      <c r="BE11" s="296"/>
      <c r="BS11" s="16" t="s">
        <v>6</v>
      </c>
    </row>
    <row r="12" spans="1:74" ht="6.95" customHeight="1">
      <c r="B12" s="19"/>
      <c r="AR12" s="19"/>
      <c r="BE12" s="296"/>
      <c r="BS12" s="16" t="s">
        <v>6</v>
      </c>
    </row>
    <row r="13" spans="1:74" ht="12" customHeight="1">
      <c r="B13" s="19"/>
      <c r="D13" s="26" t="s">
        <v>31</v>
      </c>
      <c r="AK13" s="26" t="s">
        <v>26</v>
      </c>
      <c r="AN13" s="28" t="s">
        <v>32</v>
      </c>
      <c r="AR13" s="19"/>
      <c r="BE13" s="296"/>
      <c r="BS13" s="16" t="s">
        <v>6</v>
      </c>
    </row>
    <row r="14" spans="1:74" ht="12.75">
      <c r="B14" s="19"/>
      <c r="E14" s="300" t="s">
        <v>32</v>
      </c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26" t="s">
        <v>29</v>
      </c>
      <c r="AN14" s="28" t="s">
        <v>32</v>
      </c>
      <c r="AR14" s="19"/>
      <c r="BE14" s="296"/>
      <c r="BS14" s="16" t="s">
        <v>6</v>
      </c>
    </row>
    <row r="15" spans="1:74" ht="6.95" customHeight="1">
      <c r="B15" s="19"/>
      <c r="AR15" s="19"/>
      <c r="BE15" s="296"/>
      <c r="BS15" s="16" t="s">
        <v>4</v>
      </c>
    </row>
    <row r="16" spans="1:74" ht="12" customHeight="1">
      <c r="B16" s="19"/>
      <c r="D16" s="26" t="s">
        <v>33</v>
      </c>
      <c r="AK16" s="26" t="s">
        <v>26</v>
      </c>
      <c r="AN16" s="24" t="s">
        <v>19</v>
      </c>
      <c r="AR16" s="19"/>
      <c r="BE16" s="296"/>
      <c r="BS16" s="16" t="s">
        <v>4</v>
      </c>
    </row>
    <row r="17" spans="2:71" ht="18.399999999999999" customHeight="1">
      <c r="B17" s="19"/>
      <c r="E17" s="24" t="s">
        <v>34</v>
      </c>
      <c r="AK17" s="26" t="s">
        <v>29</v>
      </c>
      <c r="AN17" s="24" t="s">
        <v>19</v>
      </c>
      <c r="AR17" s="19"/>
      <c r="BE17" s="296"/>
      <c r="BS17" s="16" t="s">
        <v>35</v>
      </c>
    </row>
    <row r="18" spans="2:71" ht="6.95" customHeight="1">
      <c r="B18" s="19"/>
      <c r="AR18" s="19"/>
      <c r="BE18" s="296"/>
      <c r="BS18" s="16" t="s">
        <v>6</v>
      </c>
    </row>
    <row r="19" spans="2:71" ht="12" customHeight="1">
      <c r="B19" s="19"/>
      <c r="D19" s="26" t="s">
        <v>36</v>
      </c>
      <c r="AK19" s="26" t="s">
        <v>26</v>
      </c>
      <c r="AN19" s="24" t="s">
        <v>37</v>
      </c>
      <c r="AR19" s="19"/>
      <c r="BE19" s="296"/>
      <c r="BS19" s="16" t="s">
        <v>6</v>
      </c>
    </row>
    <row r="20" spans="2:71" ht="18.399999999999999" customHeight="1">
      <c r="B20" s="19"/>
      <c r="E20" s="24" t="s">
        <v>38</v>
      </c>
      <c r="AK20" s="26" t="s">
        <v>29</v>
      </c>
      <c r="AN20" s="24" t="s">
        <v>39</v>
      </c>
      <c r="AR20" s="19"/>
      <c r="BE20" s="296"/>
      <c r="BS20" s="16" t="s">
        <v>4</v>
      </c>
    </row>
    <row r="21" spans="2:71" ht="6.95" customHeight="1">
      <c r="B21" s="19"/>
      <c r="AR21" s="19"/>
      <c r="BE21" s="296"/>
    </row>
    <row r="22" spans="2:71" ht="12" customHeight="1">
      <c r="B22" s="19"/>
      <c r="D22" s="26" t="s">
        <v>40</v>
      </c>
      <c r="AR22" s="19"/>
      <c r="BE22" s="296"/>
    </row>
    <row r="23" spans="2:71" ht="47.25" customHeight="1">
      <c r="B23" s="19"/>
      <c r="E23" s="302" t="s">
        <v>41</v>
      </c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R23" s="19"/>
      <c r="BE23" s="296"/>
    </row>
    <row r="24" spans="2:71" ht="6.95" customHeight="1">
      <c r="B24" s="19"/>
      <c r="AR24" s="19"/>
      <c r="BE24" s="296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96"/>
    </row>
    <row r="26" spans="2:71" s="1" customFormat="1" ht="25.9" customHeight="1">
      <c r="B26" s="31"/>
      <c r="D26" s="32" t="s">
        <v>42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03">
        <f>ROUND(AG54,2)</f>
        <v>0</v>
      </c>
      <c r="AL26" s="304"/>
      <c r="AM26" s="304"/>
      <c r="AN26" s="304"/>
      <c r="AO26" s="304"/>
      <c r="AR26" s="31"/>
      <c r="BE26" s="296"/>
    </row>
    <row r="27" spans="2:71" s="1" customFormat="1" ht="6.95" customHeight="1">
      <c r="B27" s="31"/>
      <c r="AR27" s="31"/>
      <c r="BE27" s="296"/>
    </row>
    <row r="28" spans="2:71" s="1" customFormat="1" ht="12.75">
      <c r="B28" s="31"/>
      <c r="L28" s="305" t="s">
        <v>43</v>
      </c>
      <c r="M28" s="305"/>
      <c r="N28" s="305"/>
      <c r="O28" s="305"/>
      <c r="P28" s="305"/>
      <c r="W28" s="305" t="s">
        <v>44</v>
      </c>
      <c r="X28" s="305"/>
      <c r="Y28" s="305"/>
      <c r="Z28" s="305"/>
      <c r="AA28" s="305"/>
      <c r="AB28" s="305"/>
      <c r="AC28" s="305"/>
      <c r="AD28" s="305"/>
      <c r="AE28" s="305"/>
      <c r="AK28" s="305" t="s">
        <v>45</v>
      </c>
      <c r="AL28" s="305"/>
      <c r="AM28" s="305"/>
      <c r="AN28" s="305"/>
      <c r="AO28" s="305"/>
      <c r="AR28" s="31"/>
      <c r="BE28" s="296"/>
    </row>
    <row r="29" spans="2:71" s="2" customFormat="1" ht="14.45" customHeight="1">
      <c r="B29" s="35"/>
      <c r="D29" s="26" t="s">
        <v>46</v>
      </c>
      <c r="F29" s="26" t="s">
        <v>47</v>
      </c>
      <c r="L29" s="290">
        <v>0.21</v>
      </c>
      <c r="M29" s="289"/>
      <c r="N29" s="289"/>
      <c r="O29" s="289"/>
      <c r="P29" s="289"/>
      <c r="W29" s="288">
        <f>ROUND(AZ54, 2)</f>
        <v>0</v>
      </c>
      <c r="X29" s="289"/>
      <c r="Y29" s="289"/>
      <c r="Z29" s="289"/>
      <c r="AA29" s="289"/>
      <c r="AB29" s="289"/>
      <c r="AC29" s="289"/>
      <c r="AD29" s="289"/>
      <c r="AE29" s="289"/>
      <c r="AK29" s="288">
        <f>ROUND(AV54, 2)</f>
        <v>0</v>
      </c>
      <c r="AL29" s="289"/>
      <c r="AM29" s="289"/>
      <c r="AN29" s="289"/>
      <c r="AO29" s="289"/>
      <c r="AR29" s="35"/>
      <c r="BE29" s="297"/>
    </row>
    <row r="30" spans="2:71" s="2" customFormat="1" ht="14.45" customHeight="1">
      <c r="B30" s="35"/>
      <c r="F30" s="26" t="s">
        <v>48</v>
      </c>
      <c r="L30" s="290">
        <v>0.12</v>
      </c>
      <c r="M30" s="289"/>
      <c r="N30" s="289"/>
      <c r="O30" s="289"/>
      <c r="P30" s="289"/>
      <c r="W30" s="288">
        <f>ROUND(BA54, 2)</f>
        <v>0</v>
      </c>
      <c r="X30" s="289"/>
      <c r="Y30" s="289"/>
      <c r="Z30" s="289"/>
      <c r="AA30" s="289"/>
      <c r="AB30" s="289"/>
      <c r="AC30" s="289"/>
      <c r="AD30" s="289"/>
      <c r="AE30" s="289"/>
      <c r="AK30" s="288">
        <f>ROUND(AW54, 2)</f>
        <v>0</v>
      </c>
      <c r="AL30" s="289"/>
      <c r="AM30" s="289"/>
      <c r="AN30" s="289"/>
      <c r="AO30" s="289"/>
      <c r="AR30" s="35"/>
      <c r="BE30" s="297"/>
    </row>
    <row r="31" spans="2:71" s="2" customFormat="1" ht="14.45" hidden="1" customHeight="1">
      <c r="B31" s="35"/>
      <c r="F31" s="26" t="s">
        <v>49</v>
      </c>
      <c r="L31" s="290">
        <v>0.21</v>
      </c>
      <c r="M31" s="289"/>
      <c r="N31" s="289"/>
      <c r="O31" s="289"/>
      <c r="P31" s="289"/>
      <c r="W31" s="288">
        <f>ROUND(BB54, 2)</f>
        <v>0</v>
      </c>
      <c r="X31" s="289"/>
      <c r="Y31" s="289"/>
      <c r="Z31" s="289"/>
      <c r="AA31" s="289"/>
      <c r="AB31" s="289"/>
      <c r="AC31" s="289"/>
      <c r="AD31" s="289"/>
      <c r="AE31" s="289"/>
      <c r="AK31" s="288">
        <v>0</v>
      </c>
      <c r="AL31" s="289"/>
      <c r="AM31" s="289"/>
      <c r="AN31" s="289"/>
      <c r="AO31" s="289"/>
      <c r="AR31" s="35"/>
      <c r="BE31" s="297"/>
    </row>
    <row r="32" spans="2:71" s="2" customFormat="1" ht="14.45" hidden="1" customHeight="1">
      <c r="B32" s="35"/>
      <c r="F32" s="26" t="s">
        <v>50</v>
      </c>
      <c r="L32" s="290">
        <v>0.12</v>
      </c>
      <c r="M32" s="289"/>
      <c r="N32" s="289"/>
      <c r="O32" s="289"/>
      <c r="P32" s="289"/>
      <c r="W32" s="288">
        <f>ROUND(BC54, 2)</f>
        <v>0</v>
      </c>
      <c r="X32" s="289"/>
      <c r="Y32" s="289"/>
      <c r="Z32" s="289"/>
      <c r="AA32" s="289"/>
      <c r="AB32" s="289"/>
      <c r="AC32" s="289"/>
      <c r="AD32" s="289"/>
      <c r="AE32" s="289"/>
      <c r="AK32" s="288">
        <v>0</v>
      </c>
      <c r="AL32" s="289"/>
      <c r="AM32" s="289"/>
      <c r="AN32" s="289"/>
      <c r="AO32" s="289"/>
      <c r="AR32" s="35"/>
      <c r="BE32" s="297"/>
    </row>
    <row r="33" spans="2:44" s="2" customFormat="1" ht="14.45" hidden="1" customHeight="1">
      <c r="B33" s="35"/>
      <c r="F33" s="26" t="s">
        <v>51</v>
      </c>
      <c r="L33" s="290">
        <v>0</v>
      </c>
      <c r="M33" s="289"/>
      <c r="N33" s="289"/>
      <c r="O33" s="289"/>
      <c r="P33" s="289"/>
      <c r="W33" s="288">
        <f>ROUND(BD54, 2)</f>
        <v>0</v>
      </c>
      <c r="X33" s="289"/>
      <c r="Y33" s="289"/>
      <c r="Z33" s="289"/>
      <c r="AA33" s="289"/>
      <c r="AB33" s="289"/>
      <c r="AC33" s="289"/>
      <c r="AD33" s="289"/>
      <c r="AE33" s="289"/>
      <c r="AK33" s="288">
        <v>0</v>
      </c>
      <c r="AL33" s="289"/>
      <c r="AM33" s="289"/>
      <c r="AN33" s="289"/>
      <c r="AO33" s="289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52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53</v>
      </c>
      <c r="U35" s="38"/>
      <c r="V35" s="38"/>
      <c r="W35" s="38"/>
      <c r="X35" s="291" t="s">
        <v>54</v>
      </c>
      <c r="Y35" s="292"/>
      <c r="Z35" s="292"/>
      <c r="AA35" s="292"/>
      <c r="AB35" s="292"/>
      <c r="AC35" s="38"/>
      <c r="AD35" s="38"/>
      <c r="AE35" s="38"/>
      <c r="AF35" s="38"/>
      <c r="AG35" s="38"/>
      <c r="AH35" s="38"/>
      <c r="AI35" s="38"/>
      <c r="AJ35" s="38"/>
      <c r="AK35" s="293">
        <f>SUM(AK26:AK33)</f>
        <v>0</v>
      </c>
      <c r="AL35" s="292"/>
      <c r="AM35" s="292"/>
      <c r="AN35" s="292"/>
      <c r="AO35" s="294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55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ST202505</v>
      </c>
      <c r="AR44" s="44"/>
    </row>
    <row r="45" spans="2:44" s="4" customFormat="1" ht="36.950000000000003" customHeight="1">
      <c r="B45" s="45"/>
      <c r="C45" s="46" t="s">
        <v>16</v>
      </c>
      <c r="L45" s="279" t="str">
        <f>K6</f>
        <v>MŠ Český Brod</v>
      </c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Český Brod</v>
      </c>
      <c r="AI47" s="26" t="s">
        <v>23</v>
      </c>
      <c r="AM47" s="281" t="str">
        <f>IF(AN8= "","",AN8)</f>
        <v>3. 10. 2025</v>
      </c>
      <c r="AN47" s="281"/>
      <c r="AR47" s="31"/>
    </row>
    <row r="48" spans="2:44" s="1" customFormat="1" ht="6.95" customHeight="1">
      <c r="B48" s="31"/>
      <c r="AR48" s="31"/>
    </row>
    <row r="49" spans="1:91" s="1" customFormat="1" ht="15.2" customHeight="1">
      <c r="B49" s="31"/>
      <c r="C49" s="26" t="s">
        <v>25</v>
      </c>
      <c r="L49" s="3" t="str">
        <f>IF(E11= "","",E11)</f>
        <v>Město Český Brod</v>
      </c>
      <c r="AI49" s="26" t="s">
        <v>33</v>
      </c>
      <c r="AM49" s="282" t="str">
        <f>IF(E17="","",E17)</f>
        <v>Ing. Vojtěch Merenus</v>
      </c>
      <c r="AN49" s="283"/>
      <c r="AO49" s="283"/>
      <c r="AP49" s="283"/>
      <c r="AR49" s="31"/>
      <c r="AS49" s="284" t="s">
        <v>56</v>
      </c>
      <c r="AT49" s="285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31</v>
      </c>
      <c r="L50" s="3" t="str">
        <f>IF(E14= "Vyplň údaj","",E14)</f>
        <v/>
      </c>
      <c r="AI50" s="26" t="s">
        <v>36</v>
      </c>
      <c r="AM50" s="282" t="str">
        <f>IF(E20="","",E20)</f>
        <v>STAMER s.r.o.</v>
      </c>
      <c r="AN50" s="283"/>
      <c r="AO50" s="283"/>
      <c r="AP50" s="283"/>
      <c r="AR50" s="31"/>
      <c r="AS50" s="286"/>
      <c r="AT50" s="287"/>
      <c r="BD50" s="52"/>
    </row>
    <row r="51" spans="1:91" s="1" customFormat="1" ht="10.9" customHeight="1">
      <c r="B51" s="31"/>
      <c r="AR51" s="31"/>
      <c r="AS51" s="286"/>
      <c r="AT51" s="287"/>
      <c r="BD51" s="52"/>
    </row>
    <row r="52" spans="1:91" s="1" customFormat="1" ht="29.25" customHeight="1">
      <c r="B52" s="31"/>
      <c r="C52" s="270" t="s">
        <v>57</v>
      </c>
      <c r="D52" s="271"/>
      <c r="E52" s="271"/>
      <c r="F52" s="271"/>
      <c r="G52" s="271"/>
      <c r="H52" s="53"/>
      <c r="I52" s="272" t="s">
        <v>58</v>
      </c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3" t="s">
        <v>59</v>
      </c>
      <c r="AH52" s="271"/>
      <c r="AI52" s="271"/>
      <c r="AJ52" s="271"/>
      <c r="AK52" s="271"/>
      <c r="AL52" s="271"/>
      <c r="AM52" s="271"/>
      <c r="AN52" s="272" t="s">
        <v>60</v>
      </c>
      <c r="AO52" s="271"/>
      <c r="AP52" s="271"/>
      <c r="AQ52" s="54" t="s">
        <v>61</v>
      </c>
      <c r="AR52" s="31"/>
      <c r="AS52" s="55" t="s">
        <v>62</v>
      </c>
      <c r="AT52" s="56" t="s">
        <v>63</v>
      </c>
      <c r="AU52" s="56" t="s">
        <v>64</v>
      </c>
      <c r="AV52" s="56" t="s">
        <v>65</v>
      </c>
      <c r="AW52" s="56" t="s">
        <v>66</v>
      </c>
      <c r="AX52" s="56" t="s">
        <v>67</v>
      </c>
      <c r="AY52" s="56" t="s">
        <v>68</v>
      </c>
      <c r="AZ52" s="56" t="s">
        <v>69</v>
      </c>
      <c r="BA52" s="56" t="s">
        <v>70</v>
      </c>
      <c r="BB52" s="56" t="s">
        <v>71</v>
      </c>
      <c r="BC52" s="56" t="s">
        <v>72</v>
      </c>
      <c r="BD52" s="57" t="s">
        <v>73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74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77">
        <f>ROUND(AG55,2)</f>
        <v>0</v>
      </c>
      <c r="AH54" s="277"/>
      <c r="AI54" s="277"/>
      <c r="AJ54" s="277"/>
      <c r="AK54" s="277"/>
      <c r="AL54" s="277"/>
      <c r="AM54" s="277"/>
      <c r="AN54" s="278">
        <f>SUM(AG54,AT54)</f>
        <v>0</v>
      </c>
      <c r="AO54" s="278"/>
      <c r="AP54" s="278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75</v>
      </c>
      <c r="BT54" s="68" t="s">
        <v>76</v>
      </c>
      <c r="BU54" s="69" t="s">
        <v>77</v>
      </c>
      <c r="BV54" s="68" t="s">
        <v>78</v>
      </c>
      <c r="BW54" s="68" t="s">
        <v>5</v>
      </c>
      <c r="BX54" s="68" t="s">
        <v>79</v>
      </c>
      <c r="CL54" s="68" t="s">
        <v>19</v>
      </c>
    </row>
    <row r="55" spans="1:91" s="6" customFormat="1" ht="16.5" customHeight="1">
      <c r="A55" s="70" t="s">
        <v>80</v>
      </c>
      <c r="B55" s="71"/>
      <c r="C55" s="72"/>
      <c r="D55" s="276" t="s">
        <v>81</v>
      </c>
      <c r="E55" s="276"/>
      <c r="F55" s="276"/>
      <c r="G55" s="276"/>
      <c r="H55" s="276"/>
      <c r="I55" s="73"/>
      <c r="J55" s="276" t="s">
        <v>82</v>
      </c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4">
        <f>'1 - Stavební úpravy 1NP a...'!J30</f>
        <v>0</v>
      </c>
      <c r="AH55" s="275"/>
      <c r="AI55" s="275"/>
      <c r="AJ55" s="275"/>
      <c r="AK55" s="275"/>
      <c r="AL55" s="275"/>
      <c r="AM55" s="275"/>
      <c r="AN55" s="274">
        <f>SUM(AG55,AT55)</f>
        <v>0</v>
      </c>
      <c r="AO55" s="275"/>
      <c r="AP55" s="275"/>
      <c r="AQ55" s="74" t="s">
        <v>83</v>
      </c>
      <c r="AR55" s="71"/>
      <c r="AS55" s="75">
        <v>0</v>
      </c>
      <c r="AT55" s="76">
        <f>ROUND(SUM(AV55:AW55),2)</f>
        <v>0</v>
      </c>
      <c r="AU55" s="77">
        <f>'1 - Stavební úpravy 1NP a...'!P122</f>
        <v>0</v>
      </c>
      <c r="AV55" s="76">
        <f>'1 - Stavební úpravy 1NP a...'!J33</f>
        <v>0</v>
      </c>
      <c r="AW55" s="76">
        <f>'1 - Stavební úpravy 1NP a...'!J34</f>
        <v>0</v>
      </c>
      <c r="AX55" s="76">
        <f>'1 - Stavební úpravy 1NP a...'!J35</f>
        <v>0</v>
      </c>
      <c r="AY55" s="76">
        <f>'1 - Stavební úpravy 1NP a...'!J36</f>
        <v>0</v>
      </c>
      <c r="AZ55" s="76">
        <f>'1 - Stavební úpravy 1NP a...'!F33</f>
        <v>0</v>
      </c>
      <c r="BA55" s="76">
        <f>'1 - Stavební úpravy 1NP a...'!F34</f>
        <v>0</v>
      </c>
      <c r="BB55" s="76">
        <f>'1 - Stavební úpravy 1NP a...'!F35</f>
        <v>0</v>
      </c>
      <c r="BC55" s="76">
        <f>'1 - Stavební úpravy 1NP a...'!F36</f>
        <v>0</v>
      </c>
      <c r="BD55" s="78">
        <f>'1 - Stavební úpravy 1NP a...'!F37</f>
        <v>0</v>
      </c>
      <c r="BT55" s="79" t="s">
        <v>81</v>
      </c>
      <c r="BV55" s="79" t="s">
        <v>78</v>
      </c>
      <c r="BW55" s="79" t="s">
        <v>84</v>
      </c>
      <c r="BX55" s="79" t="s">
        <v>5</v>
      </c>
      <c r="CL55" s="79" t="s">
        <v>19</v>
      </c>
      <c r="CM55" s="79" t="s">
        <v>85</v>
      </c>
    </row>
    <row r="56" spans="1:91" s="1" customFormat="1" ht="30" customHeight="1">
      <c r="B56" s="31"/>
      <c r="AR56" s="31"/>
    </row>
    <row r="57" spans="1:91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tXwuwTDrf2fs9G1czaCxq7ddCFoqKQkPrpNQ0lzBIIna27TLMh92mjpgq2YmoTKGfkCp+nEol9ggOgkyJMR6mA==" saltValue="6/+6b/l4pnm/X7Gsj1q8CUGSZbd3L0IzbUIczPozWw9ZTqY9EAv+2P/FZTVmbAYl6eFEIIBM0DAtNpO4opwPE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1 - Stavební úpravy 1NP 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15"/>
  <sheetViews>
    <sheetView showGridLines="0" workbookViewId="0">
      <selection activeCell="I1050" sqref="I105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86</v>
      </c>
      <c r="L4" s="19"/>
      <c r="M4" s="80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307" t="str">
        <f>'Rekapitulace stavby'!K6</f>
        <v>MŠ Český Brod</v>
      </c>
      <c r="F7" s="308"/>
      <c r="G7" s="308"/>
      <c r="H7" s="308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79" t="s">
        <v>88</v>
      </c>
      <c r="F9" s="306"/>
      <c r="G9" s="306"/>
      <c r="H9" s="30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3. 10. 2025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30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31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09" t="str">
        <f>'Rekapitulace stavby'!E14</f>
        <v>Vyplň údaj</v>
      </c>
      <c r="F18" s="298"/>
      <c r="G18" s="298"/>
      <c r="H18" s="298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26</v>
      </c>
      <c r="J20" s="24" t="s">
        <v>19</v>
      </c>
      <c r="L20" s="31"/>
    </row>
    <row r="21" spans="2:12" s="1" customFormat="1" ht="18" customHeight="1">
      <c r="B21" s="31"/>
      <c r="E21" s="24" t="s">
        <v>34</v>
      </c>
      <c r="I21" s="26" t="s">
        <v>29</v>
      </c>
      <c r="J21" s="24" t="s">
        <v>19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">
        <v>37</v>
      </c>
      <c r="L23" s="31"/>
    </row>
    <row r="24" spans="2:12" s="1" customFormat="1" ht="18" customHeight="1">
      <c r="B24" s="31"/>
      <c r="E24" s="24" t="s">
        <v>38</v>
      </c>
      <c r="I24" s="26" t="s">
        <v>29</v>
      </c>
      <c r="J24" s="24" t="s">
        <v>39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40</v>
      </c>
      <c r="L26" s="31"/>
    </row>
    <row r="27" spans="2:12" s="7" customFormat="1" ht="16.5" customHeight="1">
      <c r="B27" s="81"/>
      <c r="E27" s="302" t="s">
        <v>19</v>
      </c>
      <c r="F27" s="302"/>
      <c r="G27" s="302"/>
      <c r="H27" s="302"/>
      <c r="L27" s="8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2" t="s">
        <v>42</v>
      </c>
      <c r="J30" s="62">
        <f>ROUND(J122,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44</v>
      </c>
      <c r="I32" s="34" t="s">
        <v>43</v>
      </c>
      <c r="J32" s="34" t="s">
        <v>45</v>
      </c>
      <c r="L32" s="31"/>
    </row>
    <row r="33" spans="2:12" s="1" customFormat="1" ht="14.45" customHeight="1">
      <c r="B33" s="31"/>
      <c r="D33" s="51" t="s">
        <v>46</v>
      </c>
      <c r="E33" s="26" t="s">
        <v>47</v>
      </c>
      <c r="F33" s="83">
        <f>ROUND((SUM(BE122:BE1214)),  2)</f>
        <v>0</v>
      </c>
      <c r="I33" s="84">
        <v>0.21</v>
      </c>
      <c r="J33" s="83">
        <f>ROUND(((SUM(BE122:BE1214))*I33),  2)</f>
        <v>0</v>
      </c>
      <c r="L33" s="31"/>
    </row>
    <row r="34" spans="2:12" s="1" customFormat="1" ht="14.45" customHeight="1">
      <c r="B34" s="31"/>
      <c r="E34" s="26" t="s">
        <v>48</v>
      </c>
      <c r="F34" s="83">
        <f>ROUND((SUM(BF122:BF1214)),  2)</f>
        <v>0</v>
      </c>
      <c r="I34" s="84">
        <v>0.12</v>
      </c>
      <c r="J34" s="83">
        <f>ROUND(((SUM(BF122:BF1214))*I34),  2)</f>
        <v>0</v>
      </c>
      <c r="L34" s="31"/>
    </row>
    <row r="35" spans="2:12" s="1" customFormat="1" ht="14.45" hidden="1" customHeight="1">
      <c r="B35" s="31"/>
      <c r="E35" s="26" t="s">
        <v>49</v>
      </c>
      <c r="F35" s="83">
        <f>ROUND((SUM(BG122:BG1214)),  2)</f>
        <v>0</v>
      </c>
      <c r="I35" s="84">
        <v>0.21</v>
      </c>
      <c r="J35" s="83">
        <f>0</f>
        <v>0</v>
      </c>
      <c r="L35" s="31"/>
    </row>
    <row r="36" spans="2:12" s="1" customFormat="1" ht="14.45" hidden="1" customHeight="1">
      <c r="B36" s="31"/>
      <c r="E36" s="26" t="s">
        <v>50</v>
      </c>
      <c r="F36" s="83">
        <f>ROUND((SUM(BH122:BH1214)),  2)</f>
        <v>0</v>
      </c>
      <c r="I36" s="84">
        <v>0.12</v>
      </c>
      <c r="J36" s="83">
        <f>0</f>
        <v>0</v>
      </c>
      <c r="L36" s="31"/>
    </row>
    <row r="37" spans="2:12" s="1" customFormat="1" ht="14.45" hidden="1" customHeight="1">
      <c r="B37" s="31"/>
      <c r="E37" s="26" t="s">
        <v>51</v>
      </c>
      <c r="F37" s="83">
        <f>ROUND((SUM(BI122:BI1214)),  2)</f>
        <v>0</v>
      </c>
      <c r="I37" s="84">
        <v>0</v>
      </c>
      <c r="J37" s="8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5"/>
      <c r="D39" s="86" t="s">
        <v>52</v>
      </c>
      <c r="E39" s="53"/>
      <c r="F39" s="53"/>
      <c r="G39" s="87" t="s">
        <v>53</v>
      </c>
      <c r="H39" s="88" t="s">
        <v>54</v>
      </c>
      <c r="I39" s="53"/>
      <c r="J39" s="89">
        <f>SUM(J30:J37)</f>
        <v>0</v>
      </c>
      <c r="K39" s="90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89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307" t="str">
        <f>E7</f>
        <v>MŠ Český Brod</v>
      </c>
      <c r="F48" s="308"/>
      <c r="G48" s="308"/>
      <c r="H48" s="308"/>
      <c r="L48" s="31"/>
    </row>
    <row r="49" spans="2:47" s="1" customFormat="1" ht="12" customHeight="1">
      <c r="B49" s="31"/>
      <c r="C49" s="26" t="s">
        <v>87</v>
      </c>
      <c r="L49" s="31"/>
    </row>
    <row r="50" spans="2:47" s="1" customFormat="1" ht="16.5" customHeight="1">
      <c r="B50" s="31"/>
      <c r="E50" s="279" t="str">
        <f>E9</f>
        <v>1 - Stavební úpravy 1NP a 2NP</v>
      </c>
      <c r="F50" s="306"/>
      <c r="G50" s="306"/>
      <c r="H50" s="306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21</v>
      </c>
      <c r="F52" s="24" t="str">
        <f>F12</f>
        <v>Český Brod</v>
      </c>
      <c r="I52" s="26" t="s">
        <v>23</v>
      </c>
      <c r="J52" s="48" t="str">
        <f>IF(J12="","",J12)</f>
        <v>3. 10. 2025</v>
      </c>
      <c r="L52" s="31"/>
    </row>
    <row r="53" spans="2:47" s="1" customFormat="1" ht="6.95" customHeight="1">
      <c r="B53" s="31"/>
      <c r="L53" s="31"/>
    </row>
    <row r="54" spans="2:47" s="1" customFormat="1" ht="15.2" customHeight="1">
      <c r="B54" s="31"/>
      <c r="C54" s="26" t="s">
        <v>25</v>
      </c>
      <c r="F54" s="24" t="str">
        <f>E15</f>
        <v>Město Český Brod</v>
      </c>
      <c r="I54" s="26" t="s">
        <v>33</v>
      </c>
      <c r="J54" s="29" t="str">
        <f>E21</f>
        <v>Ing. Vojtěch Merenus</v>
      </c>
      <c r="L54" s="31"/>
    </row>
    <row r="55" spans="2:47" s="1" customFormat="1" ht="15.2" customHeight="1">
      <c r="B55" s="31"/>
      <c r="C55" s="26" t="s">
        <v>31</v>
      </c>
      <c r="F55" s="24" t="str">
        <f>IF(E18="","",E18)</f>
        <v>Vyplň údaj</v>
      </c>
      <c r="I55" s="26" t="s">
        <v>36</v>
      </c>
      <c r="J55" s="29" t="str">
        <f>E24</f>
        <v>STAMER s.r.o.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1" t="s">
        <v>90</v>
      </c>
      <c r="D57" s="85"/>
      <c r="E57" s="85"/>
      <c r="F57" s="85"/>
      <c r="G57" s="85"/>
      <c r="H57" s="85"/>
      <c r="I57" s="85"/>
      <c r="J57" s="92" t="s">
        <v>91</v>
      </c>
      <c r="K57" s="85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3" t="s">
        <v>74</v>
      </c>
      <c r="J59" s="62">
        <f>J122</f>
        <v>0</v>
      </c>
      <c r="L59" s="31"/>
      <c r="AU59" s="16" t="s">
        <v>92</v>
      </c>
    </row>
    <row r="60" spans="2:47" s="8" customFormat="1" ht="24.95" customHeight="1">
      <c r="B60" s="94"/>
      <c r="D60" s="95" t="s">
        <v>93</v>
      </c>
      <c r="E60" s="96"/>
      <c r="F60" s="96"/>
      <c r="G60" s="96"/>
      <c r="H60" s="96"/>
      <c r="I60" s="96"/>
      <c r="J60" s="97">
        <f>J123</f>
        <v>0</v>
      </c>
      <c r="L60" s="94"/>
    </row>
    <row r="61" spans="2:47" s="9" customFormat="1" ht="19.899999999999999" customHeight="1">
      <c r="B61" s="98"/>
      <c r="D61" s="99" t="s">
        <v>94</v>
      </c>
      <c r="E61" s="100"/>
      <c r="F61" s="100"/>
      <c r="G61" s="100"/>
      <c r="H61" s="100"/>
      <c r="I61" s="100"/>
      <c r="J61" s="101">
        <f>J124</f>
        <v>0</v>
      </c>
      <c r="L61" s="98"/>
    </row>
    <row r="62" spans="2:47" s="9" customFormat="1" ht="19.899999999999999" customHeight="1">
      <c r="B62" s="98"/>
      <c r="D62" s="99" t="s">
        <v>95</v>
      </c>
      <c r="E62" s="100"/>
      <c r="F62" s="100"/>
      <c r="G62" s="100"/>
      <c r="H62" s="100"/>
      <c r="I62" s="100"/>
      <c r="J62" s="101">
        <f>J145</f>
        <v>0</v>
      </c>
      <c r="L62" s="98"/>
    </row>
    <row r="63" spans="2:47" s="9" customFormat="1" ht="19.899999999999999" customHeight="1">
      <c r="B63" s="98"/>
      <c r="D63" s="99" t="s">
        <v>96</v>
      </c>
      <c r="E63" s="100"/>
      <c r="F63" s="100"/>
      <c r="G63" s="100"/>
      <c r="H63" s="100"/>
      <c r="I63" s="100"/>
      <c r="J63" s="101">
        <f>J167</f>
        <v>0</v>
      </c>
      <c r="L63" s="98"/>
    </row>
    <row r="64" spans="2:47" s="9" customFormat="1" ht="19.899999999999999" customHeight="1">
      <c r="B64" s="98"/>
      <c r="D64" s="99" t="s">
        <v>97</v>
      </c>
      <c r="E64" s="100"/>
      <c r="F64" s="100"/>
      <c r="G64" s="100"/>
      <c r="H64" s="100"/>
      <c r="I64" s="100"/>
      <c r="J64" s="101">
        <f>J206</f>
        <v>0</v>
      </c>
      <c r="L64" s="98"/>
    </row>
    <row r="65" spans="2:12" s="9" customFormat="1" ht="19.899999999999999" customHeight="1">
      <c r="B65" s="98"/>
      <c r="D65" s="99" t="s">
        <v>98</v>
      </c>
      <c r="E65" s="100"/>
      <c r="F65" s="100"/>
      <c r="G65" s="100"/>
      <c r="H65" s="100"/>
      <c r="I65" s="100"/>
      <c r="J65" s="101">
        <f>J235</f>
        <v>0</v>
      </c>
      <c r="L65" s="98"/>
    </row>
    <row r="66" spans="2:12" s="9" customFormat="1" ht="19.899999999999999" customHeight="1">
      <c r="B66" s="98"/>
      <c r="D66" s="99" t="s">
        <v>99</v>
      </c>
      <c r="E66" s="100"/>
      <c r="F66" s="100"/>
      <c r="G66" s="100"/>
      <c r="H66" s="100"/>
      <c r="I66" s="100"/>
      <c r="J66" s="101">
        <f>J262</f>
        <v>0</v>
      </c>
      <c r="L66" s="98"/>
    </row>
    <row r="67" spans="2:12" s="9" customFormat="1" ht="19.899999999999999" customHeight="1">
      <c r="B67" s="98"/>
      <c r="D67" s="99" t="s">
        <v>100</v>
      </c>
      <c r="E67" s="100"/>
      <c r="F67" s="100"/>
      <c r="G67" s="100"/>
      <c r="H67" s="100"/>
      <c r="I67" s="100"/>
      <c r="J67" s="101">
        <f>J332</f>
        <v>0</v>
      </c>
      <c r="L67" s="98"/>
    </row>
    <row r="68" spans="2:12" s="9" customFormat="1" ht="19.899999999999999" customHeight="1">
      <c r="B68" s="98"/>
      <c r="D68" s="99" t="s">
        <v>101</v>
      </c>
      <c r="E68" s="100"/>
      <c r="F68" s="100"/>
      <c r="G68" s="100"/>
      <c r="H68" s="100"/>
      <c r="I68" s="100"/>
      <c r="J68" s="101">
        <f>J348</f>
        <v>0</v>
      </c>
      <c r="L68" s="98"/>
    </row>
    <row r="69" spans="2:12" s="8" customFormat="1" ht="24.95" customHeight="1">
      <c r="B69" s="94"/>
      <c r="D69" s="95" t="s">
        <v>102</v>
      </c>
      <c r="E69" s="96"/>
      <c r="F69" s="96"/>
      <c r="G69" s="96"/>
      <c r="H69" s="96"/>
      <c r="I69" s="96"/>
      <c r="J69" s="97">
        <f>J351</f>
        <v>0</v>
      </c>
      <c r="L69" s="94"/>
    </row>
    <row r="70" spans="2:12" s="9" customFormat="1" ht="19.899999999999999" customHeight="1">
      <c r="B70" s="98"/>
      <c r="D70" s="99" t="s">
        <v>103</v>
      </c>
      <c r="E70" s="100"/>
      <c r="F70" s="100"/>
      <c r="G70" s="100"/>
      <c r="H70" s="100"/>
      <c r="I70" s="100"/>
      <c r="J70" s="101">
        <f>J352</f>
        <v>0</v>
      </c>
      <c r="L70" s="98"/>
    </row>
    <row r="71" spans="2:12" s="9" customFormat="1" ht="19.899999999999999" customHeight="1">
      <c r="B71" s="98"/>
      <c r="D71" s="99" t="s">
        <v>104</v>
      </c>
      <c r="E71" s="100"/>
      <c r="F71" s="100"/>
      <c r="G71" s="100"/>
      <c r="H71" s="100"/>
      <c r="I71" s="100"/>
      <c r="J71" s="101">
        <f>J375</f>
        <v>0</v>
      </c>
      <c r="L71" s="98"/>
    </row>
    <row r="72" spans="2:12" s="9" customFormat="1" ht="19.899999999999999" customHeight="1">
      <c r="B72" s="98"/>
      <c r="D72" s="99" t="s">
        <v>105</v>
      </c>
      <c r="E72" s="100"/>
      <c r="F72" s="100"/>
      <c r="G72" s="100"/>
      <c r="H72" s="100"/>
      <c r="I72" s="100"/>
      <c r="J72" s="101">
        <f>J385</f>
        <v>0</v>
      </c>
      <c r="L72" s="98"/>
    </row>
    <row r="73" spans="2:12" s="9" customFormat="1" ht="19.899999999999999" customHeight="1">
      <c r="B73" s="98"/>
      <c r="D73" s="99" t="s">
        <v>106</v>
      </c>
      <c r="E73" s="100"/>
      <c r="F73" s="100"/>
      <c r="G73" s="100"/>
      <c r="H73" s="100"/>
      <c r="I73" s="100"/>
      <c r="J73" s="101">
        <f>J415</f>
        <v>0</v>
      </c>
      <c r="L73" s="98"/>
    </row>
    <row r="74" spans="2:12" s="9" customFormat="1" ht="19.899999999999999" customHeight="1">
      <c r="B74" s="98"/>
      <c r="D74" s="99" t="s">
        <v>107</v>
      </c>
      <c r="E74" s="100"/>
      <c r="F74" s="100"/>
      <c r="G74" s="100"/>
      <c r="H74" s="100"/>
      <c r="I74" s="100"/>
      <c r="J74" s="101">
        <f>J430</f>
        <v>0</v>
      </c>
      <c r="L74" s="98"/>
    </row>
    <row r="75" spans="2:12" s="9" customFormat="1" ht="19.899999999999999" customHeight="1">
      <c r="B75" s="98"/>
      <c r="D75" s="99" t="s">
        <v>108</v>
      </c>
      <c r="E75" s="100"/>
      <c r="F75" s="100"/>
      <c r="G75" s="100"/>
      <c r="H75" s="100"/>
      <c r="I75" s="100"/>
      <c r="J75" s="101">
        <f>J486</f>
        <v>0</v>
      </c>
      <c r="L75" s="98"/>
    </row>
    <row r="76" spans="2:12" s="9" customFormat="1" ht="19.899999999999999" customHeight="1">
      <c r="B76" s="98"/>
      <c r="D76" s="99" t="s">
        <v>109</v>
      </c>
      <c r="E76" s="100"/>
      <c r="F76" s="100"/>
      <c r="G76" s="100"/>
      <c r="H76" s="100"/>
      <c r="I76" s="100"/>
      <c r="J76" s="101">
        <f>J564</f>
        <v>0</v>
      </c>
      <c r="L76" s="98"/>
    </row>
    <row r="77" spans="2:12" s="9" customFormat="1" ht="19.899999999999999" customHeight="1">
      <c r="B77" s="98"/>
      <c r="D77" s="99" t="s">
        <v>110</v>
      </c>
      <c r="E77" s="100"/>
      <c r="F77" s="100"/>
      <c r="G77" s="100"/>
      <c r="H77" s="100"/>
      <c r="I77" s="100"/>
      <c r="J77" s="101">
        <f>J610</f>
        <v>0</v>
      </c>
      <c r="L77" s="98"/>
    </row>
    <row r="78" spans="2:12" s="9" customFormat="1" ht="19.899999999999999" customHeight="1">
      <c r="B78" s="98"/>
      <c r="D78" s="99" t="s">
        <v>111</v>
      </c>
      <c r="E78" s="100"/>
      <c r="F78" s="100"/>
      <c r="G78" s="100"/>
      <c r="H78" s="100"/>
      <c r="I78" s="100"/>
      <c r="J78" s="101">
        <f>J615</f>
        <v>0</v>
      </c>
      <c r="L78" s="98"/>
    </row>
    <row r="79" spans="2:12" s="9" customFormat="1" ht="19.899999999999999" customHeight="1">
      <c r="B79" s="98"/>
      <c r="D79" s="99" t="s">
        <v>112</v>
      </c>
      <c r="E79" s="100"/>
      <c r="F79" s="100"/>
      <c r="G79" s="100"/>
      <c r="H79" s="100"/>
      <c r="I79" s="100"/>
      <c r="J79" s="101">
        <f>J634</f>
        <v>0</v>
      </c>
      <c r="L79" s="98"/>
    </row>
    <row r="80" spans="2:12" s="9" customFormat="1" ht="19.899999999999999" customHeight="1">
      <c r="B80" s="98"/>
      <c r="D80" s="99" t="s">
        <v>113</v>
      </c>
      <c r="E80" s="100"/>
      <c r="F80" s="100"/>
      <c r="G80" s="100"/>
      <c r="H80" s="100"/>
      <c r="I80" s="100"/>
      <c r="J80" s="101">
        <f>J639</f>
        <v>0</v>
      </c>
      <c r="L80" s="98"/>
    </row>
    <row r="81" spans="2:12" s="9" customFormat="1" ht="19.899999999999999" customHeight="1">
      <c r="B81" s="98"/>
      <c r="D81" s="99" t="s">
        <v>114</v>
      </c>
      <c r="E81" s="100"/>
      <c r="F81" s="100"/>
      <c r="G81" s="100"/>
      <c r="H81" s="100"/>
      <c r="I81" s="100"/>
      <c r="J81" s="101">
        <f>J667</f>
        <v>0</v>
      </c>
      <c r="L81" s="98"/>
    </row>
    <row r="82" spans="2:12" s="9" customFormat="1" ht="19.899999999999999" customHeight="1">
      <c r="B82" s="98"/>
      <c r="D82" s="99" t="s">
        <v>115</v>
      </c>
      <c r="E82" s="100"/>
      <c r="F82" s="100"/>
      <c r="G82" s="100"/>
      <c r="H82" s="100"/>
      <c r="I82" s="100"/>
      <c r="J82" s="101">
        <f>J761</f>
        <v>0</v>
      </c>
      <c r="L82" s="98"/>
    </row>
    <row r="83" spans="2:12" s="9" customFormat="1" ht="19.899999999999999" customHeight="1">
      <c r="B83" s="98"/>
      <c r="D83" s="99" t="s">
        <v>116</v>
      </c>
      <c r="E83" s="100"/>
      <c r="F83" s="100"/>
      <c r="G83" s="100"/>
      <c r="H83" s="100"/>
      <c r="I83" s="100"/>
      <c r="J83" s="101">
        <f>J829</f>
        <v>0</v>
      </c>
      <c r="L83" s="98"/>
    </row>
    <row r="84" spans="2:12" s="9" customFormat="1" ht="19.899999999999999" customHeight="1">
      <c r="B84" s="98"/>
      <c r="D84" s="99" t="s">
        <v>117</v>
      </c>
      <c r="E84" s="100"/>
      <c r="F84" s="100"/>
      <c r="G84" s="100"/>
      <c r="H84" s="100"/>
      <c r="I84" s="100"/>
      <c r="J84" s="101">
        <f>J860</f>
        <v>0</v>
      </c>
      <c r="L84" s="98"/>
    </row>
    <row r="85" spans="2:12" s="9" customFormat="1" ht="19.899999999999999" customHeight="1">
      <c r="B85" s="98"/>
      <c r="D85" s="99" t="s">
        <v>118</v>
      </c>
      <c r="E85" s="100"/>
      <c r="F85" s="100"/>
      <c r="G85" s="100"/>
      <c r="H85" s="100"/>
      <c r="I85" s="100"/>
      <c r="J85" s="101">
        <f>J866</f>
        <v>0</v>
      </c>
      <c r="L85" s="98"/>
    </row>
    <row r="86" spans="2:12" s="9" customFormat="1" ht="19.899999999999999" customHeight="1">
      <c r="B86" s="98"/>
      <c r="D86" s="99" t="s">
        <v>119</v>
      </c>
      <c r="E86" s="100"/>
      <c r="F86" s="100"/>
      <c r="G86" s="100"/>
      <c r="H86" s="100"/>
      <c r="I86" s="100"/>
      <c r="J86" s="101">
        <f>J911</f>
        <v>0</v>
      </c>
      <c r="L86" s="98"/>
    </row>
    <row r="87" spans="2:12" s="9" customFormat="1" ht="19.899999999999999" customHeight="1">
      <c r="B87" s="98"/>
      <c r="D87" s="99" t="s">
        <v>120</v>
      </c>
      <c r="E87" s="100"/>
      <c r="F87" s="100"/>
      <c r="G87" s="100"/>
      <c r="H87" s="100"/>
      <c r="I87" s="100"/>
      <c r="J87" s="101">
        <f>J926</f>
        <v>0</v>
      </c>
      <c r="L87" s="98"/>
    </row>
    <row r="88" spans="2:12" s="9" customFormat="1" ht="19.899999999999999" customHeight="1">
      <c r="B88" s="98"/>
      <c r="D88" s="99" t="s">
        <v>121</v>
      </c>
      <c r="E88" s="100"/>
      <c r="F88" s="100"/>
      <c r="G88" s="100"/>
      <c r="H88" s="100"/>
      <c r="I88" s="100"/>
      <c r="J88" s="101">
        <f>J940</f>
        <v>0</v>
      </c>
      <c r="L88" s="98"/>
    </row>
    <row r="89" spans="2:12" s="9" customFormat="1" ht="19.899999999999999" customHeight="1">
      <c r="B89" s="98"/>
      <c r="D89" s="99" t="s">
        <v>122</v>
      </c>
      <c r="E89" s="100"/>
      <c r="F89" s="100"/>
      <c r="G89" s="100"/>
      <c r="H89" s="100"/>
      <c r="I89" s="100"/>
      <c r="J89" s="101">
        <f>J961</f>
        <v>0</v>
      </c>
      <c r="L89" s="98"/>
    </row>
    <row r="90" spans="2:12" s="9" customFormat="1" ht="19.899999999999999" customHeight="1">
      <c r="B90" s="98"/>
      <c r="D90" s="99" t="s">
        <v>123</v>
      </c>
      <c r="E90" s="100"/>
      <c r="F90" s="100"/>
      <c r="G90" s="100"/>
      <c r="H90" s="100"/>
      <c r="I90" s="100"/>
      <c r="J90" s="101">
        <f>J1054</f>
        <v>0</v>
      </c>
      <c r="L90" s="98"/>
    </row>
    <row r="91" spans="2:12" s="9" customFormat="1" ht="19.899999999999999" customHeight="1">
      <c r="B91" s="98"/>
      <c r="D91" s="99" t="s">
        <v>124</v>
      </c>
      <c r="E91" s="100"/>
      <c r="F91" s="100"/>
      <c r="G91" s="100"/>
      <c r="H91" s="100"/>
      <c r="I91" s="100"/>
      <c r="J91" s="101">
        <f>J1075</f>
        <v>0</v>
      </c>
      <c r="L91" s="98"/>
    </row>
    <row r="92" spans="2:12" s="9" customFormat="1" ht="19.899999999999999" customHeight="1">
      <c r="B92" s="98"/>
      <c r="D92" s="99" t="s">
        <v>125</v>
      </c>
      <c r="E92" s="100"/>
      <c r="F92" s="100"/>
      <c r="G92" s="100"/>
      <c r="H92" s="100"/>
      <c r="I92" s="100"/>
      <c r="J92" s="101">
        <f>J1101</f>
        <v>0</v>
      </c>
      <c r="L92" s="98"/>
    </row>
    <row r="93" spans="2:12" s="9" customFormat="1" ht="19.899999999999999" customHeight="1">
      <c r="B93" s="98"/>
      <c r="D93" s="99" t="s">
        <v>126</v>
      </c>
      <c r="E93" s="100"/>
      <c r="F93" s="100"/>
      <c r="G93" s="100"/>
      <c r="H93" s="100"/>
      <c r="I93" s="100"/>
      <c r="J93" s="101">
        <f>J1132</f>
        <v>0</v>
      </c>
      <c r="L93" s="98"/>
    </row>
    <row r="94" spans="2:12" s="9" customFormat="1" ht="19.899999999999999" customHeight="1">
      <c r="B94" s="98"/>
      <c r="D94" s="99" t="s">
        <v>127</v>
      </c>
      <c r="E94" s="100"/>
      <c r="F94" s="100"/>
      <c r="G94" s="100"/>
      <c r="H94" s="100"/>
      <c r="I94" s="100"/>
      <c r="J94" s="101">
        <f>J1161</f>
        <v>0</v>
      </c>
      <c r="L94" s="98"/>
    </row>
    <row r="95" spans="2:12" s="9" customFormat="1" ht="19.899999999999999" customHeight="1">
      <c r="B95" s="98"/>
      <c r="D95" s="99" t="s">
        <v>128</v>
      </c>
      <c r="E95" s="100"/>
      <c r="F95" s="100"/>
      <c r="G95" s="100"/>
      <c r="H95" s="100"/>
      <c r="I95" s="100"/>
      <c r="J95" s="101">
        <f>J1171</f>
        <v>0</v>
      </c>
      <c r="L95" s="98"/>
    </row>
    <row r="96" spans="2:12" s="8" customFormat="1" ht="24.95" customHeight="1">
      <c r="B96" s="94"/>
      <c r="D96" s="95" t="s">
        <v>129</v>
      </c>
      <c r="E96" s="96"/>
      <c r="F96" s="96"/>
      <c r="G96" s="96"/>
      <c r="H96" s="96"/>
      <c r="I96" s="96"/>
      <c r="J96" s="97">
        <f>J1179</f>
        <v>0</v>
      </c>
      <c r="L96" s="94"/>
    </row>
    <row r="97" spans="2:12" s="8" customFormat="1" ht="24.95" customHeight="1">
      <c r="B97" s="94"/>
      <c r="D97" s="95" t="s">
        <v>130</v>
      </c>
      <c r="E97" s="96"/>
      <c r="F97" s="96"/>
      <c r="G97" s="96"/>
      <c r="H97" s="96"/>
      <c r="I97" s="96"/>
      <c r="J97" s="97">
        <f>J1188</f>
        <v>0</v>
      </c>
      <c r="L97" s="94"/>
    </row>
    <row r="98" spans="2:12" s="9" customFormat="1" ht="19.899999999999999" customHeight="1">
      <c r="B98" s="98"/>
      <c r="D98" s="99" t="s">
        <v>131</v>
      </c>
      <c r="E98" s="100"/>
      <c r="F98" s="100"/>
      <c r="G98" s="100"/>
      <c r="H98" s="100"/>
      <c r="I98" s="100"/>
      <c r="J98" s="101">
        <f>J1189</f>
        <v>0</v>
      </c>
      <c r="L98" s="98"/>
    </row>
    <row r="99" spans="2:12" s="9" customFormat="1" ht="19.899999999999999" customHeight="1">
      <c r="B99" s="98"/>
      <c r="D99" s="99" t="s">
        <v>132</v>
      </c>
      <c r="E99" s="100"/>
      <c r="F99" s="100"/>
      <c r="G99" s="100"/>
      <c r="H99" s="100"/>
      <c r="I99" s="100"/>
      <c r="J99" s="101">
        <f>J1194</f>
        <v>0</v>
      </c>
      <c r="L99" s="98"/>
    </row>
    <row r="100" spans="2:12" s="9" customFormat="1" ht="19.899999999999999" customHeight="1">
      <c r="B100" s="98"/>
      <c r="D100" s="99" t="s">
        <v>133</v>
      </c>
      <c r="E100" s="100"/>
      <c r="F100" s="100"/>
      <c r="G100" s="100"/>
      <c r="H100" s="100"/>
      <c r="I100" s="100"/>
      <c r="J100" s="101">
        <f>J1203</f>
        <v>0</v>
      </c>
      <c r="L100" s="98"/>
    </row>
    <row r="101" spans="2:12" s="9" customFormat="1" ht="19.899999999999999" customHeight="1">
      <c r="B101" s="98"/>
      <c r="D101" s="99" t="s">
        <v>134</v>
      </c>
      <c r="E101" s="100"/>
      <c r="F101" s="100"/>
      <c r="G101" s="100"/>
      <c r="H101" s="100"/>
      <c r="I101" s="100"/>
      <c r="J101" s="101">
        <f>J1206</f>
        <v>0</v>
      </c>
      <c r="L101" s="98"/>
    </row>
    <row r="102" spans="2:12" s="9" customFormat="1" ht="19.899999999999999" customHeight="1">
      <c r="B102" s="98"/>
      <c r="D102" s="99" t="s">
        <v>135</v>
      </c>
      <c r="E102" s="100"/>
      <c r="F102" s="100"/>
      <c r="G102" s="100"/>
      <c r="H102" s="100"/>
      <c r="I102" s="100"/>
      <c r="J102" s="101">
        <f>J1209</f>
        <v>0</v>
      </c>
      <c r="L102" s="98"/>
    </row>
    <row r="103" spans="2:12" s="1" customFormat="1" ht="21.75" customHeight="1">
      <c r="B103" s="31"/>
      <c r="L103" s="31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31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1"/>
    </row>
    <row r="109" spans="2:12" s="1" customFormat="1" ht="24.95" customHeight="1">
      <c r="B109" s="31"/>
      <c r="C109" s="20" t="s">
        <v>136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307" t="str">
        <f>E7</f>
        <v>MŠ Český Brod</v>
      </c>
      <c r="F112" s="308"/>
      <c r="G112" s="308"/>
      <c r="H112" s="308"/>
      <c r="L112" s="31"/>
    </row>
    <row r="113" spans="2:65" s="1" customFormat="1" ht="12" customHeight="1">
      <c r="B113" s="31"/>
      <c r="C113" s="26" t="s">
        <v>87</v>
      </c>
      <c r="L113" s="31"/>
    </row>
    <row r="114" spans="2:65" s="1" customFormat="1" ht="16.5" customHeight="1">
      <c r="B114" s="31"/>
      <c r="E114" s="279" t="str">
        <f>E9</f>
        <v>1 - Stavební úpravy 1NP a 2NP</v>
      </c>
      <c r="F114" s="306"/>
      <c r="G114" s="306"/>
      <c r="H114" s="306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21</v>
      </c>
      <c r="F116" s="24" t="str">
        <f>F12</f>
        <v>Český Brod</v>
      </c>
      <c r="I116" s="26" t="s">
        <v>23</v>
      </c>
      <c r="J116" s="48" t="str">
        <f>IF(J12="","",J12)</f>
        <v>3. 10. 2025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25</v>
      </c>
      <c r="F118" s="24" t="str">
        <f>E15</f>
        <v>Město Český Brod</v>
      </c>
      <c r="I118" s="26" t="s">
        <v>33</v>
      </c>
      <c r="J118" s="29" t="str">
        <f>E21</f>
        <v>Ing. Vojtěch Merenus</v>
      </c>
      <c r="L118" s="31"/>
    </row>
    <row r="119" spans="2:65" s="1" customFormat="1" ht="15.2" customHeight="1">
      <c r="B119" s="31"/>
      <c r="C119" s="26" t="s">
        <v>31</v>
      </c>
      <c r="F119" s="24" t="str">
        <f>IF(E18="","",E18)</f>
        <v>Vyplň údaj</v>
      </c>
      <c r="I119" s="26" t="s">
        <v>36</v>
      </c>
      <c r="J119" s="29" t="str">
        <f>E24</f>
        <v>STAMER s.r.o.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02"/>
      <c r="C121" s="103" t="s">
        <v>137</v>
      </c>
      <c r="D121" s="104" t="s">
        <v>61</v>
      </c>
      <c r="E121" s="104" t="s">
        <v>57</v>
      </c>
      <c r="F121" s="104" t="s">
        <v>58</v>
      </c>
      <c r="G121" s="104" t="s">
        <v>138</v>
      </c>
      <c r="H121" s="104" t="s">
        <v>139</v>
      </c>
      <c r="I121" s="104" t="s">
        <v>140</v>
      </c>
      <c r="J121" s="104" t="s">
        <v>91</v>
      </c>
      <c r="K121" s="105" t="s">
        <v>141</v>
      </c>
      <c r="L121" s="102"/>
      <c r="M121" s="55" t="s">
        <v>19</v>
      </c>
      <c r="N121" s="56" t="s">
        <v>46</v>
      </c>
      <c r="O121" s="56" t="s">
        <v>142</v>
      </c>
      <c r="P121" s="56" t="s">
        <v>143</v>
      </c>
      <c r="Q121" s="56" t="s">
        <v>144</v>
      </c>
      <c r="R121" s="56" t="s">
        <v>145</v>
      </c>
      <c r="S121" s="56" t="s">
        <v>146</v>
      </c>
      <c r="T121" s="57" t="s">
        <v>147</v>
      </c>
    </row>
    <row r="122" spans="2:65" s="1" customFormat="1" ht="22.9" customHeight="1">
      <c r="B122" s="31"/>
      <c r="C122" s="60" t="s">
        <v>148</v>
      </c>
      <c r="J122" s="106">
        <f>BK122</f>
        <v>0</v>
      </c>
      <c r="L122" s="31"/>
      <c r="M122" s="58"/>
      <c r="N122" s="49"/>
      <c r="O122" s="49"/>
      <c r="P122" s="107">
        <f>P123+P351+P1179+P1188</f>
        <v>0</v>
      </c>
      <c r="Q122" s="49"/>
      <c r="R122" s="107">
        <f>R123+R351+R1179+R1188</f>
        <v>245.04746396999997</v>
      </c>
      <c r="S122" s="49"/>
      <c r="T122" s="108">
        <f>T123+T351+T1179+T1188</f>
        <v>156.90616409999998</v>
      </c>
      <c r="AT122" s="16" t="s">
        <v>75</v>
      </c>
      <c r="AU122" s="16" t="s">
        <v>92</v>
      </c>
      <c r="BK122" s="109">
        <f>BK123+BK351+BK1179+BK1188</f>
        <v>0</v>
      </c>
    </row>
    <row r="123" spans="2:65" s="11" customFormat="1" ht="25.9" customHeight="1">
      <c r="B123" s="110"/>
      <c r="D123" s="111" t="s">
        <v>75</v>
      </c>
      <c r="E123" s="112" t="s">
        <v>149</v>
      </c>
      <c r="F123" s="112" t="s">
        <v>150</v>
      </c>
      <c r="I123" s="113"/>
      <c r="J123" s="114">
        <f>BK123</f>
        <v>0</v>
      </c>
      <c r="L123" s="110"/>
      <c r="M123" s="115"/>
      <c r="P123" s="116">
        <f>P124+P145+P167+P206+P235+P262+P332+P348</f>
        <v>0</v>
      </c>
      <c r="R123" s="116">
        <f>R124+R145+R167+R206+R235+R262+R332+R348</f>
        <v>209.84488555999997</v>
      </c>
      <c r="T123" s="117">
        <f>T124+T145+T167+T206+T235+T262+T332+T348</f>
        <v>128.60987399999999</v>
      </c>
      <c r="AR123" s="111" t="s">
        <v>81</v>
      </c>
      <c r="AT123" s="118" t="s">
        <v>75</v>
      </c>
      <c r="AU123" s="118" t="s">
        <v>76</v>
      </c>
      <c r="AY123" s="111" t="s">
        <v>151</v>
      </c>
      <c r="BK123" s="119">
        <f>BK124+BK145+BK167+BK206+BK235+BK262+BK332+BK348</f>
        <v>0</v>
      </c>
    </row>
    <row r="124" spans="2:65" s="11" customFormat="1" ht="22.9" customHeight="1">
      <c r="B124" s="110"/>
      <c r="D124" s="111" t="s">
        <v>75</v>
      </c>
      <c r="E124" s="120" t="s">
        <v>81</v>
      </c>
      <c r="F124" s="120" t="s">
        <v>152</v>
      </c>
      <c r="I124" s="113"/>
      <c r="J124" s="121">
        <f>BK124</f>
        <v>0</v>
      </c>
      <c r="L124" s="110"/>
      <c r="M124" s="115"/>
      <c r="P124" s="116">
        <f>SUM(P125:P144)</f>
        <v>0</v>
      </c>
      <c r="R124" s="116">
        <f>SUM(R125:R144)</f>
        <v>11.882</v>
      </c>
      <c r="T124" s="117">
        <f>SUM(T125:T144)</f>
        <v>0</v>
      </c>
      <c r="AR124" s="111" t="s">
        <v>81</v>
      </c>
      <c r="AT124" s="118" t="s">
        <v>75</v>
      </c>
      <c r="AU124" s="118" t="s">
        <v>81</v>
      </c>
      <c r="AY124" s="111" t="s">
        <v>151</v>
      </c>
      <c r="BK124" s="119">
        <f>SUM(BK125:BK144)</f>
        <v>0</v>
      </c>
    </row>
    <row r="125" spans="2:65" s="1" customFormat="1" ht="24.2" customHeight="1">
      <c r="B125" s="31"/>
      <c r="C125" s="122" t="s">
        <v>81</v>
      </c>
      <c r="D125" s="122" t="s">
        <v>153</v>
      </c>
      <c r="E125" s="123" t="s">
        <v>154</v>
      </c>
      <c r="F125" s="124" t="s">
        <v>155</v>
      </c>
      <c r="G125" s="125" t="s">
        <v>156</v>
      </c>
      <c r="H125" s="126">
        <v>21.19</v>
      </c>
      <c r="I125" s="127"/>
      <c r="J125" s="128">
        <f>ROUND(I125*H125,2)</f>
        <v>0</v>
      </c>
      <c r="K125" s="124" t="s">
        <v>157</v>
      </c>
      <c r="L125" s="31"/>
      <c r="M125" s="129" t="s">
        <v>19</v>
      </c>
      <c r="N125" s="130" t="s">
        <v>47</v>
      </c>
      <c r="P125" s="131">
        <f>O125*H125</f>
        <v>0</v>
      </c>
      <c r="Q125" s="131">
        <v>0</v>
      </c>
      <c r="R125" s="131">
        <f>Q125*H125</f>
        <v>0</v>
      </c>
      <c r="S125" s="131">
        <v>0</v>
      </c>
      <c r="T125" s="132">
        <f>S125*H125</f>
        <v>0</v>
      </c>
      <c r="AR125" s="133" t="s">
        <v>158</v>
      </c>
      <c r="AT125" s="133" t="s">
        <v>153</v>
      </c>
      <c r="AU125" s="133" t="s">
        <v>85</v>
      </c>
      <c r="AY125" s="16" t="s">
        <v>151</v>
      </c>
      <c r="BE125" s="134">
        <f>IF(N125="základní",J125,0)</f>
        <v>0</v>
      </c>
      <c r="BF125" s="134">
        <f>IF(N125="snížená",J125,0)</f>
        <v>0</v>
      </c>
      <c r="BG125" s="134">
        <f>IF(N125="zákl. přenesená",J125,0)</f>
        <v>0</v>
      </c>
      <c r="BH125" s="134">
        <f>IF(N125="sníž. přenesená",J125,0)</f>
        <v>0</v>
      </c>
      <c r="BI125" s="134">
        <f>IF(N125="nulová",J125,0)</f>
        <v>0</v>
      </c>
      <c r="BJ125" s="16" t="s">
        <v>81</v>
      </c>
      <c r="BK125" s="134">
        <f>ROUND(I125*H125,2)</f>
        <v>0</v>
      </c>
      <c r="BL125" s="16" t="s">
        <v>158</v>
      </c>
      <c r="BM125" s="133" t="s">
        <v>159</v>
      </c>
    </row>
    <row r="126" spans="2:65" s="1" customFormat="1">
      <c r="B126" s="31"/>
      <c r="D126" s="135" t="s">
        <v>160</v>
      </c>
      <c r="F126" s="136" t="s">
        <v>161</v>
      </c>
      <c r="I126" s="137"/>
      <c r="L126" s="31"/>
      <c r="M126" s="138"/>
      <c r="T126" s="52"/>
      <c r="AT126" s="16" t="s">
        <v>160</v>
      </c>
      <c r="AU126" s="16" t="s">
        <v>85</v>
      </c>
    </row>
    <row r="127" spans="2:65" s="12" customFormat="1">
      <c r="B127" s="139"/>
      <c r="D127" s="140" t="s">
        <v>162</v>
      </c>
      <c r="E127" s="141" t="s">
        <v>19</v>
      </c>
      <c r="F127" s="142" t="s">
        <v>163</v>
      </c>
      <c r="H127" s="143">
        <v>21.19</v>
      </c>
      <c r="I127" s="144"/>
      <c r="L127" s="139"/>
      <c r="M127" s="145"/>
      <c r="T127" s="146"/>
      <c r="AT127" s="141" t="s">
        <v>162</v>
      </c>
      <c r="AU127" s="141" t="s">
        <v>85</v>
      </c>
      <c r="AV127" s="12" t="s">
        <v>85</v>
      </c>
      <c r="AW127" s="12" t="s">
        <v>35</v>
      </c>
      <c r="AX127" s="12" t="s">
        <v>81</v>
      </c>
      <c r="AY127" s="141" t="s">
        <v>151</v>
      </c>
    </row>
    <row r="128" spans="2:65" s="1" customFormat="1" ht="33" customHeight="1">
      <c r="B128" s="31"/>
      <c r="C128" s="122" t="s">
        <v>85</v>
      </c>
      <c r="D128" s="122" t="s">
        <v>153</v>
      </c>
      <c r="E128" s="123" t="s">
        <v>164</v>
      </c>
      <c r="F128" s="124" t="s">
        <v>165</v>
      </c>
      <c r="G128" s="125" t="s">
        <v>156</v>
      </c>
      <c r="H128" s="126">
        <v>0.32200000000000001</v>
      </c>
      <c r="I128" s="127"/>
      <c r="J128" s="128">
        <f>ROUND(I128*H128,2)</f>
        <v>0</v>
      </c>
      <c r="K128" s="124" t="s">
        <v>157</v>
      </c>
      <c r="L128" s="31"/>
      <c r="M128" s="129" t="s">
        <v>19</v>
      </c>
      <c r="N128" s="130" t="s">
        <v>47</v>
      </c>
      <c r="P128" s="131">
        <f>O128*H128</f>
        <v>0</v>
      </c>
      <c r="Q128" s="131">
        <v>0</v>
      </c>
      <c r="R128" s="131">
        <f>Q128*H128</f>
        <v>0</v>
      </c>
      <c r="S128" s="131">
        <v>0</v>
      </c>
      <c r="T128" s="132">
        <f>S128*H128</f>
        <v>0</v>
      </c>
      <c r="AR128" s="133" t="s">
        <v>158</v>
      </c>
      <c r="AT128" s="133" t="s">
        <v>153</v>
      </c>
      <c r="AU128" s="133" t="s">
        <v>85</v>
      </c>
      <c r="AY128" s="16" t="s">
        <v>151</v>
      </c>
      <c r="BE128" s="134">
        <f>IF(N128="základní",J128,0)</f>
        <v>0</v>
      </c>
      <c r="BF128" s="134">
        <f>IF(N128="snížená",J128,0)</f>
        <v>0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6" t="s">
        <v>81</v>
      </c>
      <c r="BK128" s="134">
        <f>ROUND(I128*H128,2)</f>
        <v>0</v>
      </c>
      <c r="BL128" s="16" t="s">
        <v>158</v>
      </c>
      <c r="BM128" s="133" t="s">
        <v>166</v>
      </c>
    </row>
    <row r="129" spans="2:65" s="1" customFormat="1">
      <c r="B129" s="31"/>
      <c r="D129" s="135" t="s">
        <v>160</v>
      </c>
      <c r="F129" s="136" t="s">
        <v>167</v>
      </c>
      <c r="I129" s="137"/>
      <c r="L129" s="31"/>
      <c r="M129" s="138"/>
      <c r="T129" s="52"/>
      <c r="AT129" s="16" t="s">
        <v>160</v>
      </c>
      <c r="AU129" s="16" t="s">
        <v>85</v>
      </c>
    </row>
    <row r="130" spans="2:65" s="12" customFormat="1">
      <c r="B130" s="139"/>
      <c r="D130" s="140" t="s">
        <v>162</v>
      </c>
      <c r="E130" s="141" t="s">
        <v>19</v>
      </c>
      <c r="F130" s="142" t="s">
        <v>168</v>
      </c>
      <c r="H130" s="143">
        <v>0.32200000000000001</v>
      </c>
      <c r="I130" s="144"/>
      <c r="L130" s="139"/>
      <c r="M130" s="145"/>
      <c r="T130" s="146"/>
      <c r="AT130" s="141" t="s">
        <v>162</v>
      </c>
      <c r="AU130" s="141" t="s">
        <v>85</v>
      </c>
      <c r="AV130" s="12" t="s">
        <v>85</v>
      </c>
      <c r="AW130" s="12" t="s">
        <v>35</v>
      </c>
      <c r="AX130" s="12" t="s">
        <v>81</v>
      </c>
      <c r="AY130" s="141" t="s">
        <v>151</v>
      </c>
    </row>
    <row r="131" spans="2:65" s="1" customFormat="1" ht="37.9" customHeight="1">
      <c r="B131" s="31"/>
      <c r="C131" s="122" t="s">
        <v>169</v>
      </c>
      <c r="D131" s="122" t="s">
        <v>153</v>
      </c>
      <c r="E131" s="123" t="s">
        <v>170</v>
      </c>
      <c r="F131" s="124" t="s">
        <v>171</v>
      </c>
      <c r="G131" s="125" t="s">
        <v>156</v>
      </c>
      <c r="H131" s="126">
        <v>15.88</v>
      </c>
      <c r="I131" s="127"/>
      <c r="J131" s="128">
        <f>ROUND(I131*H131,2)</f>
        <v>0</v>
      </c>
      <c r="K131" s="124" t="s">
        <v>157</v>
      </c>
      <c r="L131" s="31"/>
      <c r="M131" s="129" t="s">
        <v>19</v>
      </c>
      <c r="N131" s="130" t="s">
        <v>47</v>
      </c>
      <c r="P131" s="131">
        <f>O131*H131</f>
        <v>0</v>
      </c>
      <c r="Q131" s="131">
        <v>0</v>
      </c>
      <c r="R131" s="131">
        <f>Q131*H131</f>
        <v>0</v>
      </c>
      <c r="S131" s="131">
        <v>0</v>
      </c>
      <c r="T131" s="132">
        <f>S131*H131</f>
        <v>0</v>
      </c>
      <c r="AR131" s="133" t="s">
        <v>158</v>
      </c>
      <c r="AT131" s="133" t="s">
        <v>153</v>
      </c>
      <c r="AU131" s="133" t="s">
        <v>85</v>
      </c>
      <c r="AY131" s="16" t="s">
        <v>151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6" t="s">
        <v>81</v>
      </c>
      <c r="BK131" s="134">
        <f>ROUND(I131*H131,2)</f>
        <v>0</v>
      </c>
      <c r="BL131" s="16" t="s">
        <v>158</v>
      </c>
      <c r="BM131" s="133" t="s">
        <v>172</v>
      </c>
    </row>
    <row r="132" spans="2:65" s="1" customFormat="1">
      <c r="B132" s="31"/>
      <c r="D132" s="135" t="s">
        <v>160</v>
      </c>
      <c r="F132" s="136" t="s">
        <v>173</v>
      </c>
      <c r="I132" s="137"/>
      <c r="L132" s="31"/>
      <c r="M132" s="138"/>
      <c r="T132" s="52"/>
      <c r="AT132" s="16" t="s">
        <v>160</v>
      </c>
      <c r="AU132" s="16" t="s">
        <v>85</v>
      </c>
    </row>
    <row r="133" spans="2:65" s="12" customFormat="1">
      <c r="B133" s="139"/>
      <c r="D133" s="140" t="s">
        <v>162</v>
      </c>
      <c r="E133" s="141" t="s">
        <v>19</v>
      </c>
      <c r="F133" s="142" t="s">
        <v>174</v>
      </c>
      <c r="H133" s="143">
        <v>15.88</v>
      </c>
      <c r="I133" s="144"/>
      <c r="L133" s="139"/>
      <c r="M133" s="145"/>
      <c r="T133" s="146"/>
      <c r="AT133" s="141" t="s">
        <v>162</v>
      </c>
      <c r="AU133" s="141" t="s">
        <v>85</v>
      </c>
      <c r="AV133" s="12" t="s">
        <v>85</v>
      </c>
      <c r="AW133" s="12" t="s">
        <v>35</v>
      </c>
      <c r="AX133" s="12" t="s">
        <v>81</v>
      </c>
      <c r="AY133" s="141" t="s">
        <v>151</v>
      </c>
    </row>
    <row r="134" spans="2:65" s="1" customFormat="1" ht="24.2" customHeight="1">
      <c r="B134" s="31"/>
      <c r="C134" s="122" t="s">
        <v>158</v>
      </c>
      <c r="D134" s="122" t="s">
        <v>153</v>
      </c>
      <c r="E134" s="123" t="s">
        <v>175</v>
      </c>
      <c r="F134" s="124" t="s">
        <v>176</v>
      </c>
      <c r="G134" s="125" t="s">
        <v>177</v>
      </c>
      <c r="H134" s="126">
        <v>28.584</v>
      </c>
      <c r="I134" s="127"/>
      <c r="J134" s="128">
        <f>ROUND(I134*H134,2)</f>
        <v>0</v>
      </c>
      <c r="K134" s="124" t="s">
        <v>157</v>
      </c>
      <c r="L134" s="31"/>
      <c r="M134" s="129" t="s">
        <v>19</v>
      </c>
      <c r="N134" s="130" t="s">
        <v>47</v>
      </c>
      <c r="P134" s="131">
        <f>O134*H134</f>
        <v>0</v>
      </c>
      <c r="Q134" s="131">
        <v>0</v>
      </c>
      <c r="R134" s="131">
        <f>Q134*H134</f>
        <v>0</v>
      </c>
      <c r="S134" s="131">
        <v>0</v>
      </c>
      <c r="T134" s="132">
        <f>S134*H134</f>
        <v>0</v>
      </c>
      <c r="AR134" s="133" t="s">
        <v>158</v>
      </c>
      <c r="AT134" s="133" t="s">
        <v>153</v>
      </c>
      <c r="AU134" s="133" t="s">
        <v>85</v>
      </c>
      <c r="AY134" s="16" t="s">
        <v>151</v>
      </c>
      <c r="BE134" s="134">
        <f>IF(N134="základní",J134,0)</f>
        <v>0</v>
      </c>
      <c r="BF134" s="134">
        <f>IF(N134="snížená",J134,0)</f>
        <v>0</v>
      </c>
      <c r="BG134" s="134">
        <f>IF(N134="zákl. přenesená",J134,0)</f>
        <v>0</v>
      </c>
      <c r="BH134" s="134">
        <f>IF(N134="sníž. přenesená",J134,0)</f>
        <v>0</v>
      </c>
      <c r="BI134" s="134">
        <f>IF(N134="nulová",J134,0)</f>
        <v>0</v>
      </c>
      <c r="BJ134" s="16" t="s">
        <v>81</v>
      </c>
      <c r="BK134" s="134">
        <f>ROUND(I134*H134,2)</f>
        <v>0</v>
      </c>
      <c r="BL134" s="16" t="s">
        <v>158</v>
      </c>
      <c r="BM134" s="133" t="s">
        <v>178</v>
      </c>
    </row>
    <row r="135" spans="2:65" s="1" customFormat="1">
      <c r="B135" s="31"/>
      <c r="D135" s="135" t="s">
        <v>160</v>
      </c>
      <c r="F135" s="136" t="s">
        <v>179</v>
      </c>
      <c r="I135" s="137"/>
      <c r="L135" s="31"/>
      <c r="M135" s="138"/>
      <c r="T135" s="52"/>
      <c r="AT135" s="16" t="s">
        <v>160</v>
      </c>
      <c r="AU135" s="16" t="s">
        <v>85</v>
      </c>
    </row>
    <row r="136" spans="2:65" s="12" customFormat="1">
      <c r="B136" s="139"/>
      <c r="D136" s="140" t="s">
        <v>162</v>
      </c>
      <c r="F136" s="142" t="s">
        <v>180</v>
      </c>
      <c r="H136" s="143">
        <v>28.584</v>
      </c>
      <c r="I136" s="144"/>
      <c r="L136" s="139"/>
      <c r="M136" s="145"/>
      <c r="T136" s="146"/>
      <c r="AT136" s="141" t="s">
        <v>162</v>
      </c>
      <c r="AU136" s="141" t="s">
        <v>85</v>
      </c>
      <c r="AV136" s="12" t="s">
        <v>85</v>
      </c>
      <c r="AW136" s="12" t="s">
        <v>4</v>
      </c>
      <c r="AX136" s="12" t="s">
        <v>81</v>
      </c>
      <c r="AY136" s="141" t="s">
        <v>151</v>
      </c>
    </row>
    <row r="137" spans="2:65" s="1" customFormat="1" ht="24.2" customHeight="1">
      <c r="B137" s="31"/>
      <c r="C137" s="122" t="s">
        <v>181</v>
      </c>
      <c r="D137" s="122" t="s">
        <v>153</v>
      </c>
      <c r="E137" s="123" t="s">
        <v>182</v>
      </c>
      <c r="F137" s="124" t="s">
        <v>183</v>
      </c>
      <c r="G137" s="125" t="s">
        <v>156</v>
      </c>
      <c r="H137" s="126">
        <v>5.31</v>
      </c>
      <c r="I137" s="127"/>
      <c r="J137" s="128">
        <f>ROUND(I137*H137,2)</f>
        <v>0</v>
      </c>
      <c r="K137" s="124" t="s">
        <v>157</v>
      </c>
      <c r="L137" s="31"/>
      <c r="M137" s="129" t="s">
        <v>19</v>
      </c>
      <c r="N137" s="130" t="s">
        <v>47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158</v>
      </c>
      <c r="AT137" s="133" t="s">
        <v>153</v>
      </c>
      <c r="AU137" s="133" t="s">
        <v>85</v>
      </c>
      <c r="AY137" s="16" t="s">
        <v>151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6" t="s">
        <v>81</v>
      </c>
      <c r="BK137" s="134">
        <f>ROUND(I137*H137,2)</f>
        <v>0</v>
      </c>
      <c r="BL137" s="16" t="s">
        <v>158</v>
      </c>
      <c r="BM137" s="133" t="s">
        <v>184</v>
      </c>
    </row>
    <row r="138" spans="2:65" s="1" customFormat="1">
      <c r="B138" s="31"/>
      <c r="D138" s="135" t="s">
        <v>160</v>
      </c>
      <c r="F138" s="136" t="s">
        <v>185</v>
      </c>
      <c r="I138" s="137"/>
      <c r="L138" s="31"/>
      <c r="M138" s="138"/>
      <c r="T138" s="52"/>
      <c r="AT138" s="16" t="s">
        <v>160</v>
      </c>
      <c r="AU138" s="16" t="s">
        <v>85</v>
      </c>
    </row>
    <row r="139" spans="2:65" s="12" customFormat="1">
      <c r="B139" s="139"/>
      <c r="D139" s="140" t="s">
        <v>162</v>
      </c>
      <c r="E139" s="141" t="s">
        <v>19</v>
      </c>
      <c r="F139" s="142" t="s">
        <v>186</v>
      </c>
      <c r="H139" s="143">
        <v>5.31</v>
      </c>
      <c r="I139" s="144"/>
      <c r="L139" s="139"/>
      <c r="M139" s="145"/>
      <c r="T139" s="146"/>
      <c r="AT139" s="141" t="s">
        <v>162</v>
      </c>
      <c r="AU139" s="141" t="s">
        <v>85</v>
      </c>
      <c r="AV139" s="12" t="s">
        <v>85</v>
      </c>
      <c r="AW139" s="12" t="s">
        <v>35</v>
      </c>
      <c r="AX139" s="12" t="s">
        <v>81</v>
      </c>
      <c r="AY139" s="141" t="s">
        <v>151</v>
      </c>
    </row>
    <row r="140" spans="2:65" s="1" customFormat="1" ht="37.9" customHeight="1">
      <c r="B140" s="31"/>
      <c r="C140" s="122" t="s">
        <v>187</v>
      </c>
      <c r="D140" s="122" t="s">
        <v>153</v>
      </c>
      <c r="E140" s="123" t="s">
        <v>188</v>
      </c>
      <c r="F140" s="124" t="s">
        <v>189</v>
      </c>
      <c r="G140" s="125" t="s">
        <v>156</v>
      </c>
      <c r="H140" s="126">
        <v>5.9409999999999998</v>
      </c>
      <c r="I140" s="127"/>
      <c r="J140" s="128">
        <f>ROUND(I140*H140,2)</f>
        <v>0</v>
      </c>
      <c r="K140" s="124" t="s">
        <v>157</v>
      </c>
      <c r="L140" s="31"/>
      <c r="M140" s="129" t="s">
        <v>19</v>
      </c>
      <c r="N140" s="130" t="s">
        <v>47</v>
      </c>
      <c r="P140" s="131">
        <f>O140*H140</f>
        <v>0</v>
      </c>
      <c r="Q140" s="131">
        <v>0</v>
      </c>
      <c r="R140" s="131">
        <f>Q140*H140</f>
        <v>0</v>
      </c>
      <c r="S140" s="131">
        <v>0</v>
      </c>
      <c r="T140" s="132">
        <f>S140*H140</f>
        <v>0</v>
      </c>
      <c r="AR140" s="133" t="s">
        <v>158</v>
      </c>
      <c r="AT140" s="133" t="s">
        <v>153</v>
      </c>
      <c r="AU140" s="133" t="s">
        <v>85</v>
      </c>
      <c r="AY140" s="16" t="s">
        <v>151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6" t="s">
        <v>81</v>
      </c>
      <c r="BK140" s="134">
        <f>ROUND(I140*H140,2)</f>
        <v>0</v>
      </c>
      <c r="BL140" s="16" t="s">
        <v>158</v>
      </c>
      <c r="BM140" s="133" t="s">
        <v>190</v>
      </c>
    </row>
    <row r="141" spans="2:65" s="1" customFormat="1">
      <c r="B141" s="31"/>
      <c r="D141" s="135" t="s">
        <v>160</v>
      </c>
      <c r="F141" s="136" t="s">
        <v>191</v>
      </c>
      <c r="I141" s="137"/>
      <c r="L141" s="31"/>
      <c r="M141" s="138"/>
      <c r="T141" s="52"/>
      <c r="AT141" s="16" t="s">
        <v>160</v>
      </c>
      <c r="AU141" s="16" t="s">
        <v>85</v>
      </c>
    </row>
    <row r="142" spans="2:65" s="12" customFormat="1">
      <c r="B142" s="139"/>
      <c r="D142" s="140" t="s">
        <v>162</v>
      </c>
      <c r="E142" s="141" t="s">
        <v>19</v>
      </c>
      <c r="F142" s="142" t="s">
        <v>192</v>
      </c>
      <c r="H142" s="143">
        <v>5.9409999999999998</v>
      </c>
      <c r="I142" s="144"/>
      <c r="L142" s="139"/>
      <c r="M142" s="145"/>
      <c r="T142" s="146"/>
      <c r="AT142" s="141" t="s">
        <v>162</v>
      </c>
      <c r="AU142" s="141" t="s">
        <v>85</v>
      </c>
      <c r="AV142" s="12" t="s">
        <v>85</v>
      </c>
      <c r="AW142" s="12" t="s">
        <v>35</v>
      </c>
      <c r="AX142" s="12" t="s">
        <v>81</v>
      </c>
      <c r="AY142" s="141" t="s">
        <v>151</v>
      </c>
    </row>
    <row r="143" spans="2:65" s="1" customFormat="1" ht="16.5" customHeight="1">
      <c r="B143" s="31"/>
      <c r="C143" s="147" t="s">
        <v>193</v>
      </c>
      <c r="D143" s="147" t="s">
        <v>194</v>
      </c>
      <c r="E143" s="148" t="s">
        <v>195</v>
      </c>
      <c r="F143" s="149" t="s">
        <v>196</v>
      </c>
      <c r="G143" s="150" t="s">
        <v>177</v>
      </c>
      <c r="H143" s="151">
        <v>11.882</v>
      </c>
      <c r="I143" s="152"/>
      <c r="J143" s="153">
        <f>ROUND(I143*H143,2)</f>
        <v>0</v>
      </c>
      <c r="K143" s="149" t="s">
        <v>157</v>
      </c>
      <c r="L143" s="154"/>
      <c r="M143" s="155" t="s">
        <v>19</v>
      </c>
      <c r="N143" s="156" t="s">
        <v>47</v>
      </c>
      <c r="P143" s="131">
        <f>O143*H143</f>
        <v>0</v>
      </c>
      <c r="Q143" s="131">
        <v>1</v>
      </c>
      <c r="R143" s="131">
        <f>Q143*H143</f>
        <v>11.882</v>
      </c>
      <c r="S143" s="131">
        <v>0</v>
      </c>
      <c r="T143" s="132">
        <f>S143*H143</f>
        <v>0</v>
      </c>
      <c r="AR143" s="133" t="s">
        <v>197</v>
      </c>
      <c r="AT143" s="133" t="s">
        <v>194</v>
      </c>
      <c r="AU143" s="133" t="s">
        <v>85</v>
      </c>
      <c r="AY143" s="16" t="s">
        <v>151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6" t="s">
        <v>81</v>
      </c>
      <c r="BK143" s="134">
        <f>ROUND(I143*H143,2)</f>
        <v>0</v>
      </c>
      <c r="BL143" s="16" t="s">
        <v>158</v>
      </c>
      <c r="BM143" s="133" t="s">
        <v>198</v>
      </c>
    </row>
    <row r="144" spans="2:65" s="12" customFormat="1">
      <c r="B144" s="139"/>
      <c r="D144" s="140" t="s">
        <v>162</v>
      </c>
      <c r="F144" s="142" t="s">
        <v>199</v>
      </c>
      <c r="H144" s="143">
        <v>11.882</v>
      </c>
      <c r="I144" s="144"/>
      <c r="L144" s="139"/>
      <c r="M144" s="145"/>
      <c r="T144" s="146"/>
      <c r="AT144" s="141" t="s">
        <v>162</v>
      </c>
      <c r="AU144" s="141" t="s">
        <v>85</v>
      </c>
      <c r="AV144" s="12" t="s">
        <v>85</v>
      </c>
      <c r="AW144" s="12" t="s">
        <v>4</v>
      </c>
      <c r="AX144" s="12" t="s">
        <v>81</v>
      </c>
      <c r="AY144" s="141" t="s">
        <v>151</v>
      </c>
    </row>
    <row r="145" spans="2:65" s="11" customFormat="1" ht="22.9" customHeight="1">
      <c r="B145" s="110"/>
      <c r="D145" s="111" t="s">
        <v>75</v>
      </c>
      <c r="E145" s="120" t="s">
        <v>85</v>
      </c>
      <c r="F145" s="120" t="s">
        <v>200</v>
      </c>
      <c r="I145" s="113"/>
      <c r="J145" s="121">
        <f>BK145</f>
        <v>0</v>
      </c>
      <c r="L145" s="110"/>
      <c r="M145" s="115"/>
      <c r="P145" s="116">
        <f>SUM(P146:P166)</f>
        <v>0</v>
      </c>
      <c r="R145" s="116">
        <f>SUM(R146:R166)</f>
        <v>14.499931810000001</v>
      </c>
      <c r="T145" s="117">
        <f>SUM(T146:T166)</f>
        <v>0</v>
      </c>
      <c r="AR145" s="111" t="s">
        <v>81</v>
      </c>
      <c r="AT145" s="118" t="s">
        <v>75</v>
      </c>
      <c r="AU145" s="118" t="s">
        <v>81</v>
      </c>
      <c r="AY145" s="111" t="s">
        <v>151</v>
      </c>
      <c r="BK145" s="119">
        <f>SUM(BK146:BK166)</f>
        <v>0</v>
      </c>
    </row>
    <row r="146" spans="2:65" s="1" customFormat="1" ht="16.5" customHeight="1">
      <c r="B146" s="31"/>
      <c r="C146" s="122" t="s">
        <v>197</v>
      </c>
      <c r="D146" s="122" t="s">
        <v>153</v>
      </c>
      <c r="E146" s="123" t="s">
        <v>201</v>
      </c>
      <c r="F146" s="124" t="s">
        <v>202</v>
      </c>
      <c r="G146" s="125" t="s">
        <v>156</v>
      </c>
      <c r="H146" s="126">
        <v>2.464</v>
      </c>
      <c r="I146" s="127"/>
      <c r="J146" s="128">
        <f>ROUND(I146*H146,2)</f>
        <v>0</v>
      </c>
      <c r="K146" s="124" t="s">
        <v>157</v>
      </c>
      <c r="L146" s="31"/>
      <c r="M146" s="129" t="s">
        <v>19</v>
      </c>
      <c r="N146" s="130" t="s">
        <v>47</v>
      </c>
      <c r="P146" s="131">
        <f>O146*H146</f>
        <v>0</v>
      </c>
      <c r="Q146" s="131">
        <v>2.3010199999999998</v>
      </c>
      <c r="R146" s="131">
        <f>Q146*H146</f>
        <v>5.6697132799999999</v>
      </c>
      <c r="S146" s="131">
        <v>0</v>
      </c>
      <c r="T146" s="132">
        <f>S146*H146</f>
        <v>0</v>
      </c>
      <c r="AR146" s="133" t="s">
        <v>158</v>
      </c>
      <c r="AT146" s="133" t="s">
        <v>153</v>
      </c>
      <c r="AU146" s="133" t="s">
        <v>85</v>
      </c>
      <c r="AY146" s="16" t="s">
        <v>151</v>
      </c>
      <c r="BE146" s="134">
        <f>IF(N146="základní",J146,0)</f>
        <v>0</v>
      </c>
      <c r="BF146" s="134">
        <f>IF(N146="snížená",J146,0)</f>
        <v>0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6" t="s">
        <v>81</v>
      </c>
      <c r="BK146" s="134">
        <f>ROUND(I146*H146,2)</f>
        <v>0</v>
      </c>
      <c r="BL146" s="16" t="s">
        <v>158</v>
      </c>
      <c r="BM146" s="133" t="s">
        <v>203</v>
      </c>
    </row>
    <row r="147" spans="2:65" s="1" customFormat="1">
      <c r="B147" s="31"/>
      <c r="D147" s="135" t="s">
        <v>160</v>
      </c>
      <c r="F147" s="136" t="s">
        <v>204</v>
      </c>
      <c r="I147" s="137"/>
      <c r="L147" s="31"/>
      <c r="M147" s="138"/>
      <c r="T147" s="52"/>
      <c r="AT147" s="16" t="s">
        <v>160</v>
      </c>
      <c r="AU147" s="16" t="s">
        <v>85</v>
      </c>
    </row>
    <row r="148" spans="2:65" s="12" customFormat="1">
      <c r="B148" s="139"/>
      <c r="D148" s="140" t="s">
        <v>162</v>
      </c>
      <c r="E148" s="141" t="s">
        <v>19</v>
      </c>
      <c r="F148" s="142" t="s">
        <v>205</v>
      </c>
      <c r="H148" s="143">
        <v>2.464</v>
      </c>
      <c r="I148" s="144"/>
      <c r="L148" s="139"/>
      <c r="M148" s="145"/>
      <c r="T148" s="146"/>
      <c r="AT148" s="141" t="s">
        <v>162</v>
      </c>
      <c r="AU148" s="141" t="s">
        <v>85</v>
      </c>
      <c r="AV148" s="12" t="s">
        <v>85</v>
      </c>
      <c r="AW148" s="12" t="s">
        <v>35</v>
      </c>
      <c r="AX148" s="12" t="s">
        <v>81</v>
      </c>
      <c r="AY148" s="141" t="s">
        <v>151</v>
      </c>
    </row>
    <row r="149" spans="2:65" s="1" customFormat="1" ht="21.75" customHeight="1">
      <c r="B149" s="31"/>
      <c r="C149" s="122" t="s">
        <v>206</v>
      </c>
      <c r="D149" s="122" t="s">
        <v>153</v>
      </c>
      <c r="E149" s="123" t="s">
        <v>207</v>
      </c>
      <c r="F149" s="124" t="s">
        <v>208</v>
      </c>
      <c r="G149" s="125" t="s">
        <v>156</v>
      </c>
      <c r="H149" s="126">
        <v>1.254</v>
      </c>
      <c r="I149" s="127"/>
      <c r="J149" s="128">
        <f>ROUND(I149*H149,2)</f>
        <v>0</v>
      </c>
      <c r="K149" s="124" t="s">
        <v>157</v>
      </c>
      <c r="L149" s="31"/>
      <c r="M149" s="129" t="s">
        <v>19</v>
      </c>
      <c r="N149" s="130" t="s">
        <v>47</v>
      </c>
      <c r="P149" s="131">
        <f>O149*H149</f>
        <v>0</v>
      </c>
      <c r="Q149" s="131">
        <v>2.3010199999999998</v>
      </c>
      <c r="R149" s="131">
        <f>Q149*H149</f>
        <v>2.8854790799999996</v>
      </c>
      <c r="S149" s="131">
        <v>0</v>
      </c>
      <c r="T149" s="132">
        <f>S149*H149</f>
        <v>0</v>
      </c>
      <c r="AR149" s="133" t="s">
        <v>158</v>
      </c>
      <c r="AT149" s="133" t="s">
        <v>153</v>
      </c>
      <c r="AU149" s="133" t="s">
        <v>85</v>
      </c>
      <c r="AY149" s="16" t="s">
        <v>151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6" t="s">
        <v>81</v>
      </c>
      <c r="BK149" s="134">
        <f>ROUND(I149*H149,2)</f>
        <v>0</v>
      </c>
      <c r="BL149" s="16" t="s">
        <v>158</v>
      </c>
      <c r="BM149" s="133" t="s">
        <v>209</v>
      </c>
    </row>
    <row r="150" spans="2:65" s="1" customFormat="1">
      <c r="B150" s="31"/>
      <c r="D150" s="135" t="s">
        <v>160</v>
      </c>
      <c r="F150" s="136" t="s">
        <v>210</v>
      </c>
      <c r="I150" s="137"/>
      <c r="L150" s="31"/>
      <c r="M150" s="138"/>
      <c r="T150" s="52"/>
      <c r="AT150" s="16" t="s">
        <v>160</v>
      </c>
      <c r="AU150" s="16" t="s">
        <v>85</v>
      </c>
    </row>
    <row r="151" spans="2:65" s="12" customFormat="1">
      <c r="B151" s="139"/>
      <c r="D151" s="140" t="s">
        <v>162</v>
      </c>
      <c r="E151" s="141" t="s">
        <v>19</v>
      </c>
      <c r="F151" s="142" t="s">
        <v>211</v>
      </c>
      <c r="H151" s="143">
        <v>1.254</v>
      </c>
      <c r="I151" s="144"/>
      <c r="L151" s="139"/>
      <c r="M151" s="145"/>
      <c r="T151" s="146"/>
      <c r="AT151" s="141" t="s">
        <v>162</v>
      </c>
      <c r="AU151" s="141" t="s">
        <v>85</v>
      </c>
      <c r="AV151" s="12" t="s">
        <v>85</v>
      </c>
      <c r="AW151" s="12" t="s">
        <v>35</v>
      </c>
      <c r="AX151" s="12" t="s">
        <v>81</v>
      </c>
      <c r="AY151" s="141" t="s">
        <v>151</v>
      </c>
    </row>
    <row r="152" spans="2:65" s="1" customFormat="1" ht="16.5" customHeight="1">
      <c r="B152" s="31"/>
      <c r="C152" s="122" t="s">
        <v>212</v>
      </c>
      <c r="D152" s="122" t="s">
        <v>153</v>
      </c>
      <c r="E152" s="123" t="s">
        <v>213</v>
      </c>
      <c r="F152" s="124" t="s">
        <v>214</v>
      </c>
      <c r="G152" s="125" t="s">
        <v>177</v>
      </c>
      <c r="H152" s="126">
        <v>0.15</v>
      </c>
      <c r="I152" s="127"/>
      <c r="J152" s="128">
        <f>ROUND(I152*H152,2)</f>
        <v>0</v>
      </c>
      <c r="K152" s="124" t="s">
        <v>157</v>
      </c>
      <c r="L152" s="31"/>
      <c r="M152" s="129" t="s">
        <v>19</v>
      </c>
      <c r="N152" s="130" t="s">
        <v>47</v>
      </c>
      <c r="P152" s="131">
        <f>O152*H152</f>
        <v>0</v>
      </c>
      <c r="Q152" s="131">
        <v>1.0606199999999999</v>
      </c>
      <c r="R152" s="131">
        <f>Q152*H152</f>
        <v>0.15909299999999998</v>
      </c>
      <c r="S152" s="131">
        <v>0</v>
      </c>
      <c r="T152" s="132">
        <f>S152*H152</f>
        <v>0</v>
      </c>
      <c r="AR152" s="133" t="s">
        <v>158</v>
      </c>
      <c r="AT152" s="133" t="s">
        <v>153</v>
      </c>
      <c r="AU152" s="133" t="s">
        <v>85</v>
      </c>
      <c r="AY152" s="16" t="s">
        <v>151</v>
      </c>
      <c r="BE152" s="134">
        <f>IF(N152="základní",J152,0)</f>
        <v>0</v>
      </c>
      <c r="BF152" s="134">
        <f>IF(N152="snížená",J152,0)</f>
        <v>0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6" t="s">
        <v>81</v>
      </c>
      <c r="BK152" s="134">
        <f>ROUND(I152*H152,2)</f>
        <v>0</v>
      </c>
      <c r="BL152" s="16" t="s">
        <v>158</v>
      </c>
      <c r="BM152" s="133" t="s">
        <v>215</v>
      </c>
    </row>
    <row r="153" spans="2:65" s="1" customFormat="1">
      <c r="B153" s="31"/>
      <c r="D153" s="135" t="s">
        <v>160</v>
      </c>
      <c r="F153" s="136" t="s">
        <v>216</v>
      </c>
      <c r="I153" s="137"/>
      <c r="L153" s="31"/>
      <c r="M153" s="138"/>
      <c r="T153" s="52"/>
      <c r="AT153" s="16" t="s">
        <v>160</v>
      </c>
      <c r="AU153" s="16" t="s">
        <v>85</v>
      </c>
    </row>
    <row r="154" spans="2:65" s="12" customFormat="1">
      <c r="B154" s="139"/>
      <c r="D154" s="140" t="s">
        <v>162</v>
      </c>
      <c r="F154" s="142" t="s">
        <v>217</v>
      </c>
      <c r="H154" s="143">
        <v>0.15</v>
      </c>
      <c r="I154" s="144"/>
      <c r="L154" s="139"/>
      <c r="M154" s="145"/>
      <c r="T154" s="146"/>
      <c r="AT154" s="141" t="s">
        <v>162</v>
      </c>
      <c r="AU154" s="141" t="s">
        <v>85</v>
      </c>
      <c r="AV154" s="12" t="s">
        <v>85</v>
      </c>
      <c r="AW154" s="12" t="s">
        <v>4</v>
      </c>
      <c r="AX154" s="12" t="s">
        <v>81</v>
      </c>
      <c r="AY154" s="141" t="s">
        <v>151</v>
      </c>
    </row>
    <row r="155" spans="2:65" s="1" customFormat="1" ht="24.2" customHeight="1">
      <c r="B155" s="31"/>
      <c r="C155" s="122" t="s">
        <v>218</v>
      </c>
      <c r="D155" s="122" t="s">
        <v>153</v>
      </c>
      <c r="E155" s="123" t="s">
        <v>219</v>
      </c>
      <c r="F155" s="124" t="s">
        <v>220</v>
      </c>
      <c r="G155" s="125" t="s">
        <v>221</v>
      </c>
      <c r="H155" s="126">
        <v>1.125</v>
      </c>
      <c r="I155" s="127"/>
      <c r="J155" s="128">
        <f>ROUND(I155*H155,2)</f>
        <v>0</v>
      </c>
      <c r="K155" s="124" t="s">
        <v>157</v>
      </c>
      <c r="L155" s="31"/>
      <c r="M155" s="129" t="s">
        <v>19</v>
      </c>
      <c r="N155" s="130" t="s">
        <v>47</v>
      </c>
      <c r="P155" s="131">
        <f>O155*H155</f>
        <v>0</v>
      </c>
      <c r="Q155" s="131">
        <v>0.36063000000000001</v>
      </c>
      <c r="R155" s="131">
        <f>Q155*H155</f>
        <v>0.40570875000000001</v>
      </c>
      <c r="S155" s="131">
        <v>0</v>
      </c>
      <c r="T155" s="132">
        <f>S155*H155</f>
        <v>0</v>
      </c>
      <c r="AR155" s="133" t="s">
        <v>158</v>
      </c>
      <c r="AT155" s="133" t="s">
        <v>153</v>
      </c>
      <c r="AU155" s="133" t="s">
        <v>85</v>
      </c>
      <c r="AY155" s="16" t="s">
        <v>151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6" t="s">
        <v>81</v>
      </c>
      <c r="BK155" s="134">
        <f>ROUND(I155*H155,2)</f>
        <v>0</v>
      </c>
      <c r="BL155" s="16" t="s">
        <v>158</v>
      </c>
      <c r="BM155" s="133" t="s">
        <v>222</v>
      </c>
    </row>
    <row r="156" spans="2:65" s="1" customFormat="1">
      <c r="B156" s="31"/>
      <c r="D156" s="135" t="s">
        <v>160</v>
      </c>
      <c r="F156" s="136" t="s">
        <v>223</v>
      </c>
      <c r="I156" s="137"/>
      <c r="L156" s="31"/>
      <c r="M156" s="138"/>
      <c r="T156" s="52"/>
      <c r="AT156" s="16" t="s">
        <v>160</v>
      </c>
      <c r="AU156" s="16" t="s">
        <v>85</v>
      </c>
    </row>
    <row r="157" spans="2:65" s="12" customFormat="1">
      <c r="B157" s="139"/>
      <c r="D157" s="140" t="s">
        <v>162</v>
      </c>
      <c r="E157" s="141" t="s">
        <v>19</v>
      </c>
      <c r="F157" s="142" t="s">
        <v>224</v>
      </c>
      <c r="H157" s="143">
        <v>1.125</v>
      </c>
      <c r="I157" s="144"/>
      <c r="L157" s="139"/>
      <c r="M157" s="145"/>
      <c r="T157" s="146"/>
      <c r="AT157" s="141" t="s">
        <v>162</v>
      </c>
      <c r="AU157" s="141" t="s">
        <v>85</v>
      </c>
      <c r="AV157" s="12" t="s">
        <v>85</v>
      </c>
      <c r="AW157" s="12" t="s">
        <v>35</v>
      </c>
      <c r="AX157" s="12" t="s">
        <v>81</v>
      </c>
      <c r="AY157" s="141" t="s">
        <v>151</v>
      </c>
    </row>
    <row r="158" spans="2:65" s="1" customFormat="1" ht="24.2" customHeight="1">
      <c r="B158" s="31"/>
      <c r="C158" s="122" t="s">
        <v>8</v>
      </c>
      <c r="D158" s="122" t="s">
        <v>153</v>
      </c>
      <c r="E158" s="123" t="s">
        <v>225</v>
      </c>
      <c r="F158" s="124" t="s">
        <v>226</v>
      </c>
      <c r="G158" s="125" t="s">
        <v>221</v>
      </c>
      <c r="H158" s="126">
        <v>4.5</v>
      </c>
      <c r="I158" s="127"/>
      <c r="J158" s="128">
        <f>ROUND(I158*H158,2)</f>
        <v>0</v>
      </c>
      <c r="K158" s="124" t="s">
        <v>157</v>
      </c>
      <c r="L158" s="31"/>
      <c r="M158" s="129" t="s">
        <v>19</v>
      </c>
      <c r="N158" s="130" t="s">
        <v>47</v>
      </c>
      <c r="P158" s="131">
        <f>O158*H158</f>
        <v>0</v>
      </c>
      <c r="Q158" s="131">
        <v>0.58057000000000003</v>
      </c>
      <c r="R158" s="131">
        <f>Q158*H158</f>
        <v>2.612565</v>
      </c>
      <c r="S158" s="131">
        <v>0</v>
      </c>
      <c r="T158" s="132">
        <f>S158*H158</f>
        <v>0</v>
      </c>
      <c r="AR158" s="133" t="s">
        <v>158</v>
      </c>
      <c r="AT158" s="133" t="s">
        <v>153</v>
      </c>
      <c r="AU158" s="133" t="s">
        <v>85</v>
      </c>
      <c r="AY158" s="16" t="s">
        <v>151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6" t="s">
        <v>81</v>
      </c>
      <c r="BK158" s="134">
        <f>ROUND(I158*H158,2)</f>
        <v>0</v>
      </c>
      <c r="BL158" s="16" t="s">
        <v>158</v>
      </c>
      <c r="BM158" s="133" t="s">
        <v>227</v>
      </c>
    </row>
    <row r="159" spans="2:65" s="1" customFormat="1">
      <c r="B159" s="31"/>
      <c r="D159" s="135" t="s">
        <v>160</v>
      </c>
      <c r="F159" s="136" t="s">
        <v>228</v>
      </c>
      <c r="I159" s="137"/>
      <c r="L159" s="31"/>
      <c r="M159" s="138"/>
      <c r="T159" s="52"/>
      <c r="AT159" s="16" t="s">
        <v>160</v>
      </c>
      <c r="AU159" s="16" t="s">
        <v>85</v>
      </c>
    </row>
    <row r="160" spans="2:65" s="12" customFormat="1">
      <c r="B160" s="139"/>
      <c r="D160" s="140" t="s">
        <v>162</v>
      </c>
      <c r="E160" s="141" t="s">
        <v>19</v>
      </c>
      <c r="F160" s="142" t="s">
        <v>229</v>
      </c>
      <c r="H160" s="143">
        <v>4.5</v>
      </c>
      <c r="I160" s="144"/>
      <c r="L160" s="139"/>
      <c r="M160" s="145"/>
      <c r="T160" s="146"/>
      <c r="AT160" s="141" t="s">
        <v>162</v>
      </c>
      <c r="AU160" s="141" t="s">
        <v>85</v>
      </c>
      <c r="AV160" s="12" t="s">
        <v>85</v>
      </c>
      <c r="AW160" s="12" t="s">
        <v>35</v>
      </c>
      <c r="AX160" s="12" t="s">
        <v>81</v>
      </c>
      <c r="AY160" s="141" t="s">
        <v>151</v>
      </c>
    </row>
    <row r="161" spans="2:65" s="1" customFormat="1" ht="24.2" customHeight="1">
      <c r="B161" s="31"/>
      <c r="C161" s="122" t="s">
        <v>230</v>
      </c>
      <c r="D161" s="122" t="s">
        <v>153</v>
      </c>
      <c r="E161" s="123" t="s">
        <v>231</v>
      </c>
      <c r="F161" s="124" t="s">
        <v>232</v>
      </c>
      <c r="G161" s="125" t="s">
        <v>221</v>
      </c>
      <c r="H161" s="126">
        <v>2.875</v>
      </c>
      <c r="I161" s="127"/>
      <c r="J161" s="128">
        <f>ROUND(I161*H161,2)</f>
        <v>0</v>
      </c>
      <c r="K161" s="124" t="s">
        <v>157</v>
      </c>
      <c r="L161" s="31"/>
      <c r="M161" s="129" t="s">
        <v>19</v>
      </c>
      <c r="N161" s="130" t="s">
        <v>47</v>
      </c>
      <c r="P161" s="131">
        <f>O161*H161</f>
        <v>0</v>
      </c>
      <c r="Q161" s="131">
        <v>0.93198000000000003</v>
      </c>
      <c r="R161" s="131">
        <f>Q161*H161</f>
        <v>2.6794424999999999</v>
      </c>
      <c r="S161" s="131">
        <v>0</v>
      </c>
      <c r="T161" s="132">
        <f>S161*H161</f>
        <v>0</v>
      </c>
      <c r="AR161" s="133" t="s">
        <v>158</v>
      </c>
      <c r="AT161" s="133" t="s">
        <v>153</v>
      </c>
      <c r="AU161" s="133" t="s">
        <v>85</v>
      </c>
      <c r="AY161" s="16" t="s">
        <v>151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6" t="s">
        <v>81</v>
      </c>
      <c r="BK161" s="134">
        <f>ROUND(I161*H161,2)</f>
        <v>0</v>
      </c>
      <c r="BL161" s="16" t="s">
        <v>158</v>
      </c>
      <c r="BM161" s="133" t="s">
        <v>233</v>
      </c>
    </row>
    <row r="162" spans="2:65" s="1" customFormat="1">
      <c r="B162" s="31"/>
      <c r="D162" s="135" t="s">
        <v>160</v>
      </c>
      <c r="F162" s="136" t="s">
        <v>234</v>
      </c>
      <c r="I162" s="137"/>
      <c r="L162" s="31"/>
      <c r="M162" s="138"/>
      <c r="T162" s="52"/>
      <c r="AT162" s="16" t="s">
        <v>160</v>
      </c>
      <c r="AU162" s="16" t="s">
        <v>85</v>
      </c>
    </row>
    <row r="163" spans="2:65" s="12" customFormat="1">
      <c r="B163" s="139"/>
      <c r="D163" s="140" t="s">
        <v>162</v>
      </c>
      <c r="E163" s="141" t="s">
        <v>19</v>
      </c>
      <c r="F163" s="142" t="s">
        <v>235</v>
      </c>
      <c r="H163" s="143">
        <v>2.875</v>
      </c>
      <c r="I163" s="144"/>
      <c r="L163" s="139"/>
      <c r="M163" s="145"/>
      <c r="T163" s="146"/>
      <c r="AT163" s="141" t="s">
        <v>162</v>
      </c>
      <c r="AU163" s="141" t="s">
        <v>85</v>
      </c>
      <c r="AV163" s="12" t="s">
        <v>85</v>
      </c>
      <c r="AW163" s="12" t="s">
        <v>35</v>
      </c>
      <c r="AX163" s="12" t="s">
        <v>81</v>
      </c>
      <c r="AY163" s="141" t="s">
        <v>151</v>
      </c>
    </row>
    <row r="164" spans="2:65" s="1" customFormat="1" ht="33" customHeight="1">
      <c r="B164" s="31"/>
      <c r="C164" s="122" t="s">
        <v>236</v>
      </c>
      <c r="D164" s="122" t="s">
        <v>153</v>
      </c>
      <c r="E164" s="123" t="s">
        <v>237</v>
      </c>
      <c r="F164" s="124" t="s">
        <v>238</v>
      </c>
      <c r="G164" s="125" t="s">
        <v>177</v>
      </c>
      <c r="H164" s="126">
        <v>8.3000000000000004E-2</v>
      </c>
      <c r="I164" s="127"/>
      <c r="J164" s="128">
        <f>ROUND(I164*H164,2)</f>
        <v>0</v>
      </c>
      <c r="K164" s="124" t="s">
        <v>157</v>
      </c>
      <c r="L164" s="31"/>
      <c r="M164" s="129" t="s">
        <v>19</v>
      </c>
      <c r="N164" s="130" t="s">
        <v>47</v>
      </c>
      <c r="P164" s="131">
        <f>O164*H164</f>
        <v>0</v>
      </c>
      <c r="Q164" s="131">
        <v>1.0593999999999999</v>
      </c>
      <c r="R164" s="131">
        <f>Q164*H164</f>
        <v>8.79302E-2</v>
      </c>
      <c r="S164" s="131">
        <v>0</v>
      </c>
      <c r="T164" s="132">
        <f>S164*H164</f>
        <v>0</v>
      </c>
      <c r="AR164" s="133" t="s">
        <v>158</v>
      </c>
      <c r="AT164" s="133" t="s">
        <v>153</v>
      </c>
      <c r="AU164" s="133" t="s">
        <v>85</v>
      </c>
      <c r="AY164" s="16" t="s">
        <v>151</v>
      </c>
      <c r="BE164" s="134">
        <f>IF(N164="základní",J164,0)</f>
        <v>0</v>
      </c>
      <c r="BF164" s="134">
        <f>IF(N164="snížená",J164,0)</f>
        <v>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6" t="s">
        <v>81</v>
      </c>
      <c r="BK164" s="134">
        <f>ROUND(I164*H164,2)</f>
        <v>0</v>
      </c>
      <c r="BL164" s="16" t="s">
        <v>158</v>
      </c>
      <c r="BM164" s="133" t="s">
        <v>239</v>
      </c>
    </row>
    <row r="165" spans="2:65" s="1" customFormat="1">
      <c r="B165" s="31"/>
      <c r="D165" s="135" t="s">
        <v>160</v>
      </c>
      <c r="F165" s="136" t="s">
        <v>240</v>
      </c>
      <c r="I165" s="137"/>
      <c r="L165" s="31"/>
      <c r="M165" s="138"/>
      <c r="T165" s="52"/>
      <c r="AT165" s="16" t="s">
        <v>160</v>
      </c>
      <c r="AU165" s="16" t="s">
        <v>85</v>
      </c>
    </row>
    <row r="166" spans="2:65" s="12" customFormat="1">
      <c r="B166" s="139"/>
      <c r="D166" s="140" t="s">
        <v>162</v>
      </c>
      <c r="E166" s="141" t="s">
        <v>19</v>
      </c>
      <c r="F166" s="142" t="s">
        <v>241</v>
      </c>
      <c r="H166" s="143">
        <v>8.3000000000000004E-2</v>
      </c>
      <c r="I166" s="144"/>
      <c r="L166" s="139"/>
      <c r="M166" s="145"/>
      <c r="T166" s="146"/>
      <c r="AT166" s="141" t="s">
        <v>162</v>
      </c>
      <c r="AU166" s="141" t="s">
        <v>85</v>
      </c>
      <c r="AV166" s="12" t="s">
        <v>85</v>
      </c>
      <c r="AW166" s="12" t="s">
        <v>35</v>
      </c>
      <c r="AX166" s="12" t="s">
        <v>81</v>
      </c>
      <c r="AY166" s="141" t="s">
        <v>151</v>
      </c>
    </row>
    <row r="167" spans="2:65" s="11" customFormat="1" ht="22.9" customHeight="1">
      <c r="B167" s="110"/>
      <c r="D167" s="111" t="s">
        <v>75</v>
      </c>
      <c r="E167" s="120" t="s">
        <v>169</v>
      </c>
      <c r="F167" s="120" t="s">
        <v>242</v>
      </c>
      <c r="I167" s="113"/>
      <c r="J167" s="121">
        <f>BK167</f>
        <v>0</v>
      </c>
      <c r="L167" s="110"/>
      <c r="M167" s="115"/>
      <c r="P167" s="116">
        <f>SUM(P168:P205)</f>
        <v>0</v>
      </c>
      <c r="R167" s="116">
        <f>SUM(R168:R205)</f>
        <v>130.27489895999997</v>
      </c>
      <c r="T167" s="117">
        <f>SUM(T168:T205)</f>
        <v>0</v>
      </c>
      <c r="AR167" s="111" t="s">
        <v>81</v>
      </c>
      <c r="AT167" s="118" t="s">
        <v>75</v>
      </c>
      <c r="AU167" s="118" t="s">
        <v>81</v>
      </c>
      <c r="AY167" s="111" t="s">
        <v>151</v>
      </c>
      <c r="BK167" s="119">
        <f>SUM(BK168:BK205)</f>
        <v>0</v>
      </c>
    </row>
    <row r="168" spans="2:65" s="1" customFormat="1" ht="21.75" customHeight="1">
      <c r="B168" s="31"/>
      <c r="C168" s="122" t="s">
        <v>243</v>
      </c>
      <c r="D168" s="122" t="s">
        <v>153</v>
      </c>
      <c r="E168" s="123" t="s">
        <v>244</v>
      </c>
      <c r="F168" s="124" t="s">
        <v>245</v>
      </c>
      <c r="G168" s="125" t="s">
        <v>221</v>
      </c>
      <c r="H168" s="126">
        <v>8.93</v>
      </c>
      <c r="I168" s="127"/>
      <c r="J168" s="128">
        <f>ROUND(I168*H168,2)</f>
        <v>0</v>
      </c>
      <c r="K168" s="124" t="s">
        <v>157</v>
      </c>
      <c r="L168" s="31"/>
      <c r="M168" s="129" t="s">
        <v>19</v>
      </c>
      <c r="N168" s="130" t="s">
        <v>47</v>
      </c>
      <c r="P168" s="131">
        <f>O168*H168</f>
        <v>0</v>
      </c>
      <c r="Q168" s="131">
        <v>0.27010000000000001</v>
      </c>
      <c r="R168" s="131">
        <f>Q168*H168</f>
        <v>2.4119929999999998</v>
      </c>
      <c r="S168" s="131">
        <v>0</v>
      </c>
      <c r="T168" s="132">
        <f>S168*H168</f>
        <v>0</v>
      </c>
      <c r="AR168" s="133" t="s">
        <v>158</v>
      </c>
      <c r="AT168" s="133" t="s">
        <v>153</v>
      </c>
      <c r="AU168" s="133" t="s">
        <v>85</v>
      </c>
      <c r="AY168" s="16" t="s">
        <v>151</v>
      </c>
      <c r="BE168" s="134">
        <f>IF(N168="základní",J168,0)</f>
        <v>0</v>
      </c>
      <c r="BF168" s="134">
        <f>IF(N168="snížená",J168,0)</f>
        <v>0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6" t="s">
        <v>81</v>
      </c>
      <c r="BK168" s="134">
        <f>ROUND(I168*H168,2)</f>
        <v>0</v>
      </c>
      <c r="BL168" s="16" t="s">
        <v>158</v>
      </c>
      <c r="BM168" s="133" t="s">
        <v>246</v>
      </c>
    </row>
    <row r="169" spans="2:65" s="1" customFormat="1">
      <c r="B169" s="31"/>
      <c r="D169" s="135" t="s">
        <v>160</v>
      </c>
      <c r="F169" s="136" t="s">
        <v>247</v>
      </c>
      <c r="I169" s="137"/>
      <c r="L169" s="31"/>
      <c r="M169" s="138"/>
      <c r="T169" s="52"/>
      <c r="AT169" s="16" t="s">
        <v>160</v>
      </c>
      <c r="AU169" s="16" t="s">
        <v>85</v>
      </c>
    </row>
    <row r="170" spans="2:65" s="12" customFormat="1">
      <c r="B170" s="139"/>
      <c r="D170" s="140" t="s">
        <v>162</v>
      </c>
      <c r="E170" s="141" t="s">
        <v>19</v>
      </c>
      <c r="F170" s="142" t="s">
        <v>248</v>
      </c>
      <c r="H170" s="143">
        <v>8.93</v>
      </c>
      <c r="I170" s="144"/>
      <c r="L170" s="139"/>
      <c r="M170" s="145"/>
      <c r="T170" s="146"/>
      <c r="AT170" s="141" t="s">
        <v>162</v>
      </c>
      <c r="AU170" s="141" t="s">
        <v>85</v>
      </c>
      <c r="AV170" s="12" t="s">
        <v>85</v>
      </c>
      <c r="AW170" s="12" t="s">
        <v>35</v>
      </c>
      <c r="AX170" s="12" t="s">
        <v>81</v>
      </c>
      <c r="AY170" s="141" t="s">
        <v>151</v>
      </c>
    </row>
    <row r="171" spans="2:65" s="1" customFormat="1" ht="24.2" customHeight="1">
      <c r="B171" s="31"/>
      <c r="C171" s="122" t="s">
        <v>249</v>
      </c>
      <c r="D171" s="122" t="s">
        <v>153</v>
      </c>
      <c r="E171" s="123" t="s">
        <v>250</v>
      </c>
      <c r="F171" s="124" t="s">
        <v>251</v>
      </c>
      <c r="G171" s="125" t="s">
        <v>221</v>
      </c>
      <c r="H171" s="126">
        <v>204.68799999999999</v>
      </c>
      <c r="I171" s="127"/>
      <c r="J171" s="128">
        <f>ROUND(I171*H171,2)</f>
        <v>0</v>
      </c>
      <c r="K171" s="124" t="s">
        <v>157</v>
      </c>
      <c r="L171" s="31"/>
      <c r="M171" s="129" t="s">
        <v>19</v>
      </c>
      <c r="N171" s="130" t="s">
        <v>47</v>
      </c>
      <c r="P171" s="131">
        <f>O171*H171</f>
        <v>0</v>
      </c>
      <c r="Q171" s="131">
        <v>0.47738000000000003</v>
      </c>
      <c r="R171" s="131">
        <f>Q171*H171</f>
        <v>97.713957440000001</v>
      </c>
      <c r="S171" s="131">
        <v>0</v>
      </c>
      <c r="T171" s="132">
        <f>S171*H171</f>
        <v>0</v>
      </c>
      <c r="AR171" s="133" t="s">
        <v>158</v>
      </c>
      <c r="AT171" s="133" t="s">
        <v>153</v>
      </c>
      <c r="AU171" s="133" t="s">
        <v>85</v>
      </c>
      <c r="AY171" s="16" t="s">
        <v>151</v>
      </c>
      <c r="BE171" s="134">
        <f>IF(N171="základní",J171,0)</f>
        <v>0</v>
      </c>
      <c r="BF171" s="134">
        <f>IF(N171="snížená",J171,0)</f>
        <v>0</v>
      </c>
      <c r="BG171" s="134">
        <f>IF(N171="zákl. přenesená",J171,0)</f>
        <v>0</v>
      </c>
      <c r="BH171" s="134">
        <f>IF(N171="sníž. přenesená",J171,0)</f>
        <v>0</v>
      </c>
      <c r="BI171" s="134">
        <f>IF(N171="nulová",J171,0)</f>
        <v>0</v>
      </c>
      <c r="BJ171" s="16" t="s">
        <v>81</v>
      </c>
      <c r="BK171" s="134">
        <f>ROUND(I171*H171,2)</f>
        <v>0</v>
      </c>
      <c r="BL171" s="16" t="s">
        <v>158</v>
      </c>
      <c r="BM171" s="133" t="s">
        <v>252</v>
      </c>
    </row>
    <row r="172" spans="2:65" s="1" customFormat="1">
      <c r="B172" s="31"/>
      <c r="D172" s="135" t="s">
        <v>160</v>
      </c>
      <c r="F172" s="136" t="s">
        <v>253</v>
      </c>
      <c r="I172" s="137"/>
      <c r="L172" s="31"/>
      <c r="M172" s="138"/>
      <c r="T172" s="52"/>
      <c r="AT172" s="16" t="s">
        <v>160</v>
      </c>
      <c r="AU172" s="16" t="s">
        <v>85</v>
      </c>
    </row>
    <row r="173" spans="2:65" s="12" customFormat="1">
      <c r="B173" s="139"/>
      <c r="D173" s="140" t="s">
        <v>162</v>
      </c>
      <c r="E173" s="141" t="s">
        <v>19</v>
      </c>
      <c r="F173" s="142" t="s">
        <v>254</v>
      </c>
      <c r="H173" s="143">
        <v>33.188000000000002</v>
      </c>
      <c r="I173" s="144"/>
      <c r="L173" s="139"/>
      <c r="M173" s="145"/>
      <c r="T173" s="146"/>
      <c r="AT173" s="141" t="s">
        <v>162</v>
      </c>
      <c r="AU173" s="141" t="s">
        <v>85</v>
      </c>
      <c r="AV173" s="12" t="s">
        <v>85</v>
      </c>
      <c r="AW173" s="12" t="s">
        <v>35</v>
      </c>
      <c r="AX173" s="12" t="s">
        <v>76</v>
      </c>
      <c r="AY173" s="141" t="s">
        <v>151</v>
      </c>
    </row>
    <row r="174" spans="2:65" s="12" customFormat="1">
      <c r="B174" s="139"/>
      <c r="D174" s="140" t="s">
        <v>162</v>
      </c>
      <c r="E174" s="141" t="s">
        <v>19</v>
      </c>
      <c r="F174" s="142" t="s">
        <v>255</v>
      </c>
      <c r="H174" s="143">
        <v>171.5</v>
      </c>
      <c r="I174" s="144"/>
      <c r="L174" s="139"/>
      <c r="M174" s="145"/>
      <c r="T174" s="146"/>
      <c r="AT174" s="141" t="s">
        <v>162</v>
      </c>
      <c r="AU174" s="141" t="s">
        <v>85</v>
      </c>
      <c r="AV174" s="12" t="s">
        <v>85</v>
      </c>
      <c r="AW174" s="12" t="s">
        <v>35</v>
      </c>
      <c r="AX174" s="12" t="s">
        <v>76</v>
      </c>
      <c r="AY174" s="141" t="s">
        <v>151</v>
      </c>
    </row>
    <row r="175" spans="2:65" s="13" customFormat="1">
      <c r="B175" s="157"/>
      <c r="D175" s="140" t="s">
        <v>162</v>
      </c>
      <c r="E175" s="158" t="s">
        <v>19</v>
      </c>
      <c r="F175" s="159" t="s">
        <v>256</v>
      </c>
      <c r="H175" s="160">
        <v>204.68799999999999</v>
      </c>
      <c r="I175" s="161"/>
      <c r="L175" s="157"/>
      <c r="M175" s="162"/>
      <c r="T175" s="163"/>
      <c r="AT175" s="158" t="s">
        <v>162</v>
      </c>
      <c r="AU175" s="158" t="s">
        <v>85</v>
      </c>
      <c r="AV175" s="13" t="s">
        <v>158</v>
      </c>
      <c r="AW175" s="13" t="s">
        <v>35</v>
      </c>
      <c r="AX175" s="13" t="s">
        <v>81</v>
      </c>
      <c r="AY175" s="158" t="s">
        <v>151</v>
      </c>
    </row>
    <row r="176" spans="2:65" s="1" customFormat="1" ht="24.2" customHeight="1">
      <c r="B176" s="31"/>
      <c r="C176" s="122" t="s">
        <v>257</v>
      </c>
      <c r="D176" s="122" t="s">
        <v>153</v>
      </c>
      <c r="E176" s="123" t="s">
        <v>258</v>
      </c>
      <c r="F176" s="124" t="s">
        <v>259</v>
      </c>
      <c r="G176" s="125" t="s">
        <v>177</v>
      </c>
      <c r="H176" s="126">
        <v>2.2930000000000001</v>
      </c>
      <c r="I176" s="127"/>
      <c r="J176" s="128">
        <f>ROUND(I176*H176,2)</f>
        <v>0</v>
      </c>
      <c r="K176" s="124" t="s">
        <v>157</v>
      </c>
      <c r="L176" s="31"/>
      <c r="M176" s="129" t="s">
        <v>19</v>
      </c>
      <c r="N176" s="130" t="s">
        <v>47</v>
      </c>
      <c r="P176" s="131">
        <f>O176*H176</f>
        <v>0</v>
      </c>
      <c r="Q176" s="131">
        <v>1.04922</v>
      </c>
      <c r="R176" s="131">
        <f>Q176*H176</f>
        <v>2.4058614600000001</v>
      </c>
      <c r="S176" s="131">
        <v>0</v>
      </c>
      <c r="T176" s="132">
        <f>S176*H176</f>
        <v>0</v>
      </c>
      <c r="AR176" s="133" t="s">
        <v>158</v>
      </c>
      <c r="AT176" s="133" t="s">
        <v>153</v>
      </c>
      <c r="AU176" s="133" t="s">
        <v>85</v>
      </c>
      <c r="AY176" s="16" t="s">
        <v>151</v>
      </c>
      <c r="BE176" s="134">
        <f>IF(N176="základní",J176,0)</f>
        <v>0</v>
      </c>
      <c r="BF176" s="134">
        <f>IF(N176="snížená",J176,0)</f>
        <v>0</v>
      </c>
      <c r="BG176" s="134">
        <f>IF(N176="zákl. přenesená",J176,0)</f>
        <v>0</v>
      </c>
      <c r="BH176" s="134">
        <f>IF(N176="sníž. přenesená",J176,0)</f>
        <v>0</v>
      </c>
      <c r="BI176" s="134">
        <f>IF(N176="nulová",J176,0)</f>
        <v>0</v>
      </c>
      <c r="BJ176" s="16" t="s">
        <v>81</v>
      </c>
      <c r="BK176" s="134">
        <f>ROUND(I176*H176,2)</f>
        <v>0</v>
      </c>
      <c r="BL176" s="16" t="s">
        <v>158</v>
      </c>
      <c r="BM176" s="133" t="s">
        <v>260</v>
      </c>
    </row>
    <row r="177" spans="2:65" s="1" customFormat="1">
      <c r="B177" s="31"/>
      <c r="D177" s="135" t="s">
        <v>160</v>
      </c>
      <c r="F177" s="136" t="s">
        <v>261</v>
      </c>
      <c r="I177" s="137"/>
      <c r="L177" s="31"/>
      <c r="M177" s="138"/>
      <c r="T177" s="52"/>
      <c r="AT177" s="16" t="s">
        <v>160</v>
      </c>
      <c r="AU177" s="16" t="s">
        <v>85</v>
      </c>
    </row>
    <row r="178" spans="2:65" s="12" customFormat="1">
      <c r="B178" s="139"/>
      <c r="D178" s="140" t="s">
        <v>162</v>
      </c>
      <c r="F178" s="142" t="s">
        <v>262</v>
      </c>
      <c r="H178" s="143">
        <v>2.2930000000000001</v>
      </c>
      <c r="I178" s="144"/>
      <c r="L178" s="139"/>
      <c r="M178" s="145"/>
      <c r="T178" s="146"/>
      <c r="AT178" s="141" t="s">
        <v>162</v>
      </c>
      <c r="AU178" s="141" t="s">
        <v>85</v>
      </c>
      <c r="AV178" s="12" t="s">
        <v>85</v>
      </c>
      <c r="AW178" s="12" t="s">
        <v>4</v>
      </c>
      <c r="AX178" s="12" t="s">
        <v>81</v>
      </c>
      <c r="AY178" s="141" t="s">
        <v>151</v>
      </c>
    </row>
    <row r="179" spans="2:65" s="1" customFormat="1" ht="24.2" customHeight="1">
      <c r="B179" s="31"/>
      <c r="C179" s="122" t="s">
        <v>263</v>
      </c>
      <c r="D179" s="122" t="s">
        <v>153</v>
      </c>
      <c r="E179" s="123" t="s">
        <v>264</v>
      </c>
      <c r="F179" s="124" t="s">
        <v>265</v>
      </c>
      <c r="G179" s="125" t="s">
        <v>177</v>
      </c>
      <c r="H179" s="126">
        <v>0.14000000000000001</v>
      </c>
      <c r="I179" s="127"/>
      <c r="J179" s="128">
        <f>ROUND(I179*H179,2)</f>
        <v>0</v>
      </c>
      <c r="K179" s="124" t="s">
        <v>157</v>
      </c>
      <c r="L179" s="31"/>
      <c r="M179" s="129" t="s">
        <v>19</v>
      </c>
      <c r="N179" s="130" t="s">
        <v>47</v>
      </c>
      <c r="P179" s="131">
        <f>O179*H179</f>
        <v>0</v>
      </c>
      <c r="Q179" s="131">
        <v>1.7090000000000001E-2</v>
      </c>
      <c r="R179" s="131">
        <f>Q179*H179</f>
        <v>2.3926000000000004E-3</v>
      </c>
      <c r="S179" s="131">
        <v>0</v>
      </c>
      <c r="T179" s="132">
        <f>S179*H179</f>
        <v>0</v>
      </c>
      <c r="AR179" s="133" t="s">
        <v>158</v>
      </c>
      <c r="AT179" s="133" t="s">
        <v>153</v>
      </c>
      <c r="AU179" s="133" t="s">
        <v>85</v>
      </c>
      <c r="AY179" s="16" t="s">
        <v>151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6" t="s">
        <v>81</v>
      </c>
      <c r="BK179" s="134">
        <f>ROUND(I179*H179,2)</f>
        <v>0</v>
      </c>
      <c r="BL179" s="16" t="s">
        <v>158</v>
      </c>
      <c r="BM179" s="133" t="s">
        <v>266</v>
      </c>
    </row>
    <row r="180" spans="2:65" s="1" customFormat="1">
      <c r="B180" s="31"/>
      <c r="D180" s="135" t="s">
        <v>160</v>
      </c>
      <c r="F180" s="136" t="s">
        <v>267</v>
      </c>
      <c r="I180" s="137"/>
      <c r="L180" s="31"/>
      <c r="M180" s="138"/>
      <c r="T180" s="52"/>
      <c r="AT180" s="16" t="s">
        <v>160</v>
      </c>
      <c r="AU180" s="16" t="s">
        <v>85</v>
      </c>
    </row>
    <row r="181" spans="2:65" s="12" customFormat="1">
      <c r="B181" s="139"/>
      <c r="D181" s="140" t="s">
        <v>162</v>
      </c>
      <c r="E181" s="141" t="s">
        <v>19</v>
      </c>
      <c r="F181" s="142" t="s">
        <v>268</v>
      </c>
      <c r="H181" s="143">
        <v>0.14000000000000001</v>
      </c>
      <c r="I181" s="144"/>
      <c r="L181" s="139"/>
      <c r="M181" s="145"/>
      <c r="T181" s="146"/>
      <c r="AT181" s="141" t="s">
        <v>162</v>
      </c>
      <c r="AU181" s="141" t="s">
        <v>85</v>
      </c>
      <c r="AV181" s="12" t="s">
        <v>85</v>
      </c>
      <c r="AW181" s="12" t="s">
        <v>35</v>
      </c>
      <c r="AX181" s="12" t="s">
        <v>81</v>
      </c>
      <c r="AY181" s="141" t="s">
        <v>151</v>
      </c>
    </row>
    <row r="182" spans="2:65" s="1" customFormat="1" ht="16.5" customHeight="1">
      <c r="B182" s="31"/>
      <c r="C182" s="147" t="s">
        <v>269</v>
      </c>
      <c r="D182" s="147" t="s">
        <v>194</v>
      </c>
      <c r="E182" s="148" t="s">
        <v>270</v>
      </c>
      <c r="F182" s="149" t="s">
        <v>271</v>
      </c>
      <c r="G182" s="150" t="s">
        <v>177</v>
      </c>
      <c r="H182" s="151">
        <v>0.14699999999999999</v>
      </c>
      <c r="I182" s="152"/>
      <c r="J182" s="153">
        <f>ROUND(I182*H182,2)</f>
        <v>0</v>
      </c>
      <c r="K182" s="149" t="s">
        <v>157</v>
      </c>
      <c r="L182" s="154"/>
      <c r="M182" s="155" t="s">
        <v>19</v>
      </c>
      <c r="N182" s="156" t="s">
        <v>47</v>
      </c>
      <c r="P182" s="131">
        <f>O182*H182</f>
        <v>0</v>
      </c>
      <c r="Q182" s="131">
        <v>1</v>
      </c>
      <c r="R182" s="131">
        <f>Q182*H182</f>
        <v>0.14699999999999999</v>
      </c>
      <c r="S182" s="131">
        <v>0</v>
      </c>
      <c r="T182" s="132">
        <f>S182*H182</f>
        <v>0</v>
      </c>
      <c r="AR182" s="133" t="s">
        <v>197</v>
      </c>
      <c r="AT182" s="133" t="s">
        <v>194</v>
      </c>
      <c r="AU182" s="133" t="s">
        <v>85</v>
      </c>
      <c r="AY182" s="16" t="s">
        <v>151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6" t="s">
        <v>81</v>
      </c>
      <c r="BK182" s="134">
        <f>ROUND(I182*H182,2)</f>
        <v>0</v>
      </c>
      <c r="BL182" s="16" t="s">
        <v>158</v>
      </c>
      <c r="BM182" s="133" t="s">
        <v>272</v>
      </c>
    </row>
    <row r="183" spans="2:65" s="12" customFormat="1">
      <c r="B183" s="139"/>
      <c r="D183" s="140" t="s">
        <v>162</v>
      </c>
      <c r="F183" s="142" t="s">
        <v>273</v>
      </c>
      <c r="H183" s="143">
        <v>0.14699999999999999</v>
      </c>
      <c r="I183" s="144"/>
      <c r="L183" s="139"/>
      <c r="M183" s="145"/>
      <c r="T183" s="146"/>
      <c r="AT183" s="141" t="s">
        <v>162</v>
      </c>
      <c r="AU183" s="141" t="s">
        <v>85</v>
      </c>
      <c r="AV183" s="12" t="s">
        <v>85</v>
      </c>
      <c r="AW183" s="12" t="s">
        <v>4</v>
      </c>
      <c r="AX183" s="12" t="s">
        <v>81</v>
      </c>
      <c r="AY183" s="141" t="s">
        <v>151</v>
      </c>
    </row>
    <row r="184" spans="2:65" s="1" customFormat="1" ht="21.75" customHeight="1">
      <c r="B184" s="31"/>
      <c r="C184" s="122" t="s">
        <v>274</v>
      </c>
      <c r="D184" s="122" t="s">
        <v>153</v>
      </c>
      <c r="E184" s="123" t="s">
        <v>275</v>
      </c>
      <c r="F184" s="124" t="s">
        <v>276</v>
      </c>
      <c r="G184" s="125" t="s">
        <v>221</v>
      </c>
      <c r="H184" s="126">
        <v>190.83600000000001</v>
      </c>
      <c r="I184" s="127"/>
      <c r="J184" s="128">
        <f>ROUND(I184*H184,2)</f>
        <v>0</v>
      </c>
      <c r="K184" s="124" t="s">
        <v>157</v>
      </c>
      <c r="L184" s="31"/>
      <c r="M184" s="129" t="s">
        <v>19</v>
      </c>
      <c r="N184" s="130" t="s">
        <v>47</v>
      </c>
      <c r="P184" s="131">
        <f>O184*H184</f>
        <v>0</v>
      </c>
      <c r="Q184" s="131">
        <v>6.8479999999999999E-2</v>
      </c>
      <c r="R184" s="131">
        <f>Q184*H184</f>
        <v>13.068449280000001</v>
      </c>
      <c r="S184" s="131">
        <v>0</v>
      </c>
      <c r="T184" s="132">
        <f>S184*H184</f>
        <v>0</v>
      </c>
      <c r="AR184" s="133" t="s">
        <v>158</v>
      </c>
      <c r="AT184" s="133" t="s">
        <v>153</v>
      </c>
      <c r="AU184" s="133" t="s">
        <v>85</v>
      </c>
      <c r="AY184" s="16" t="s">
        <v>151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6" t="s">
        <v>81</v>
      </c>
      <c r="BK184" s="134">
        <f>ROUND(I184*H184,2)</f>
        <v>0</v>
      </c>
      <c r="BL184" s="16" t="s">
        <v>158</v>
      </c>
      <c r="BM184" s="133" t="s">
        <v>277</v>
      </c>
    </row>
    <row r="185" spans="2:65" s="1" customFormat="1">
      <c r="B185" s="31"/>
      <c r="D185" s="135" t="s">
        <v>160</v>
      </c>
      <c r="F185" s="136" t="s">
        <v>278</v>
      </c>
      <c r="I185" s="137"/>
      <c r="L185" s="31"/>
      <c r="M185" s="138"/>
      <c r="T185" s="52"/>
      <c r="AT185" s="16" t="s">
        <v>160</v>
      </c>
      <c r="AU185" s="16" t="s">
        <v>85</v>
      </c>
    </row>
    <row r="186" spans="2:65" s="12" customFormat="1">
      <c r="B186" s="139"/>
      <c r="D186" s="140" t="s">
        <v>162</v>
      </c>
      <c r="E186" s="141" t="s">
        <v>19</v>
      </c>
      <c r="F186" s="142" t="s">
        <v>279</v>
      </c>
      <c r="H186" s="143">
        <v>56.798000000000002</v>
      </c>
      <c r="I186" s="144"/>
      <c r="L186" s="139"/>
      <c r="M186" s="145"/>
      <c r="T186" s="146"/>
      <c r="AT186" s="141" t="s">
        <v>162</v>
      </c>
      <c r="AU186" s="141" t="s">
        <v>85</v>
      </c>
      <c r="AV186" s="12" t="s">
        <v>85</v>
      </c>
      <c r="AW186" s="12" t="s">
        <v>35</v>
      </c>
      <c r="AX186" s="12" t="s">
        <v>76</v>
      </c>
      <c r="AY186" s="141" t="s">
        <v>151</v>
      </c>
    </row>
    <row r="187" spans="2:65" s="12" customFormat="1">
      <c r="B187" s="139"/>
      <c r="D187" s="140" t="s">
        <v>162</v>
      </c>
      <c r="E187" s="141" t="s">
        <v>19</v>
      </c>
      <c r="F187" s="142" t="s">
        <v>280</v>
      </c>
      <c r="H187" s="143">
        <v>126.998</v>
      </c>
      <c r="I187" s="144"/>
      <c r="L187" s="139"/>
      <c r="M187" s="145"/>
      <c r="T187" s="146"/>
      <c r="AT187" s="141" t="s">
        <v>162</v>
      </c>
      <c r="AU187" s="141" t="s">
        <v>85</v>
      </c>
      <c r="AV187" s="12" t="s">
        <v>85</v>
      </c>
      <c r="AW187" s="12" t="s">
        <v>35</v>
      </c>
      <c r="AX187" s="12" t="s">
        <v>76</v>
      </c>
      <c r="AY187" s="141" t="s">
        <v>151</v>
      </c>
    </row>
    <row r="188" spans="2:65" s="12" customFormat="1">
      <c r="B188" s="139"/>
      <c r="D188" s="140" t="s">
        <v>162</v>
      </c>
      <c r="E188" s="141" t="s">
        <v>19</v>
      </c>
      <c r="F188" s="142" t="s">
        <v>281</v>
      </c>
      <c r="H188" s="143">
        <v>7.04</v>
      </c>
      <c r="I188" s="144"/>
      <c r="L188" s="139"/>
      <c r="M188" s="145"/>
      <c r="T188" s="146"/>
      <c r="AT188" s="141" t="s">
        <v>162</v>
      </c>
      <c r="AU188" s="141" t="s">
        <v>85</v>
      </c>
      <c r="AV188" s="12" t="s">
        <v>85</v>
      </c>
      <c r="AW188" s="12" t="s">
        <v>35</v>
      </c>
      <c r="AX188" s="12" t="s">
        <v>76</v>
      </c>
      <c r="AY188" s="141" t="s">
        <v>151</v>
      </c>
    </row>
    <row r="189" spans="2:65" s="13" customFormat="1">
      <c r="B189" s="157"/>
      <c r="D189" s="140" t="s">
        <v>162</v>
      </c>
      <c r="E189" s="158" t="s">
        <v>19</v>
      </c>
      <c r="F189" s="159" t="s">
        <v>256</v>
      </c>
      <c r="H189" s="160">
        <v>190.83600000000001</v>
      </c>
      <c r="I189" s="161"/>
      <c r="L189" s="157"/>
      <c r="M189" s="162"/>
      <c r="T189" s="163"/>
      <c r="AT189" s="158" t="s">
        <v>162</v>
      </c>
      <c r="AU189" s="158" t="s">
        <v>85</v>
      </c>
      <c r="AV189" s="13" t="s">
        <v>158</v>
      </c>
      <c r="AW189" s="13" t="s">
        <v>35</v>
      </c>
      <c r="AX189" s="13" t="s">
        <v>81</v>
      </c>
      <c r="AY189" s="158" t="s">
        <v>151</v>
      </c>
    </row>
    <row r="190" spans="2:65" s="1" customFormat="1" ht="24.2" customHeight="1">
      <c r="B190" s="31"/>
      <c r="C190" s="122" t="s">
        <v>7</v>
      </c>
      <c r="D190" s="122" t="s">
        <v>153</v>
      </c>
      <c r="E190" s="123" t="s">
        <v>282</v>
      </c>
      <c r="F190" s="124" t="s">
        <v>283</v>
      </c>
      <c r="G190" s="125" t="s">
        <v>221</v>
      </c>
      <c r="H190" s="126">
        <v>23.93</v>
      </c>
      <c r="I190" s="127"/>
      <c r="J190" s="128">
        <f>ROUND(I190*H190,2)</f>
        <v>0</v>
      </c>
      <c r="K190" s="124" t="s">
        <v>157</v>
      </c>
      <c r="L190" s="31"/>
      <c r="M190" s="129" t="s">
        <v>19</v>
      </c>
      <c r="N190" s="130" t="s">
        <v>47</v>
      </c>
      <c r="P190" s="131">
        <f>O190*H190</f>
        <v>0</v>
      </c>
      <c r="Q190" s="131">
        <v>9.4479999999999995E-2</v>
      </c>
      <c r="R190" s="131">
        <f>Q190*H190</f>
        <v>2.2609063999999996</v>
      </c>
      <c r="S190" s="131">
        <v>0</v>
      </c>
      <c r="T190" s="132">
        <f>S190*H190</f>
        <v>0</v>
      </c>
      <c r="AR190" s="133" t="s">
        <v>158</v>
      </c>
      <c r="AT190" s="133" t="s">
        <v>153</v>
      </c>
      <c r="AU190" s="133" t="s">
        <v>85</v>
      </c>
      <c r="AY190" s="16" t="s">
        <v>151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6" t="s">
        <v>81</v>
      </c>
      <c r="BK190" s="134">
        <f>ROUND(I190*H190,2)</f>
        <v>0</v>
      </c>
      <c r="BL190" s="16" t="s">
        <v>158</v>
      </c>
      <c r="BM190" s="133" t="s">
        <v>284</v>
      </c>
    </row>
    <row r="191" spans="2:65" s="1" customFormat="1">
      <c r="B191" s="31"/>
      <c r="D191" s="135" t="s">
        <v>160</v>
      </c>
      <c r="F191" s="136" t="s">
        <v>285</v>
      </c>
      <c r="I191" s="137"/>
      <c r="L191" s="31"/>
      <c r="M191" s="138"/>
      <c r="T191" s="52"/>
      <c r="AT191" s="16" t="s">
        <v>160</v>
      </c>
      <c r="AU191" s="16" t="s">
        <v>85</v>
      </c>
    </row>
    <row r="192" spans="2:65" s="12" customFormat="1">
      <c r="B192" s="139"/>
      <c r="D192" s="140" t="s">
        <v>162</v>
      </c>
      <c r="E192" s="141" t="s">
        <v>19</v>
      </c>
      <c r="F192" s="142" t="s">
        <v>286</v>
      </c>
      <c r="H192" s="143">
        <v>23.93</v>
      </c>
      <c r="I192" s="144"/>
      <c r="L192" s="139"/>
      <c r="M192" s="145"/>
      <c r="T192" s="146"/>
      <c r="AT192" s="141" t="s">
        <v>162</v>
      </c>
      <c r="AU192" s="141" t="s">
        <v>85</v>
      </c>
      <c r="AV192" s="12" t="s">
        <v>85</v>
      </c>
      <c r="AW192" s="12" t="s">
        <v>35</v>
      </c>
      <c r="AX192" s="12" t="s">
        <v>81</v>
      </c>
      <c r="AY192" s="141" t="s">
        <v>151</v>
      </c>
    </row>
    <row r="193" spans="2:65" s="1" customFormat="1" ht="24.2" customHeight="1">
      <c r="B193" s="31"/>
      <c r="C193" s="122" t="s">
        <v>287</v>
      </c>
      <c r="D193" s="122" t="s">
        <v>153</v>
      </c>
      <c r="E193" s="123" t="s">
        <v>288</v>
      </c>
      <c r="F193" s="124" t="s">
        <v>289</v>
      </c>
      <c r="G193" s="125" t="s">
        <v>221</v>
      </c>
      <c r="H193" s="126">
        <v>90.352999999999994</v>
      </c>
      <c r="I193" s="127"/>
      <c r="J193" s="128">
        <f>ROUND(I193*H193,2)</f>
        <v>0</v>
      </c>
      <c r="K193" s="124" t="s">
        <v>157</v>
      </c>
      <c r="L193" s="31"/>
      <c r="M193" s="129" t="s">
        <v>19</v>
      </c>
      <c r="N193" s="130" t="s">
        <v>47</v>
      </c>
      <c r="P193" s="131">
        <f>O193*H193</f>
        <v>0</v>
      </c>
      <c r="Q193" s="131">
        <v>0.11396000000000001</v>
      </c>
      <c r="R193" s="131">
        <f>Q193*H193</f>
        <v>10.296627879999999</v>
      </c>
      <c r="S193" s="131">
        <v>0</v>
      </c>
      <c r="T193" s="132">
        <f>S193*H193</f>
        <v>0</v>
      </c>
      <c r="AR193" s="133" t="s">
        <v>158</v>
      </c>
      <c r="AT193" s="133" t="s">
        <v>153</v>
      </c>
      <c r="AU193" s="133" t="s">
        <v>85</v>
      </c>
      <c r="AY193" s="16" t="s">
        <v>151</v>
      </c>
      <c r="BE193" s="134">
        <f>IF(N193="základní",J193,0)</f>
        <v>0</v>
      </c>
      <c r="BF193" s="134">
        <f>IF(N193="snížená",J193,0)</f>
        <v>0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6" t="s">
        <v>81</v>
      </c>
      <c r="BK193" s="134">
        <f>ROUND(I193*H193,2)</f>
        <v>0</v>
      </c>
      <c r="BL193" s="16" t="s">
        <v>158</v>
      </c>
      <c r="BM193" s="133" t="s">
        <v>290</v>
      </c>
    </row>
    <row r="194" spans="2:65" s="1" customFormat="1">
      <c r="B194" s="31"/>
      <c r="D194" s="135" t="s">
        <v>160</v>
      </c>
      <c r="F194" s="136" t="s">
        <v>291</v>
      </c>
      <c r="I194" s="137"/>
      <c r="L194" s="31"/>
      <c r="M194" s="138"/>
      <c r="T194" s="52"/>
      <c r="AT194" s="16" t="s">
        <v>160</v>
      </c>
      <c r="AU194" s="16" t="s">
        <v>85</v>
      </c>
    </row>
    <row r="195" spans="2:65" s="12" customFormat="1">
      <c r="B195" s="139"/>
      <c r="D195" s="140" t="s">
        <v>162</v>
      </c>
      <c r="E195" s="141" t="s">
        <v>19</v>
      </c>
      <c r="F195" s="142" t="s">
        <v>292</v>
      </c>
      <c r="H195" s="143">
        <v>21.158000000000001</v>
      </c>
      <c r="I195" s="144"/>
      <c r="L195" s="139"/>
      <c r="M195" s="145"/>
      <c r="T195" s="146"/>
      <c r="AT195" s="141" t="s">
        <v>162</v>
      </c>
      <c r="AU195" s="141" t="s">
        <v>85</v>
      </c>
      <c r="AV195" s="12" t="s">
        <v>85</v>
      </c>
      <c r="AW195" s="12" t="s">
        <v>35</v>
      </c>
      <c r="AX195" s="12" t="s">
        <v>76</v>
      </c>
      <c r="AY195" s="141" t="s">
        <v>151</v>
      </c>
    </row>
    <row r="196" spans="2:65" s="12" customFormat="1">
      <c r="B196" s="139"/>
      <c r="D196" s="140" t="s">
        <v>162</v>
      </c>
      <c r="E196" s="141" t="s">
        <v>19</v>
      </c>
      <c r="F196" s="142" t="s">
        <v>293</v>
      </c>
      <c r="H196" s="143">
        <v>69.194999999999993</v>
      </c>
      <c r="I196" s="144"/>
      <c r="L196" s="139"/>
      <c r="M196" s="145"/>
      <c r="T196" s="146"/>
      <c r="AT196" s="141" t="s">
        <v>162</v>
      </c>
      <c r="AU196" s="141" t="s">
        <v>85</v>
      </c>
      <c r="AV196" s="12" t="s">
        <v>85</v>
      </c>
      <c r="AW196" s="12" t="s">
        <v>35</v>
      </c>
      <c r="AX196" s="12" t="s">
        <v>76</v>
      </c>
      <c r="AY196" s="141" t="s">
        <v>151</v>
      </c>
    </row>
    <row r="197" spans="2:65" s="13" customFormat="1">
      <c r="B197" s="157"/>
      <c r="D197" s="140" t="s">
        <v>162</v>
      </c>
      <c r="E197" s="158" t="s">
        <v>19</v>
      </c>
      <c r="F197" s="159" t="s">
        <v>256</v>
      </c>
      <c r="H197" s="160">
        <v>90.352999999999994</v>
      </c>
      <c r="I197" s="161"/>
      <c r="L197" s="157"/>
      <c r="M197" s="162"/>
      <c r="T197" s="163"/>
      <c r="AT197" s="158" t="s">
        <v>162</v>
      </c>
      <c r="AU197" s="158" t="s">
        <v>85</v>
      </c>
      <c r="AV197" s="13" t="s">
        <v>158</v>
      </c>
      <c r="AW197" s="13" t="s">
        <v>35</v>
      </c>
      <c r="AX197" s="13" t="s">
        <v>81</v>
      </c>
      <c r="AY197" s="158" t="s">
        <v>151</v>
      </c>
    </row>
    <row r="198" spans="2:65" s="1" customFormat="1" ht="24.2" customHeight="1">
      <c r="B198" s="31"/>
      <c r="C198" s="122" t="s">
        <v>294</v>
      </c>
      <c r="D198" s="122" t="s">
        <v>153</v>
      </c>
      <c r="E198" s="123" t="s">
        <v>295</v>
      </c>
      <c r="F198" s="124" t="s">
        <v>296</v>
      </c>
      <c r="G198" s="125" t="s">
        <v>221</v>
      </c>
      <c r="H198" s="126">
        <v>10.395</v>
      </c>
      <c r="I198" s="127"/>
      <c r="J198" s="128">
        <f>ROUND(I198*H198,2)</f>
        <v>0</v>
      </c>
      <c r="K198" s="124" t="s">
        <v>157</v>
      </c>
      <c r="L198" s="31"/>
      <c r="M198" s="129" t="s">
        <v>19</v>
      </c>
      <c r="N198" s="130" t="s">
        <v>47</v>
      </c>
      <c r="P198" s="131">
        <f>O198*H198</f>
        <v>0</v>
      </c>
      <c r="Q198" s="131">
        <v>6.4519999999999994E-2</v>
      </c>
      <c r="R198" s="131">
        <f>Q198*H198</f>
        <v>0.67068539999999988</v>
      </c>
      <c r="S198" s="131">
        <v>0</v>
      </c>
      <c r="T198" s="132">
        <f>S198*H198</f>
        <v>0</v>
      </c>
      <c r="AR198" s="133" t="s">
        <v>158</v>
      </c>
      <c r="AT198" s="133" t="s">
        <v>153</v>
      </c>
      <c r="AU198" s="133" t="s">
        <v>85</v>
      </c>
      <c r="AY198" s="16" t="s">
        <v>151</v>
      </c>
      <c r="BE198" s="134">
        <f>IF(N198="základní",J198,0)</f>
        <v>0</v>
      </c>
      <c r="BF198" s="134">
        <f>IF(N198="snížená",J198,0)</f>
        <v>0</v>
      </c>
      <c r="BG198" s="134">
        <f>IF(N198="zákl. přenesená",J198,0)</f>
        <v>0</v>
      </c>
      <c r="BH198" s="134">
        <f>IF(N198="sníž. přenesená",J198,0)</f>
        <v>0</v>
      </c>
      <c r="BI198" s="134">
        <f>IF(N198="nulová",J198,0)</f>
        <v>0</v>
      </c>
      <c r="BJ198" s="16" t="s">
        <v>81</v>
      </c>
      <c r="BK198" s="134">
        <f>ROUND(I198*H198,2)</f>
        <v>0</v>
      </c>
      <c r="BL198" s="16" t="s">
        <v>158</v>
      </c>
      <c r="BM198" s="133" t="s">
        <v>297</v>
      </c>
    </row>
    <row r="199" spans="2:65" s="1" customFormat="1">
      <c r="B199" s="31"/>
      <c r="D199" s="135" t="s">
        <v>160</v>
      </c>
      <c r="F199" s="136" t="s">
        <v>298</v>
      </c>
      <c r="I199" s="137"/>
      <c r="L199" s="31"/>
      <c r="M199" s="138"/>
      <c r="T199" s="52"/>
      <c r="AT199" s="16" t="s">
        <v>160</v>
      </c>
      <c r="AU199" s="16" t="s">
        <v>85</v>
      </c>
    </row>
    <row r="200" spans="2:65" s="12" customFormat="1">
      <c r="B200" s="139"/>
      <c r="D200" s="140" t="s">
        <v>162</v>
      </c>
      <c r="E200" s="141" t="s">
        <v>19</v>
      </c>
      <c r="F200" s="142" t="s">
        <v>299</v>
      </c>
      <c r="H200" s="143">
        <v>10.395</v>
      </c>
      <c r="I200" s="144"/>
      <c r="L200" s="139"/>
      <c r="M200" s="145"/>
      <c r="T200" s="146"/>
      <c r="AT200" s="141" t="s">
        <v>162</v>
      </c>
      <c r="AU200" s="141" t="s">
        <v>85</v>
      </c>
      <c r="AV200" s="12" t="s">
        <v>85</v>
      </c>
      <c r="AW200" s="12" t="s">
        <v>35</v>
      </c>
      <c r="AX200" s="12" t="s">
        <v>81</v>
      </c>
      <c r="AY200" s="141" t="s">
        <v>151</v>
      </c>
    </row>
    <row r="201" spans="2:65" s="1" customFormat="1" ht="24.2" customHeight="1">
      <c r="B201" s="31"/>
      <c r="C201" s="122" t="s">
        <v>300</v>
      </c>
      <c r="D201" s="122" t="s">
        <v>153</v>
      </c>
      <c r="E201" s="123" t="s">
        <v>301</v>
      </c>
      <c r="F201" s="124" t="s">
        <v>302</v>
      </c>
      <c r="G201" s="125" t="s">
        <v>221</v>
      </c>
      <c r="H201" s="126">
        <v>15.55</v>
      </c>
      <c r="I201" s="127"/>
      <c r="J201" s="128">
        <f>ROUND(I201*H201,2)</f>
        <v>0</v>
      </c>
      <c r="K201" s="124" t="s">
        <v>157</v>
      </c>
      <c r="L201" s="31"/>
      <c r="M201" s="129" t="s">
        <v>19</v>
      </c>
      <c r="N201" s="130" t="s">
        <v>47</v>
      </c>
      <c r="P201" s="131">
        <f>O201*H201</f>
        <v>0</v>
      </c>
      <c r="Q201" s="131">
        <v>8.3409999999999998E-2</v>
      </c>
      <c r="R201" s="131">
        <f>Q201*H201</f>
        <v>1.2970254999999999</v>
      </c>
      <c r="S201" s="131">
        <v>0</v>
      </c>
      <c r="T201" s="132">
        <f>S201*H201</f>
        <v>0</v>
      </c>
      <c r="AR201" s="133" t="s">
        <v>158</v>
      </c>
      <c r="AT201" s="133" t="s">
        <v>153</v>
      </c>
      <c r="AU201" s="133" t="s">
        <v>85</v>
      </c>
      <c r="AY201" s="16" t="s">
        <v>151</v>
      </c>
      <c r="BE201" s="134">
        <f>IF(N201="základní",J201,0)</f>
        <v>0</v>
      </c>
      <c r="BF201" s="134">
        <f>IF(N201="snížená",J201,0)</f>
        <v>0</v>
      </c>
      <c r="BG201" s="134">
        <f>IF(N201="zákl. přenesená",J201,0)</f>
        <v>0</v>
      </c>
      <c r="BH201" s="134">
        <f>IF(N201="sníž. přenesená",J201,0)</f>
        <v>0</v>
      </c>
      <c r="BI201" s="134">
        <f>IF(N201="nulová",J201,0)</f>
        <v>0</v>
      </c>
      <c r="BJ201" s="16" t="s">
        <v>81</v>
      </c>
      <c r="BK201" s="134">
        <f>ROUND(I201*H201,2)</f>
        <v>0</v>
      </c>
      <c r="BL201" s="16" t="s">
        <v>158</v>
      </c>
      <c r="BM201" s="133" t="s">
        <v>303</v>
      </c>
    </row>
    <row r="202" spans="2:65" s="1" customFormat="1">
      <c r="B202" s="31"/>
      <c r="D202" s="135" t="s">
        <v>160</v>
      </c>
      <c r="F202" s="136" t="s">
        <v>304</v>
      </c>
      <c r="I202" s="137"/>
      <c r="L202" s="31"/>
      <c r="M202" s="138"/>
      <c r="T202" s="52"/>
      <c r="AT202" s="16" t="s">
        <v>160</v>
      </c>
      <c r="AU202" s="16" t="s">
        <v>85</v>
      </c>
    </row>
    <row r="203" spans="2:65" s="12" customFormat="1">
      <c r="B203" s="139"/>
      <c r="D203" s="140" t="s">
        <v>162</v>
      </c>
      <c r="E203" s="141" t="s">
        <v>19</v>
      </c>
      <c r="F203" s="142" t="s">
        <v>305</v>
      </c>
      <c r="H203" s="143">
        <v>4.6500000000000004</v>
      </c>
      <c r="I203" s="144"/>
      <c r="L203" s="139"/>
      <c r="M203" s="145"/>
      <c r="T203" s="146"/>
      <c r="AT203" s="141" t="s">
        <v>162</v>
      </c>
      <c r="AU203" s="141" t="s">
        <v>85</v>
      </c>
      <c r="AV203" s="12" t="s">
        <v>85</v>
      </c>
      <c r="AW203" s="12" t="s">
        <v>35</v>
      </c>
      <c r="AX203" s="12" t="s">
        <v>76</v>
      </c>
      <c r="AY203" s="141" t="s">
        <v>151</v>
      </c>
    </row>
    <row r="204" spans="2:65" s="12" customFormat="1">
      <c r="B204" s="139"/>
      <c r="D204" s="140" t="s">
        <v>162</v>
      </c>
      <c r="E204" s="141" t="s">
        <v>19</v>
      </c>
      <c r="F204" s="142" t="s">
        <v>306</v>
      </c>
      <c r="H204" s="143">
        <v>10.9</v>
      </c>
      <c r="I204" s="144"/>
      <c r="L204" s="139"/>
      <c r="M204" s="145"/>
      <c r="T204" s="146"/>
      <c r="AT204" s="141" t="s">
        <v>162</v>
      </c>
      <c r="AU204" s="141" t="s">
        <v>85</v>
      </c>
      <c r="AV204" s="12" t="s">
        <v>85</v>
      </c>
      <c r="AW204" s="12" t="s">
        <v>35</v>
      </c>
      <c r="AX204" s="12" t="s">
        <v>76</v>
      </c>
      <c r="AY204" s="141" t="s">
        <v>151</v>
      </c>
    </row>
    <row r="205" spans="2:65" s="13" customFormat="1">
      <c r="B205" s="157"/>
      <c r="D205" s="140" t="s">
        <v>162</v>
      </c>
      <c r="E205" s="158" t="s">
        <v>19</v>
      </c>
      <c r="F205" s="159" t="s">
        <v>256</v>
      </c>
      <c r="H205" s="160">
        <v>15.55</v>
      </c>
      <c r="I205" s="161"/>
      <c r="L205" s="157"/>
      <c r="M205" s="162"/>
      <c r="T205" s="163"/>
      <c r="AT205" s="158" t="s">
        <v>162</v>
      </c>
      <c r="AU205" s="158" t="s">
        <v>85</v>
      </c>
      <c r="AV205" s="13" t="s">
        <v>158</v>
      </c>
      <c r="AW205" s="13" t="s">
        <v>35</v>
      </c>
      <c r="AX205" s="13" t="s">
        <v>81</v>
      </c>
      <c r="AY205" s="158" t="s">
        <v>151</v>
      </c>
    </row>
    <row r="206" spans="2:65" s="11" customFormat="1" ht="22.9" customHeight="1">
      <c r="B206" s="110"/>
      <c r="D206" s="111" t="s">
        <v>75</v>
      </c>
      <c r="E206" s="120" t="s">
        <v>158</v>
      </c>
      <c r="F206" s="120" t="s">
        <v>307</v>
      </c>
      <c r="I206" s="113"/>
      <c r="J206" s="121">
        <f>BK206</f>
        <v>0</v>
      </c>
      <c r="L206" s="110"/>
      <c r="M206" s="115"/>
      <c r="P206" s="116">
        <f>SUM(P207:P234)</f>
        <v>0</v>
      </c>
      <c r="R206" s="116">
        <f>SUM(R207:R234)</f>
        <v>6.9277962100000003</v>
      </c>
      <c r="T206" s="117">
        <f>SUM(T207:T234)</f>
        <v>0</v>
      </c>
      <c r="AR206" s="111" t="s">
        <v>81</v>
      </c>
      <c r="AT206" s="118" t="s">
        <v>75</v>
      </c>
      <c r="AU206" s="118" t="s">
        <v>81</v>
      </c>
      <c r="AY206" s="111" t="s">
        <v>151</v>
      </c>
      <c r="BK206" s="119">
        <f>SUM(BK207:BK234)</f>
        <v>0</v>
      </c>
    </row>
    <row r="207" spans="2:65" s="1" customFormat="1" ht="24.2" customHeight="1">
      <c r="B207" s="31"/>
      <c r="C207" s="122" t="s">
        <v>308</v>
      </c>
      <c r="D207" s="122" t="s">
        <v>153</v>
      </c>
      <c r="E207" s="123" t="s">
        <v>309</v>
      </c>
      <c r="F207" s="124" t="s">
        <v>310</v>
      </c>
      <c r="G207" s="125" t="s">
        <v>311</v>
      </c>
      <c r="H207" s="126">
        <v>9</v>
      </c>
      <c r="I207" s="127"/>
      <c r="J207" s="128">
        <f>ROUND(I207*H207,2)</f>
        <v>0</v>
      </c>
      <c r="K207" s="124" t="s">
        <v>157</v>
      </c>
      <c r="L207" s="31"/>
      <c r="M207" s="129" t="s">
        <v>19</v>
      </c>
      <c r="N207" s="130" t="s">
        <v>47</v>
      </c>
      <c r="P207" s="131">
        <f>O207*H207</f>
        <v>0</v>
      </c>
      <c r="Q207" s="131">
        <v>4.5900000000000003E-3</v>
      </c>
      <c r="R207" s="131">
        <f>Q207*H207</f>
        <v>4.1309999999999999E-2</v>
      </c>
      <c r="S207" s="131">
        <v>0</v>
      </c>
      <c r="T207" s="132">
        <f>S207*H207</f>
        <v>0</v>
      </c>
      <c r="AR207" s="133" t="s">
        <v>158</v>
      </c>
      <c r="AT207" s="133" t="s">
        <v>153</v>
      </c>
      <c r="AU207" s="133" t="s">
        <v>85</v>
      </c>
      <c r="AY207" s="16" t="s">
        <v>151</v>
      </c>
      <c r="BE207" s="134">
        <f>IF(N207="základní",J207,0)</f>
        <v>0</v>
      </c>
      <c r="BF207" s="134">
        <f>IF(N207="snížená",J207,0)</f>
        <v>0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6" t="s">
        <v>81</v>
      </c>
      <c r="BK207" s="134">
        <f>ROUND(I207*H207,2)</f>
        <v>0</v>
      </c>
      <c r="BL207" s="16" t="s">
        <v>158</v>
      </c>
      <c r="BM207" s="133" t="s">
        <v>312</v>
      </c>
    </row>
    <row r="208" spans="2:65" s="1" customFormat="1">
      <c r="B208" s="31"/>
      <c r="D208" s="135" t="s">
        <v>160</v>
      </c>
      <c r="F208" s="136" t="s">
        <v>313</v>
      </c>
      <c r="I208" s="137"/>
      <c r="L208" s="31"/>
      <c r="M208" s="138"/>
      <c r="T208" s="52"/>
      <c r="AT208" s="16" t="s">
        <v>160</v>
      </c>
      <c r="AU208" s="16" t="s">
        <v>85</v>
      </c>
    </row>
    <row r="209" spans="2:65" s="1" customFormat="1" ht="16.5" customHeight="1">
      <c r="B209" s="31"/>
      <c r="C209" s="147" t="s">
        <v>314</v>
      </c>
      <c r="D209" s="147" t="s">
        <v>194</v>
      </c>
      <c r="E209" s="148" t="s">
        <v>315</v>
      </c>
      <c r="F209" s="149" t="s">
        <v>316</v>
      </c>
      <c r="G209" s="150" t="s">
        <v>311</v>
      </c>
      <c r="H209" s="151">
        <v>9</v>
      </c>
      <c r="I209" s="152"/>
      <c r="J209" s="153">
        <f>ROUND(I209*H209,2)</f>
        <v>0</v>
      </c>
      <c r="K209" s="149" t="s">
        <v>157</v>
      </c>
      <c r="L209" s="154"/>
      <c r="M209" s="155" t="s">
        <v>19</v>
      </c>
      <c r="N209" s="156" t="s">
        <v>47</v>
      </c>
      <c r="P209" s="131">
        <f>O209*H209</f>
        <v>0</v>
      </c>
      <c r="Q209" s="131">
        <v>0.106</v>
      </c>
      <c r="R209" s="131">
        <f>Q209*H209</f>
        <v>0.95399999999999996</v>
      </c>
      <c r="S209" s="131">
        <v>0</v>
      </c>
      <c r="T209" s="132">
        <f>S209*H209</f>
        <v>0</v>
      </c>
      <c r="AR209" s="133" t="s">
        <v>197</v>
      </c>
      <c r="AT209" s="133" t="s">
        <v>194</v>
      </c>
      <c r="AU209" s="133" t="s">
        <v>85</v>
      </c>
      <c r="AY209" s="16" t="s">
        <v>151</v>
      </c>
      <c r="BE209" s="134">
        <f>IF(N209="základní",J209,0)</f>
        <v>0</v>
      </c>
      <c r="BF209" s="134">
        <f>IF(N209="snížená",J209,0)</f>
        <v>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6" t="s">
        <v>81</v>
      </c>
      <c r="BK209" s="134">
        <f>ROUND(I209*H209,2)</f>
        <v>0</v>
      </c>
      <c r="BL209" s="16" t="s">
        <v>158</v>
      </c>
      <c r="BM209" s="133" t="s">
        <v>317</v>
      </c>
    </row>
    <row r="210" spans="2:65" s="1" customFormat="1" ht="24.2" customHeight="1">
      <c r="B210" s="31"/>
      <c r="C210" s="122" t="s">
        <v>318</v>
      </c>
      <c r="D210" s="122" t="s">
        <v>153</v>
      </c>
      <c r="E210" s="123" t="s">
        <v>319</v>
      </c>
      <c r="F210" s="124" t="s">
        <v>320</v>
      </c>
      <c r="G210" s="125" t="s">
        <v>156</v>
      </c>
      <c r="H210" s="126">
        <v>0.82899999999999996</v>
      </c>
      <c r="I210" s="127"/>
      <c r="J210" s="128">
        <f>ROUND(I210*H210,2)</f>
        <v>0</v>
      </c>
      <c r="K210" s="124" t="s">
        <v>157</v>
      </c>
      <c r="L210" s="31"/>
      <c r="M210" s="129" t="s">
        <v>19</v>
      </c>
      <c r="N210" s="130" t="s">
        <v>47</v>
      </c>
      <c r="P210" s="131">
        <f>O210*H210</f>
        <v>0</v>
      </c>
      <c r="Q210" s="131">
        <v>2.5020099999999998</v>
      </c>
      <c r="R210" s="131">
        <f>Q210*H210</f>
        <v>2.07416629</v>
      </c>
      <c r="S210" s="131">
        <v>0</v>
      </c>
      <c r="T210" s="132">
        <f>S210*H210</f>
        <v>0</v>
      </c>
      <c r="AR210" s="133" t="s">
        <v>158</v>
      </c>
      <c r="AT210" s="133" t="s">
        <v>153</v>
      </c>
      <c r="AU210" s="133" t="s">
        <v>85</v>
      </c>
      <c r="AY210" s="16" t="s">
        <v>151</v>
      </c>
      <c r="BE210" s="134">
        <f>IF(N210="základní",J210,0)</f>
        <v>0</v>
      </c>
      <c r="BF210" s="134">
        <f>IF(N210="snížená",J210,0)</f>
        <v>0</v>
      </c>
      <c r="BG210" s="134">
        <f>IF(N210="zákl. přenesená",J210,0)</f>
        <v>0</v>
      </c>
      <c r="BH210" s="134">
        <f>IF(N210="sníž. přenesená",J210,0)</f>
        <v>0</v>
      </c>
      <c r="BI210" s="134">
        <f>IF(N210="nulová",J210,0)</f>
        <v>0</v>
      </c>
      <c r="BJ210" s="16" t="s">
        <v>81</v>
      </c>
      <c r="BK210" s="134">
        <f>ROUND(I210*H210,2)</f>
        <v>0</v>
      </c>
      <c r="BL210" s="16" t="s">
        <v>158</v>
      </c>
      <c r="BM210" s="133" t="s">
        <v>321</v>
      </c>
    </row>
    <row r="211" spans="2:65" s="1" customFormat="1">
      <c r="B211" s="31"/>
      <c r="D211" s="135" t="s">
        <v>160</v>
      </c>
      <c r="F211" s="136" t="s">
        <v>322</v>
      </c>
      <c r="I211" s="137"/>
      <c r="L211" s="31"/>
      <c r="M211" s="138"/>
      <c r="T211" s="52"/>
      <c r="AT211" s="16" t="s">
        <v>160</v>
      </c>
      <c r="AU211" s="16" t="s">
        <v>85</v>
      </c>
    </row>
    <row r="212" spans="2:65" s="12" customFormat="1">
      <c r="B212" s="139"/>
      <c r="D212" s="140" t="s">
        <v>162</v>
      </c>
      <c r="E212" s="141" t="s">
        <v>19</v>
      </c>
      <c r="F212" s="142" t="s">
        <v>323</v>
      </c>
      <c r="H212" s="143">
        <v>0.82899999999999996</v>
      </c>
      <c r="I212" s="144"/>
      <c r="L212" s="139"/>
      <c r="M212" s="145"/>
      <c r="T212" s="146"/>
      <c r="AT212" s="141" t="s">
        <v>162</v>
      </c>
      <c r="AU212" s="141" t="s">
        <v>85</v>
      </c>
      <c r="AV212" s="12" t="s">
        <v>85</v>
      </c>
      <c r="AW212" s="12" t="s">
        <v>35</v>
      </c>
      <c r="AX212" s="12" t="s">
        <v>81</v>
      </c>
      <c r="AY212" s="141" t="s">
        <v>151</v>
      </c>
    </row>
    <row r="213" spans="2:65" s="1" customFormat="1" ht="21.75" customHeight="1">
      <c r="B213" s="31"/>
      <c r="C213" s="122" t="s">
        <v>324</v>
      </c>
      <c r="D213" s="122" t="s">
        <v>153</v>
      </c>
      <c r="E213" s="123" t="s">
        <v>325</v>
      </c>
      <c r="F213" s="124" t="s">
        <v>326</v>
      </c>
      <c r="G213" s="125" t="s">
        <v>221</v>
      </c>
      <c r="H213" s="126">
        <v>4.33</v>
      </c>
      <c r="I213" s="127"/>
      <c r="J213" s="128">
        <f>ROUND(I213*H213,2)</f>
        <v>0</v>
      </c>
      <c r="K213" s="124" t="s">
        <v>157</v>
      </c>
      <c r="L213" s="31"/>
      <c r="M213" s="129" t="s">
        <v>19</v>
      </c>
      <c r="N213" s="130" t="s">
        <v>47</v>
      </c>
      <c r="P213" s="131">
        <f>O213*H213</f>
        <v>0</v>
      </c>
      <c r="Q213" s="131">
        <v>5.3299999999999997E-3</v>
      </c>
      <c r="R213" s="131">
        <f>Q213*H213</f>
        <v>2.3078899999999999E-2</v>
      </c>
      <c r="S213" s="131">
        <v>0</v>
      </c>
      <c r="T213" s="132">
        <f>S213*H213</f>
        <v>0</v>
      </c>
      <c r="AR213" s="133" t="s">
        <v>158</v>
      </c>
      <c r="AT213" s="133" t="s">
        <v>153</v>
      </c>
      <c r="AU213" s="133" t="s">
        <v>85</v>
      </c>
      <c r="AY213" s="16" t="s">
        <v>151</v>
      </c>
      <c r="BE213" s="134">
        <f>IF(N213="základní",J213,0)</f>
        <v>0</v>
      </c>
      <c r="BF213" s="134">
        <f>IF(N213="snížená",J213,0)</f>
        <v>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6" t="s">
        <v>81</v>
      </c>
      <c r="BK213" s="134">
        <f>ROUND(I213*H213,2)</f>
        <v>0</v>
      </c>
      <c r="BL213" s="16" t="s">
        <v>158</v>
      </c>
      <c r="BM213" s="133" t="s">
        <v>327</v>
      </c>
    </row>
    <row r="214" spans="2:65" s="1" customFormat="1">
      <c r="B214" s="31"/>
      <c r="D214" s="135" t="s">
        <v>160</v>
      </c>
      <c r="F214" s="136" t="s">
        <v>328</v>
      </c>
      <c r="I214" s="137"/>
      <c r="L214" s="31"/>
      <c r="M214" s="138"/>
      <c r="T214" s="52"/>
      <c r="AT214" s="16" t="s">
        <v>160</v>
      </c>
      <c r="AU214" s="16" t="s">
        <v>85</v>
      </c>
    </row>
    <row r="215" spans="2:65" s="1" customFormat="1" ht="24.2" customHeight="1">
      <c r="B215" s="31"/>
      <c r="C215" s="122" t="s">
        <v>329</v>
      </c>
      <c r="D215" s="122" t="s">
        <v>153</v>
      </c>
      <c r="E215" s="123" t="s">
        <v>330</v>
      </c>
      <c r="F215" s="124" t="s">
        <v>331</v>
      </c>
      <c r="G215" s="125" t="s">
        <v>221</v>
      </c>
      <c r="H215" s="126">
        <v>4.33</v>
      </c>
      <c r="I215" s="127"/>
      <c r="J215" s="128">
        <f>ROUND(I215*H215,2)</f>
        <v>0</v>
      </c>
      <c r="K215" s="124" t="s">
        <v>157</v>
      </c>
      <c r="L215" s="31"/>
      <c r="M215" s="129" t="s">
        <v>19</v>
      </c>
      <c r="N215" s="130" t="s">
        <v>47</v>
      </c>
      <c r="P215" s="131">
        <f>O215*H215</f>
        <v>0</v>
      </c>
      <c r="Q215" s="131">
        <v>0</v>
      </c>
      <c r="R215" s="131">
        <f>Q215*H215</f>
        <v>0</v>
      </c>
      <c r="S215" s="131">
        <v>0</v>
      </c>
      <c r="T215" s="132">
        <f>S215*H215</f>
        <v>0</v>
      </c>
      <c r="AR215" s="133" t="s">
        <v>158</v>
      </c>
      <c r="AT215" s="133" t="s">
        <v>153</v>
      </c>
      <c r="AU215" s="133" t="s">
        <v>85</v>
      </c>
      <c r="AY215" s="16" t="s">
        <v>151</v>
      </c>
      <c r="BE215" s="134">
        <f>IF(N215="základní",J215,0)</f>
        <v>0</v>
      </c>
      <c r="BF215" s="134">
        <f>IF(N215="snížená",J215,0)</f>
        <v>0</v>
      </c>
      <c r="BG215" s="134">
        <f>IF(N215="zákl. přenesená",J215,0)</f>
        <v>0</v>
      </c>
      <c r="BH215" s="134">
        <f>IF(N215="sníž. přenesená",J215,0)</f>
        <v>0</v>
      </c>
      <c r="BI215" s="134">
        <f>IF(N215="nulová",J215,0)</f>
        <v>0</v>
      </c>
      <c r="BJ215" s="16" t="s">
        <v>81</v>
      </c>
      <c r="BK215" s="134">
        <f>ROUND(I215*H215,2)</f>
        <v>0</v>
      </c>
      <c r="BL215" s="16" t="s">
        <v>158</v>
      </c>
      <c r="BM215" s="133" t="s">
        <v>332</v>
      </c>
    </row>
    <row r="216" spans="2:65" s="1" customFormat="1">
      <c r="B216" s="31"/>
      <c r="D216" s="135" t="s">
        <v>160</v>
      </c>
      <c r="F216" s="136" t="s">
        <v>333</v>
      </c>
      <c r="I216" s="137"/>
      <c r="L216" s="31"/>
      <c r="M216" s="138"/>
      <c r="T216" s="52"/>
      <c r="AT216" s="16" t="s">
        <v>160</v>
      </c>
      <c r="AU216" s="16" t="s">
        <v>85</v>
      </c>
    </row>
    <row r="217" spans="2:65" s="1" customFormat="1" ht="24.2" customHeight="1">
      <c r="B217" s="31"/>
      <c r="C217" s="122" t="s">
        <v>334</v>
      </c>
      <c r="D217" s="122" t="s">
        <v>153</v>
      </c>
      <c r="E217" s="123" t="s">
        <v>335</v>
      </c>
      <c r="F217" s="124" t="s">
        <v>336</v>
      </c>
      <c r="G217" s="125" t="s">
        <v>221</v>
      </c>
      <c r="H217" s="126">
        <v>4.33</v>
      </c>
      <c r="I217" s="127"/>
      <c r="J217" s="128">
        <f>ROUND(I217*H217,2)</f>
        <v>0</v>
      </c>
      <c r="K217" s="124" t="s">
        <v>157</v>
      </c>
      <c r="L217" s="31"/>
      <c r="M217" s="129" t="s">
        <v>19</v>
      </c>
      <c r="N217" s="130" t="s">
        <v>47</v>
      </c>
      <c r="P217" s="131">
        <f>O217*H217</f>
        <v>0</v>
      </c>
      <c r="Q217" s="131">
        <v>8.8000000000000003E-4</v>
      </c>
      <c r="R217" s="131">
        <f>Q217*H217</f>
        <v>3.8104000000000002E-3</v>
      </c>
      <c r="S217" s="131">
        <v>0</v>
      </c>
      <c r="T217" s="132">
        <f>S217*H217</f>
        <v>0</v>
      </c>
      <c r="AR217" s="133" t="s">
        <v>158</v>
      </c>
      <c r="AT217" s="133" t="s">
        <v>153</v>
      </c>
      <c r="AU217" s="133" t="s">
        <v>85</v>
      </c>
      <c r="AY217" s="16" t="s">
        <v>151</v>
      </c>
      <c r="BE217" s="134">
        <f>IF(N217="základní",J217,0)</f>
        <v>0</v>
      </c>
      <c r="BF217" s="134">
        <f>IF(N217="snížená",J217,0)</f>
        <v>0</v>
      </c>
      <c r="BG217" s="134">
        <f>IF(N217="zákl. přenesená",J217,0)</f>
        <v>0</v>
      </c>
      <c r="BH217" s="134">
        <f>IF(N217="sníž. přenesená",J217,0)</f>
        <v>0</v>
      </c>
      <c r="BI217" s="134">
        <f>IF(N217="nulová",J217,0)</f>
        <v>0</v>
      </c>
      <c r="BJ217" s="16" t="s">
        <v>81</v>
      </c>
      <c r="BK217" s="134">
        <f>ROUND(I217*H217,2)</f>
        <v>0</v>
      </c>
      <c r="BL217" s="16" t="s">
        <v>158</v>
      </c>
      <c r="BM217" s="133" t="s">
        <v>337</v>
      </c>
    </row>
    <row r="218" spans="2:65" s="1" customFormat="1">
      <c r="B218" s="31"/>
      <c r="D218" s="135" t="s">
        <v>160</v>
      </c>
      <c r="F218" s="136" t="s">
        <v>338</v>
      </c>
      <c r="I218" s="137"/>
      <c r="L218" s="31"/>
      <c r="M218" s="138"/>
      <c r="T218" s="52"/>
      <c r="AT218" s="16" t="s">
        <v>160</v>
      </c>
      <c r="AU218" s="16" t="s">
        <v>85</v>
      </c>
    </row>
    <row r="219" spans="2:65" s="1" customFormat="1" ht="24.2" customHeight="1">
      <c r="B219" s="31"/>
      <c r="C219" s="122" t="s">
        <v>339</v>
      </c>
      <c r="D219" s="122" t="s">
        <v>153</v>
      </c>
      <c r="E219" s="123" t="s">
        <v>340</v>
      </c>
      <c r="F219" s="124" t="s">
        <v>341</v>
      </c>
      <c r="G219" s="125" t="s">
        <v>221</v>
      </c>
      <c r="H219" s="126">
        <v>4.33</v>
      </c>
      <c r="I219" s="127"/>
      <c r="J219" s="128">
        <f>ROUND(I219*H219,2)</f>
        <v>0</v>
      </c>
      <c r="K219" s="124" t="s">
        <v>157</v>
      </c>
      <c r="L219" s="31"/>
      <c r="M219" s="129" t="s">
        <v>19</v>
      </c>
      <c r="N219" s="130" t="s">
        <v>47</v>
      </c>
      <c r="P219" s="131">
        <f>O219*H219</f>
        <v>0</v>
      </c>
      <c r="Q219" s="131">
        <v>0</v>
      </c>
      <c r="R219" s="131">
        <f>Q219*H219</f>
        <v>0</v>
      </c>
      <c r="S219" s="131">
        <v>0</v>
      </c>
      <c r="T219" s="132">
        <f>S219*H219</f>
        <v>0</v>
      </c>
      <c r="AR219" s="133" t="s">
        <v>158</v>
      </c>
      <c r="AT219" s="133" t="s">
        <v>153</v>
      </c>
      <c r="AU219" s="133" t="s">
        <v>85</v>
      </c>
      <c r="AY219" s="16" t="s">
        <v>151</v>
      </c>
      <c r="BE219" s="134">
        <f>IF(N219="základní",J219,0)</f>
        <v>0</v>
      </c>
      <c r="BF219" s="134">
        <f>IF(N219="snížená",J219,0)</f>
        <v>0</v>
      </c>
      <c r="BG219" s="134">
        <f>IF(N219="zákl. přenesená",J219,0)</f>
        <v>0</v>
      </c>
      <c r="BH219" s="134">
        <f>IF(N219="sníž. přenesená",J219,0)</f>
        <v>0</v>
      </c>
      <c r="BI219" s="134">
        <f>IF(N219="nulová",J219,0)</f>
        <v>0</v>
      </c>
      <c r="BJ219" s="16" t="s">
        <v>81</v>
      </c>
      <c r="BK219" s="134">
        <f>ROUND(I219*H219,2)</f>
        <v>0</v>
      </c>
      <c r="BL219" s="16" t="s">
        <v>158</v>
      </c>
      <c r="BM219" s="133" t="s">
        <v>342</v>
      </c>
    </row>
    <row r="220" spans="2:65" s="1" customFormat="1">
      <c r="B220" s="31"/>
      <c r="D220" s="135" t="s">
        <v>160</v>
      </c>
      <c r="F220" s="136" t="s">
        <v>343</v>
      </c>
      <c r="I220" s="137"/>
      <c r="L220" s="31"/>
      <c r="M220" s="138"/>
      <c r="T220" s="52"/>
      <c r="AT220" s="16" t="s">
        <v>160</v>
      </c>
      <c r="AU220" s="16" t="s">
        <v>85</v>
      </c>
    </row>
    <row r="221" spans="2:65" s="1" customFormat="1" ht="44.25" customHeight="1">
      <c r="B221" s="31"/>
      <c r="C221" s="122" t="s">
        <v>344</v>
      </c>
      <c r="D221" s="122" t="s">
        <v>153</v>
      </c>
      <c r="E221" s="123" t="s">
        <v>345</v>
      </c>
      <c r="F221" s="124" t="s">
        <v>346</v>
      </c>
      <c r="G221" s="125" t="s">
        <v>177</v>
      </c>
      <c r="H221" s="126">
        <v>0.11600000000000001</v>
      </c>
      <c r="I221" s="127"/>
      <c r="J221" s="128">
        <f>ROUND(I221*H221,2)</f>
        <v>0</v>
      </c>
      <c r="K221" s="124" t="s">
        <v>157</v>
      </c>
      <c r="L221" s="31"/>
      <c r="M221" s="129" t="s">
        <v>19</v>
      </c>
      <c r="N221" s="130" t="s">
        <v>47</v>
      </c>
      <c r="P221" s="131">
        <f>O221*H221</f>
        <v>0</v>
      </c>
      <c r="Q221" s="131">
        <v>1.05555</v>
      </c>
      <c r="R221" s="131">
        <f>Q221*H221</f>
        <v>0.12244380000000001</v>
      </c>
      <c r="S221" s="131">
        <v>0</v>
      </c>
      <c r="T221" s="132">
        <f>S221*H221</f>
        <v>0</v>
      </c>
      <c r="AR221" s="133" t="s">
        <v>158</v>
      </c>
      <c r="AT221" s="133" t="s">
        <v>153</v>
      </c>
      <c r="AU221" s="133" t="s">
        <v>85</v>
      </c>
      <c r="AY221" s="16" t="s">
        <v>151</v>
      </c>
      <c r="BE221" s="134">
        <f>IF(N221="základní",J221,0)</f>
        <v>0</v>
      </c>
      <c r="BF221" s="134">
        <f>IF(N221="snížená",J221,0)</f>
        <v>0</v>
      </c>
      <c r="BG221" s="134">
        <f>IF(N221="zákl. přenesená",J221,0)</f>
        <v>0</v>
      </c>
      <c r="BH221" s="134">
        <f>IF(N221="sníž. přenesená",J221,0)</f>
        <v>0</v>
      </c>
      <c r="BI221" s="134">
        <f>IF(N221="nulová",J221,0)</f>
        <v>0</v>
      </c>
      <c r="BJ221" s="16" t="s">
        <v>81</v>
      </c>
      <c r="BK221" s="134">
        <f>ROUND(I221*H221,2)</f>
        <v>0</v>
      </c>
      <c r="BL221" s="16" t="s">
        <v>158</v>
      </c>
      <c r="BM221" s="133" t="s">
        <v>347</v>
      </c>
    </row>
    <row r="222" spans="2:65" s="1" customFormat="1">
      <c r="B222" s="31"/>
      <c r="D222" s="135" t="s">
        <v>160</v>
      </c>
      <c r="F222" s="136" t="s">
        <v>348</v>
      </c>
      <c r="I222" s="137"/>
      <c r="L222" s="31"/>
      <c r="M222" s="138"/>
      <c r="T222" s="52"/>
      <c r="AT222" s="16" t="s">
        <v>160</v>
      </c>
      <c r="AU222" s="16" t="s">
        <v>85</v>
      </c>
    </row>
    <row r="223" spans="2:65" s="12" customFormat="1">
      <c r="B223" s="139"/>
      <c r="D223" s="140" t="s">
        <v>162</v>
      </c>
      <c r="E223" s="141" t="s">
        <v>19</v>
      </c>
      <c r="F223" s="142" t="s">
        <v>349</v>
      </c>
      <c r="H223" s="143">
        <v>0.11600000000000001</v>
      </c>
      <c r="I223" s="144"/>
      <c r="L223" s="139"/>
      <c r="M223" s="145"/>
      <c r="T223" s="146"/>
      <c r="AT223" s="141" t="s">
        <v>162</v>
      </c>
      <c r="AU223" s="141" t="s">
        <v>85</v>
      </c>
      <c r="AV223" s="12" t="s">
        <v>85</v>
      </c>
      <c r="AW223" s="12" t="s">
        <v>35</v>
      </c>
      <c r="AX223" s="12" t="s">
        <v>81</v>
      </c>
      <c r="AY223" s="141" t="s">
        <v>151</v>
      </c>
    </row>
    <row r="224" spans="2:65" s="1" customFormat="1" ht="16.5" customHeight="1">
      <c r="B224" s="31"/>
      <c r="C224" s="122" t="s">
        <v>350</v>
      </c>
      <c r="D224" s="122" t="s">
        <v>153</v>
      </c>
      <c r="E224" s="123" t="s">
        <v>351</v>
      </c>
      <c r="F224" s="124" t="s">
        <v>352</v>
      </c>
      <c r="G224" s="125" t="s">
        <v>156</v>
      </c>
      <c r="H224" s="126">
        <v>1.4750000000000001</v>
      </c>
      <c r="I224" s="127"/>
      <c r="J224" s="128">
        <f>ROUND(I224*H224,2)</f>
        <v>0</v>
      </c>
      <c r="K224" s="124" t="s">
        <v>157</v>
      </c>
      <c r="L224" s="31"/>
      <c r="M224" s="129" t="s">
        <v>19</v>
      </c>
      <c r="N224" s="130" t="s">
        <v>47</v>
      </c>
      <c r="P224" s="131">
        <f>O224*H224</f>
        <v>0</v>
      </c>
      <c r="Q224" s="131">
        <v>2.3011300000000001</v>
      </c>
      <c r="R224" s="131">
        <f>Q224*H224</f>
        <v>3.3941667500000006</v>
      </c>
      <c r="S224" s="131">
        <v>0</v>
      </c>
      <c r="T224" s="132">
        <f>S224*H224</f>
        <v>0</v>
      </c>
      <c r="AR224" s="133" t="s">
        <v>158</v>
      </c>
      <c r="AT224" s="133" t="s">
        <v>153</v>
      </c>
      <c r="AU224" s="133" t="s">
        <v>85</v>
      </c>
      <c r="AY224" s="16" t="s">
        <v>151</v>
      </c>
      <c r="BE224" s="134">
        <f>IF(N224="základní",J224,0)</f>
        <v>0</v>
      </c>
      <c r="BF224" s="134">
        <f>IF(N224="snížená",J224,0)</f>
        <v>0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6" t="s">
        <v>81</v>
      </c>
      <c r="BK224" s="134">
        <f>ROUND(I224*H224,2)</f>
        <v>0</v>
      </c>
      <c r="BL224" s="16" t="s">
        <v>158</v>
      </c>
      <c r="BM224" s="133" t="s">
        <v>353</v>
      </c>
    </row>
    <row r="225" spans="2:65" s="1" customFormat="1">
      <c r="B225" s="31"/>
      <c r="D225" s="135" t="s">
        <v>160</v>
      </c>
      <c r="F225" s="136" t="s">
        <v>354</v>
      </c>
      <c r="I225" s="137"/>
      <c r="L225" s="31"/>
      <c r="M225" s="138"/>
      <c r="T225" s="52"/>
      <c r="AT225" s="16" t="s">
        <v>160</v>
      </c>
      <c r="AU225" s="16" t="s">
        <v>85</v>
      </c>
    </row>
    <row r="226" spans="2:65" s="12" customFormat="1">
      <c r="B226" s="139"/>
      <c r="D226" s="140" t="s">
        <v>162</v>
      </c>
      <c r="E226" s="141" t="s">
        <v>19</v>
      </c>
      <c r="F226" s="142" t="s">
        <v>355</v>
      </c>
      <c r="H226" s="143">
        <v>1.4750000000000001</v>
      </c>
      <c r="I226" s="144"/>
      <c r="L226" s="139"/>
      <c r="M226" s="145"/>
      <c r="T226" s="146"/>
      <c r="AT226" s="141" t="s">
        <v>162</v>
      </c>
      <c r="AU226" s="141" t="s">
        <v>85</v>
      </c>
      <c r="AV226" s="12" t="s">
        <v>85</v>
      </c>
      <c r="AW226" s="12" t="s">
        <v>35</v>
      </c>
      <c r="AX226" s="12" t="s">
        <v>81</v>
      </c>
      <c r="AY226" s="141" t="s">
        <v>151</v>
      </c>
    </row>
    <row r="227" spans="2:65" s="1" customFormat="1" ht="16.5" customHeight="1">
      <c r="B227" s="31"/>
      <c r="C227" s="122" t="s">
        <v>356</v>
      </c>
      <c r="D227" s="122" t="s">
        <v>153</v>
      </c>
      <c r="E227" s="123" t="s">
        <v>357</v>
      </c>
      <c r="F227" s="124" t="s">
        <v>358</v>
      </c>
      <c r="G227" s="125" t="s">
        <v>221</v>
      </c>
      <c r="H227" s="126">
        <v>11.5</v>
      </c>
      <c r="I227" s="127"/>
      <c r="J227" s="128">
        <f>ROUND(I227*H227,2)</f>
        <v>0</v>
      </c>
      <c r="K227" s="124" t="s">
        <v>157</v>
      </c>
      <c r="L227" s="31"/>
      <c r="M227" s="129" t="s">
        <v>19</v>
      </c>
      <c r="N227" s="130" t="s">
        <v>47</v>
      </c>
      <c r="P227" s="131">
        <f>O227*H227</f>
        <v>0</v>
      </c>
      <c r="Q227" s="131">
        <v>1.1169999999999999E-2</v>
      </c>
      <c r="R227" s="131">
        <f>Q227*H227</f>
        <v>0.12845499999999999</v>
      </c>
      <c r="S227" s="131">
        <v>0</v>
      </c>
      <c r="T227" s="132">
        <f>S227*H227</f>
        <v>0</v>
      </c>
      <c r="AR227" s="133" t="s">
        <v>158</v>
      </c>
      <c r="AT227" s="133" t="s">
        <v>153</v>
      </c>
      <c r="AU227" s="133" t="s">
        <v>85</v>
      </c>
      <c r="AY227" s="16" t="s">
        <v>151</v>
      </c>
      <c r="BE227" s="134">
        <f>IF(N227="základní",J227,0)</f>
        <v>0</v>
      </c>
      <c r="BF227" s="134">
        <f>IF(N227="snížená",J227,0)</f>
        <v>0</v>
      </c>
      <c r="BG227" s="134">
        <f>IF(N227="zákl. přenesená",J227,0)</f>
        <v>0</v>
      </c>
      <c r="BH227" s="134">
        <f>IF(N227="sníž. přenesená",J227,0)</f>
        <v>0</v>
      </c>
      <c r="BI227" s="134">
        <f>IF(N227="nulová",J227,0)</f>
        <v>0</v>
      </c>
      <c r="BJ227" s="16" t="s">
        <v>81</v>
      </c>
      <c r="BK227" s="134">
        <f>ROUND(I227*H227,2)</f>
        <v>0</v>
      </c>
      <c r="BL227" s="16" t="s">
        <v>158</v>
      </c>
      <c r="BM227" s="133" t="s">
        <v>359</v>
      </c>
    </row>
    <row r="228" spans="2:65" s="1" customFormat="1">
      <c r="B228" s="31"/>
      <c r="D228" s="135" t="s">
        <v>160</v>
      </c>
      <c r="F228" s="136" t="s">
        <v>360</v>
      </c>
      <c r="I228" s="137"/>
      <c r="L228" s="31"/>
      <c r="M228" s="138"/>
      <c r="T228" s="52"/>
      <c r="AT228" s="16" t="s">
        <v>160</v>
      </c>
      <c r="AU228" s="16" t="s">
        <v>85</v>
      </c>
    </row>
    <row r="229" spans="2:65" s="12" customFormat="1">
      <c r="B229" s="139"/>
      <c r="D229" s="140" t="s">
        <v>162</v>
      </c>
      <c r="E229" s="141" t="s">
        <v>19</v>
      </c>
      <c r="F229" s="142" t="s">
        <v>361</v>
      </c>
      <c r="H229" s="143">
        <v>11.5</v>
      </c>
      <c r="I229" s="144"/>
      <c r="L229" s="139"/>
      <c r="M229" s="145"/>
      <c r="T229" s="146"/>
      <c r="AT229" s="141" t="s">
        <v>162</v>
      </c>
      <c r="AU229" s="141" t="s">
        <v>85</v>
      </c>
      <c r="AV229" s="12" t="s">
        <v>85</v>
      </c>
      <c r="AW229" s="12" t="s">
        <v>35</v>
      </c>
      <c r="AX229" s="12" t="s">
        <v>81</v>
      </c>
      <c r="AY229" s="141" t="s">
        <v>151</v>
      </c>
    </row>
    <row r="230" spans="2:65" s="1" customFormat="1" ht="16.5" customHeight="1">
      <c r="B230" s="31"/>
      <c r="C230" s="122" t="s">
        <v>362</v>
      </c>
      <c r="D230" s="122" t="s">
        <v>153</v>
      </c>
      <c r="E230" s="123" t="s">
        <v>363</v>
      </c>
      <c r="F230" s="124" t="s">
        <v>364</v>
      </c>
      <c r="G230" s="125" t="s">
        <v>221</v>
      </c>
      <c r="H230" s="126">
        <v>11.5</v>
      </c>
      <c r="I230" s="127"/>
      <c r="J230" s="128">
        <f>ROUND(I230*H230,2)</f>
        <v>0</v>
      </c>
      <c r="K230" s="124" t="s">
        <v>157</v>
      </c>
      <c r="L230" s="31"/>
      <c r="M230" s="129" t="s">
        <v>19</v>
      </c>
      <c r="N230" s="130" t="s">
        <v>47</v>
      </c>
      <c r="P230" s="131">
        <f>O230*H230</f>
        <v>0</v>
      </c>
      <c r="Q230" s="131">
        <v>0</v>
      </c>
      <c r="R230" s="131">
        <f>Q230*H230</f>
        <v>0</v>
      </c>
      <c r="S230" s="131">
        <v>0</v>
      </c>
      <c r="T230" s="132">
        <f>S230*H230</f>
        <v>0</v>
      </c>
      <c r="AR230" s="133" t="s">
        <v>158</v>
      </c>
      <c r="AT230" s="133" t="s">
        <v>153</v>
      </c>
      <c r="AU230" s="133" t="s">
        <v>85</v>
      </c>
      <c r="AY230" s="16" t="s">
        <v>151</v>
      </c>
      <c r="BE230" s="134">
        <f>IF(N230="základní",J230,0)</f>
        <v>0</v>
      </c>
      <c r="BF230" s="134">
        <f>IF(N230="snížená",J230,0)</f>
        <v>0</v>
      </c>
      <c r="BG230" s="134">
        <f>IF(N230="zákl. přenesená",J230,0)</f>
        <v>0</v>
      </c>
      <c r="BH230" s="134">
        <f>IF(N230="sníž. přenesená",J230,0)</f>
        <v>0</v>
      </c>
      <c r="BI230" s="134">
        <f>IF(N230="nulová",J230,0)</f>
        <v>0</v>
      </c>
      <c r="BJ230" s="16" t="s">
        <v>81</v>
      </c>
      <c r="BK230" s="134">
        <f>ROUND(I230*H230,2)</f>
        <v>0</v>
      </c>
      <c r="BL230" s="16" t="s">
        <v>158</v>
      </c>
      <c r="BM230" s="133" t="s">
        <v>365</v>
      </c>
    </row>
    <row r="231" spans="2:65" s="1" customFormat="1">
      <c r="B231" s="31"/>
      <c r="D231" s="135" t="s">
        <v>160</v>
      </c>
      <c r="F231" s="136" t="s">
        <v>366</v>
      </c>
      <c r="I231" s="137"/>
      <c r="L231" s="31"/>
      <c r="M231" s="138"/>
      <c r="T231" s="52"/>
      <c r="AT231" s="16" t="s">
        <v>160</v>
      </c>
      <c r="AU231" s="16" t="s">
        <v>85</v>
      </c>
    </row>
    <row r="232" spans="2:65" s="1" customFormat="1" ht="16.5" customHeight="1">
      <c r="B232" s="31"/>
      <c r="C232" s="122" t="s">
        <v>367</v>
      </c>
      <c r="D232" s="122" t="s">
        <v>153</v>
      </c>
      <c r="E232" s="123" t="s">
        <v>368</v>
      </c>
      <c r="F232" s="124" t="s">
        <v>369</v>
      </c>
      <c r="G232" s="125" t="s">
        <v>177</v>
      </c>
      <c r="H232" s="126">
        <v>0.17699999999999999</v>
      </c>
      <c r="I232" s="127"/>
      <c r="J232" s="128">
        <f>ROUND(I232*H232,2)</f>
        <v>0</v>
      </c>
      <c r="K232" s="124" t="s">
        <v>157</v>
      </c>
      <c r="L232" s="31"/>
      <c r="M232" s="129" t="s">
        <v>19</v>
      </c>
      <c r="N232" s="130" t="s">
        <v>47</v>
      </c>
      <c r="P232" s="131">
        <f>O232*H232</f>
        <v>0</v>
      </c>
      <c r="Q232" s="131">
        <v>1.05291</v>
      </c>
      <c r="R232" s="131">
        <f>Q232*H232</f>
        <v>0.18636506999999999</v>
      </c>
      <c r="S232" s="131">
        <v>0</v>
      </c>
      <c r="T232" s="132">
        <f>S232*H232</f>
        <v>0</v>
      </c>
      <c r="AR232" s="133" t="s">
        <v>158</v>
      </c>
      <c r="AT232" s="133" t="s">
        <v>153</v>
      </c>
      <c r="AU232" s="133" t="s">
        <v>85</v>
      </c>
      <c r="AY232" s="16" t="s">
        <v>151</v>
      </c>
      <c r="BE232" s="134">
        <f>IF(N232="základní",J232,0)</f>
        <v>0</v>
      </c>
      <c r="BF232" s="134">
        <f>IF(N232="snížená",J232,0)</f>
        <v>0</v>
      </c>
      <c r="BG232" s="134">
        <f>IF(N232="zákl. přenesená",J232,0)</f>
        <v>0</v>
      </c>
      <c r="BH232" s="134">
        <f>IF(N232="sníž. přenesená",J232,0)</f>
        <v>0</v>
      </c>
      <c r="BI232" s="134">
        <f>IF(N232="nulová",J232,0)</f>
        <v>0</v>
      </c>
      <c r="BJ232" s="16" t="s">
        <v>81</v>
      </c>
      <c r="BK232" s="134">
        <f>ROUND(I232*H232,2)</f>
        <v>0</v>
      </c>
      <c r="BL232" s="16" t="s">
        <v>158</v>
      </c>
      <c r="BM232" s="133" t="s">
        <v>370</v>
      </c>
    </row>
    <row r="233" spans="2:65" s="1" customFormat="1">
      <c r="B233" s="31"/>
      <c r="D233" s="135" t="s">
        <v>160</v>
      </c>
      <c r="F233" s="136" t="s">
        <v>371</v>
      </c>
      <c r="I233" s="137"/>
      <c r="L233" s="31"/>
      <c r="M233" s="138"/>
      <c r="T233" s="52"/>
      <c r="AT233" s="16" t="s">
        <v>160</v>
      </c>
      <c r="AU233" s="16" t="s">
        <v>85</v>
      </c>
    </row>
    <row r="234" spans="2:65" s="12" customFormat="1">
      <c r="B234" s="139"/>
      <c r="D234" s="140" t="s">
        <v>162</v>
      </c>
      <c r="F234" s="142" t="s">
        <v>372</v>
      </c>
      <c r="H234" s="143">
        <v>0.17699999999999999</v>
      </c>
      <c r="I234" s="144"/>
      <c r="L234" s="139"/>
      <c r="M234" s="145"/>
      <c r="T234" s="146"/>
      <c r="AT234" s="141" t="s">
        <v>162</v>
      </c>
      <c r="AU234" s="141" t="s">
        <v>85</v>
      </c>
      <c r="AV234" s="12" t="s">
        <v>85</v>
      </c>
      <c r="AW234" s="12" t="s">
        <v>4</v>
      </c>
      <c r="AX234" s="12" t="s">
        <v>81</v>
      </c>
      <c r="AY234" s="141" t="s">
        <v>151</v>
      </c>
    </row>
    <row r="235" spans="2:65" s="11" customFormat="1" ht="22.9" customHeight="1">
      <c r="B235" s="110"/>
      <c r="D235" s="111" t="s">
        <v>75</v>
      </c>
      <c r="E235" s="120" t="s">
        <v>187</v>
      </c>
      <c r="F235" s="120" t="s">
        <v>373</v>
      </c>
      <c r="I235" s="113"/>
      <c r="J235" s="121">
        <f>BK235</f>
        <v>0</v>
      </c>
      <c r="L235" s="110"/>
      <c r="M235" s="115"/>
      <c r="P235" s="116">
        <f>SUM(P236:P261)</f>
        <v>0</v>
      </c>
      <c r="R235" s="116">
        <f>SUM(R236:R261)</f>
        <v>46.161478580000001</v>
      </c>
      <c r="T235" s="117">
        <f>SUM(T236:T261)</f>
        <v>0</v>
      </c>
      <c r="AR235" s="111" t="s">
        <v>81</v>
      </c>
      <c r="AT235" s="118" t="s">
        <v>75</v>
      </c>
      <c r="AU235" s="118" t="s">
        <v>81</v>
      </c>
      <c r="AY235" s="111" t="s">
        <v>151</v>
      </c>
      <c r="BK235" s="119">
        <f>SUM(BK236:BK261)</f>
        <v>0</v>
      </c>
    </row>
    <row r="236" spans="2:65" s="1" customFormat="1" ht="24.2" customHeight="1">
      <c r="B236" s="31"/>
      <c r="C236" s="122" t="s">
        <v>374</v>
      </c>
      <c r="D236" s="122" t="s">
        <v>153</v>
      </c>
      <c r="E236" s="123" t="s">
        <v>375</v>
      </c>
      <c r="F236" s="124" t="s">
        <v>376</v>
      </c>
      <c r="G236" s="125" t="s">
        <v>221</v>
      </c>
      <c r="H236" s="126">
        <v>392.75599999999997</v>
      </c>
      <c r="I236" s="127"/>
      <c r="J236" s="128">
        <f>ROUND(I236*H236,2)</f>
        <v>0</v>
      </c>
      <c r="K236" s="124" t="s">
        <v>157</v>
      </c>
      <c r="L236" s="31"/>
      <c r="M236" s="129" t="s">
        <v>19</v>
      </c>
      <c r="N236" s="130" t="s">
        <v>47</v>
      </c>
      <c r="P236" s="131">
        <f>O236*H236</f>
        <v>0</v>
      </c>
      <c r="Q236" s="131">
        <v>2.1899999999999999E-2</v>
      </c>
      <c r="R236" s="131">
        <f>Q236*H236</f>
        <v>8.6013563999999985</v>
      </c>
      <c r="S236" s="131">
        <v>0</v>
      </c>
      <c r="T236" s="132">
        <f>S236*H236</f>
        <v>0</v>
      </c>
      <c r="AR236" s="133" t="s">
        <v>158</v>
      </c>
      <c r="AT236" s="133" t="s">
        <v>153</v>
      </c>
      <c r="AU236" s="133" t="s">
        <v>85</v>
      </c>
      <c r="AY236" s="16" t="s">
        <v>151</v>
      </c>
      <c r="BE236" s="134">
        <f>IF(N236="základní",J236,0)</f>
        <v>0</v>
      </c>
      <c r="BF236" s="134">
        <f>IF(N236="snížená",J236,0)</f>
        <v>0</v>
      </c>
      <c r="BG236" s="134">
        <f>IF(N236="zákl. přenesená",J236,0)</f>
        <v>0</v>
      </c>
      <c r="BH236" s="134">
        <f>IF(N236="sníž. přenesená",J236,0)</f>
        <v>0</v>
      </c>
      <c r="BI236" s="134">
        <f>IF(N236="nulová",J236,0)</f>
        <v>0</v>
      </c>
      <c r="BJ236" s="16" t="s">
        <v>81</v>
      </c>
      <c r="BK236" s="134">
        <f>ROUND(I236*H236,2)</f>
        <v>0</v>
      </c>
      <c r="BL236" s="16" t="s">
        <v>158</v>
      </c>
      <c r="BM236" s="133" t="s">
        <v>377</v>
      </c>
    </row>
    <row r="237" spans="2:65" s="1" customFormat="1">
      <c r="B237" s="31"/>
      <c r="D237" s="135" t="s">
        <v>160</v>
      </c>
      <c r="F237" s="136" t="s">
        <v>378</v>
      </c>
      <c r="I237" s="137"/>
      <c r="L237" s="31"/>
      <c r="M237" s="138"/>
      <c r="T237" s="52"/>
      <c r="AT237" s="16" t="s">
        <v>160</v>
      </c>
      <c r="AU237" s="16" t="s">
        <v>85</v>
      </c>
    </row>
    <row r="238" spans="2:65" s="1" customFormat="1" ht="24.2" customHeight="1">
      <c r="B238" s="31"/>
      <c r="C238" s="122" t="s">
        <v>379</v>
      </c>
      <c r="D238" s="122" t="s">
        <v>153</v>
      </c>
      <c r="E238" s="123" t="s">
        <v>380</v>
      </c>
      <c r="F238" s="124" t="s">
        <v>381</v>
      </c>
      <c r="G238" s="125" t="s">
        <v>221</v>
      </c>
      <c r="H238" s="126">
        <v>197.47200000000001</v>
      </c>
      <c r="I238" s="127"/>
      <c r="J238" s="128">
        <f>ROUND(I238*H238,2)</f>
        <v>0</v>
      </c>
      <c r="K238" s="124" t="s">
        <v>157</v>
      </c>
      <c r="L238" s="31"/>
      <c r="M238" s="129" t="s">
        <v>19</v>
      </c>
      <c r="N238" s="130" t="s">
        <v>47</v>
      </c>
      <c r="P238" s="131">
        <f>O238*H238</f>
        <v>0</v>
      </c>
      <c r="Q238" s="131">
        <v>1.54E-2</v>
      </c>
      <c r="R238" s="131">
        <f>Q238*H238</f>
        <v>3.0410688000000001</v>
      </c>
      <c r="S238" s="131">
        <v>0</v>
      </c>
      <c r="T238" s="132">
        <f>S238*H238</f>
        <v>0</v>
      </c>
      <c r="AR238" s="133" t="s">
        <v>158</v>
      </c>
      <c r="AT238" s="133" t="s">
        <v>153</v>
      </c>
      <c r="AU238" s="133" t="s">
        <v>85</v>
      </c>
      <c r="AY238" s="16" t="s">
        <v>151</v>
      </c>
      <c r="BE238" s="134">
        <f>IF(N238="základní",J238,0)</f>
        <v>0</v>
      </c>
      <c r="BF238" s="134">
        <f>IF(N238="snížená",J238,0)</f>
        <v>0</v>
      </c>
      <c r="BG238" s="134">
        <f>IF(N238="zákl. přenesená",J238,0)</f>
        <v>0</v>
      </c>
      <c r="BH238" s="134">
        <f>IF(N238="sníž. přenesená",J238,0)</f>
        <v>0</v>
      </c>
      <c r="BI238" s="134">
        <f>IF(N238="nulová",J238,0)</f>
        <v>0</v>
      </c>
      <c r="BJ238" s="16" t="s">
        <v>81</v>
      </c>
      <c r="BK238" s="134">
        <f>ROUND(I238*H238,2)</f>
        <v>0</v>
      </c>
      <c r="BL238" s="16" t="s">
        <v>158</v>
      </c>
      <c r="BM238" s="133" t="s">
        <v>382</v>
      </c>
    </row>
    <row r="239" spans="2:65" s="1" customFormat="1">
      <c r="B239" s="31"/>
      <c r="D239" s="135" t="s">
        <v>160</v>
      </c>
      <c r="F239" s="136" t="s">
        <v>383</v>
      </c>
      <c r="I239" s="137"/>
      <c r="L239" s="31"/>
      <c r="M239" s="138"/>
      <c r="T239" s="52"/>
      <c r="AT239" s="16" t="s">
        <v>160</v>
      </c>
      <c r="AU239" s="16" t="s">
        <v>85</v>
      </c>
    </row>
    <row r="240" spans="2:65" s="1" customFormat="1" ht="24.2" customHeight="1">
      <c r="B240" s="31"/>
      <c r="C240" s="122" t="s">
        <v>384</v>
      </c>
      <c r="D240" s="122" t="s">
        <v>153</v>
      </c>
      <c r="E240" s="123" t="s">
        <v>385</v>
      </c>
      <c r="F240" s="124" t="s">
        <v>386</v>
      </c>
      <c r="G240" s="125" t="s">
        <v>221</v>
      </c>
      <c r="H240" s="126">
        <v>379.51600000000002</v>
      </c>
      <c r="I240" s="127"/>
      <c r="J240" s="128">
        <f>ROUND(I240*H240,2)</f>
        <v>0</v>
      </c>
      <c r="K240" s="124" t="s">
        <v>157</v>
      </c>
      <c r="L240" s="31"/>
      <c r="M240" s="129" t="s">
        <v>19</v>
      </c>
      <c r="N240" s="130" t="s">
        <v>47</v>
      </c>
      <c r="P240" s="131">
        <f>O240*H240</f>
        <v>0</v>
      </c>
      <c r="Q240" s="131">
        <v>1.8380000000000001E-2</v>
      </c>
      <c r="R240" s="131">
        <f>Q240*H240</f>
        <v>6.9755040800000003</v>
      </c>
      <c r="S240" s="131">
        <v>0</v>
      </c>
      <c r="T240" s="132">
        <f>S240*H240</f>
        <v>0</v>
      </c>
      <c r="AR240" s="133" t="s">
        <v>158</v>
      </c>
      <c r="AT240" s="133" t="s">
        <v>153</v>
      </c>
      <c r="AU240" s="133" t="s">
        <v>85</v>
      </c>
      <c r="AY240" s="16" t="s">
        <v>151</v>
      </c>
      <c r="BE240" s="134">
        <f>IF(N240="základní",J240,0)</f>
        <v>0</v>
      </c>
      <c r="BF240" s="134">
        <f>IF(N240="snížená",J240,0)</f>
        <v>0</v>
      </c>
      <c r="BG240" s="134">
        <f>IF(N240="zákl. přenesená",J240,0)</f>
        <v>0</v>
      </c>
      <c r="BH240" s="134">
        <f>IF(N240="sníž. přenesená",J240,0)</f>
        <v>0</v>
      </c>
      <c r="BI240" s="134">
        <f>IF(N240="nulová",J240,0)</f>
        <v>0</v>
      </c>
      <c r="BJ240" s="16" t="s">
        <v>81</v>
      </c>
      <c r="BK240" s="134">
        <f>ROUND(I240*H240,2)</f>
        <v>0</v>
      </c>
      <c r="BL240" s="16" t="s">
        <v>158</v>
      </c>
      <c r="BM240" s="133" t="s">
        <v>387</v>
      </c>
    </row>
    <row r="241" spans="2:65" s="1" customFormat="1">
      <c r="B241" s="31"/>
      <c r="D241" s="135" t="s">
        <v>160</v>
      </c>
      <c r="F241" s="136" t="s">
        <v>388</v>
      </c>
      <c r="I241" s="137"/>
      <c r="L241" s="31"/>
      <c r="M241" s="138"/>
      <c r="T241" s="52"/>
      <c r="AT241" s="16" t="s">
        <v>160</v>
      </c>
      <c r="AU241" s="16" t="s">
        <v>85</v>
      </c>
    </row>
    <row r="242" spans="2:65" s="12" customFormat="1">
      <c r="B242" s="139"/>
      <c r="D242" s="140" t="s">
        <v>162</v>
      </c>
      <c r="E242" s="141" t="s">
        <v>19</v>
      </c>
      <c r="F242" s="142" t="s">
        <v>389</v>
      </c>
      <c r="H242" s="143">
        <v>182.42500000000001</v>
      </c>
      <c r="I242" s="144"/>
      <c r="L242" s="139"/>
      <c r="M242" s="145"/>
      <c r="T242" s="146"/>
      <c r="AT242" s="141" t="s">
        <v>162</v>
      </c>
      <c r="AU242" s="141" t="s">
        <v>85</v>
      </c>
      <c r="AV242" s="12" t="s">
        <v>85</v>
      </c>
      <c r="AW242" s="12" t="s">
        <v>35</v>
      </c>
      <c r="AX242" s="12" t="s">
        <v>76</v>
      </c>
      <c r="AY242" s="141" t="s">
        <v>151</v>
      </c>
    </row>
    <row r="243" spans="2:65" s="12" customFormat="1">
      <c r="B243" s="139"/>
      <c r="D243" s="140" t="s">
        <v>162</v>
      </c>
      <c r="E243" s="141" t="s">
        <v>19</v>
      </c>
      <c r="F243" s="142" t="s">
        <v>390</v>
      </c>
      <c r="H243" s="143">
        <v>197.09100000000001</v>
      </c>
      <c r="I243" s="144"/>
      <c r="L243" s="139"/>
      <c r="M243" s="145"/>
      <c r="T243" s="146"/>
      <c r="AT243" s="141" t="s">
        <v>162</v>
      </c>
      <c r="AU243" s="141" t="s">
        <v>85</v>
      </c>
      <c r="AV243" s="12" t="s">
        <v>85</v>
      </c>
      <c r="AW243" s="12" t="s">
        <v>35</v>
      </c>
      <c r="AX243" s="12" t="s">
        <v>76</v>
      </c>
      <c r="AY243" s="141" t="s">
        <v>151</v>
      </c>
    </row>
    <row r="244" spans="2:65" s="13" customFormat="1">
      <c r="B244" s="157"/>
      <c r="D244" s="140" t="s">
        <v>162</v>
      </c>
      <c r="E244" s="158" t="s">
        <v>19</v>
      </c>
      <c r="F244" s="159" t="s">
        <v>256</v>
      </c>
      <c r="H244" s="160">
        <v>379.51600000000002</v>
      </c>
      <c r="I244" s="161"/>
      <c r="L244" s="157"/>
      <c r="M244" s="162"/>
      <c r="T244" s="163"/>
      <c r="AT244" s="158" t="s">
        <v>162</v>
      </c>
      <c r="AU244" s="158" t="s">
        <v>85</v>
      </c>
      <c r="AV244" s="13" t="s">
        <v>158</v>
      </c>
      <c r="AW244" s="13" t="s">
        <v>35</v>
      </c>
      <c r="AX244" s="13" t="s">
        <v>81</v>
      </c>
      <c r="AY244" s="158" t="s">
        <v>151</v>
      </c>
    </row>
    <row r="245" spans="2:65" s="1" customFormat="1" ht="24.2" customHeight="1">
      <c r="B245" s="31"/>
      <c r="C245" s="122" t="s">
        <v>391</v>
      </c>
      <c r="D245" s="122" t="s">
        <v>153</v>
      </c>
      <c r="E245" s="123" t="s">
        <v>392</v>
      </c>
      <c r="F245" s="124" t="s">
        <v>393</v>
      </c>
      <c r="G245" s="125" t="s">
        <v>221</v>
      </c>
      <c r="H245" s="126">
        <v>573.46699999999998</v>
      </c>
      <c r="I245" s="127"/>
      <c r="J245" s="128">
        <f>ROUND(I245*H245,2)</f>
        <v>0</v>
      </c>
      <c r="K245" s="124" t="s">
        <v>157</v>
      </c>
      <c r="L245" s="31"/>
      <c r="M245" s="129" t="s">
        <v>19</v>
      </c>
      <c r="N245" s="130" t="s">
        <v>47</v>
      </c>
      <c r="P245" s="131">
        <f>O245*H245</f>
        <v>0</v>
      </c>
      <c r="Q245" s="131">
        <v>2.06E-2</v>
      </c>
      <c r="R245" s="131">
        <f>Q245*H245</f>
        <v>11.813420199999999</v>
      </c>
      <c r="S245" s="131">
        <v>0</v>
      </c>
      <c r="T245" s="132">
        <f>S245*H245</f>
        <v>0</v>
      </c>
      <c r="AR245" s="133" t="s">
        <v>158</v>
      </c>
      <c r="AT245" s="133" t="s">
        <v>153</v>
      </c>
      <c r="AU245" s="133" t="s">
        <v>85</v>
      </c>
      <c r="AY245" s="16" t="s">
        <v>151</v>
      </c>
      <c r="BE245" s="134">
        <f>IF(N245="základní",J245,0)</f>
        <v>0</v>
      </c>
      <c r="BF245" s="134">
        <f>IF(N245="snížená",J245,0)</f>
        <v>0</v>
      </c>
      <c r="BG245" s="134">
        <f>IF(N245="zákl. přenesená",J245,0)</f>
        <v>0</v>
      </c>
      <c r="BH245" s="134">
        <f>IF(N245="sníž. přenesená",J245,0)</f>
        <v>0</v>
      </c>
      <c r="BI245" s="134">
        <f>IF(N245="nulová",J245,0)</f>
        <v>0</v>
      </c>
      <c r="BJ245" s="16" t="s">
        <v>81</v>
      </c>
      <c r="BK245" s="134">
        <f>ROUND(I245*H245,2)</f>
        <v>0</v>
      </c>
      <c r="BL245" s="16" t="s">
        <v>158</v>
      </c>
      <c r="BM245" s="133" t="s">
        <v>394</v>
      </c>
    </row>
    <row r="246" spans="2:65" s="1" customFormat="1">
      <c r="B246" s="31"/>
      <c r="D246" s="135" t="s">
        <v>160</v>
      </c>
      <c r="F246" s="136" t="s">
        <v>395</v>
      </c>
      <c r="I246" s="137"/>
      <c r="L246" s="31"/>
      <c r="M246" s="138"/>
      <c r="T246" s="52"/>
      <c r="AT246" s="16" t="s">
        <v>160</v>
      </c>
      <c r="AU246" s="16" t="s">
        <v>85</v>
      </c>
    </row>
    <row r="247" spans="2:65" s="1" customFormat="1" ht="24.2" customHeight="1">
      <c r="B247" s="31"/>
      <c r="C247" s="122" t="s">
        <v>396</v>
      </c>
      <c r="D247" s="122" t="s">
        <v>153</v>
      </c>
      <c r="E247" s="123" t="s">
        <v>397</v>
      </c>
      <c r="F247" s="124" t="s">
        <v>398</v>
      </c>
      <c r="G247" s="125" t="s">
        <v>156</v>
      </c>
      <c r="H247" s="126">
        <v>3.74</v>
      </c>
      <c r="I247" s="127"/>
      <c r="J247" s="128">
        <f>ROUND(I247*H247,2)</f>
        <v>0</v>
      </c>
      <c r="K247" s="124" t="s">
        <v>157</v>
      </c>
      <c r="L247" s="31"/>
      <c r="M247" s="129" t="s">
        <v>19</v>
      </c>
      <c r="N247" s="130" t="s">
        <v>47</v>
      </c>
      <c r="P247" s="131">
        <f>O247*H247</f>
        <v>0</v>
      </c>
      <c r="Q247" s="131">
        <v>2.5018699999999998</v>
      </c>
      <c r="R247" s="131">
        <f>Q247*H247</f>
        <v>9.3569937999999997</v>
      </c>
      <c r="S247" s="131">
        <v>0</v>
      </c>
      <c r="T247" s="132">
        <f>S247*H247</f>
        <v>0</v>
      </c>
      <c r="AR247" s="133" t="s">
        <v>158</v>
      </c>
      <c r="AT247" s="133" t="s">
        <v>153</v>
      </c>
      <c r="AU247" s="133" t="s">
        <v>85</v>
      </c>
      <c r="AY247" s="16" t="s">
        <v>151</v>
      </c>
      <c r="BE247" s="134">
        <f>IF(N247="základní",J247,0)</f>
        <v>0</v>
      </c>
      <c r="BF247" s="134">
        <f>IF(N247="snížená",J247,0)</f>
        <v>0</v>
      </c>
      <c r="BG247" s="134">
        <f>IF(N247="zákl. přenesená",J247,0)</f>
        <v>0</v>
      </c>
      <c r="BH247" s="134">
        <f>IF(N247="sníž. přenesená",J247,0)</f>
        <v>0</v>
      </c>
      <c r="BI247" s="134">
        <f>IF(N247="nulová",J247,0)</f>
        <v>0</v>
      </c>
      <c r="BJ247" s="16" t="s">
        <v>81</v>
      </c>
      <c r="BK247" s="134">
        <f>ROUND(I247*H247,2)</f>
        <v>0</v>
      </c>
      <c r="BL247" s="16" t="s">
        <v>158</v>
      </c>
      <c r="BM247" s="133" t="s">
        <v>399</v>
      </c>
    </row>
    <row r="248" spans="2:65" s="1" customFormat="1">
      <c r="B248" s="31"/>
      <c r="D248" s="135" t="s">
        <v>160</v>
      </c>
      <c r="F248" s="136" t="s">
        <v>400</v>
      </c>
      <c r="I248" s="137"/>
      <c r="L248" s="31"/>
      <c r="M248" s="138"/>
      <c r="T248" s="52"/>
      <c r="AT248" s="16" t="s">
        <v>160</v>
      </c>
      <c r="AU248" s="16" t="s">
        <v>85</v>
      </c>
    </row>
    <row r="249" spans="2:65" s="12" customFormat="1">
      <c r="B249" s="139"/>
      <c r="D249" s="140" t="s">
        <v>162</v>
      </c>
      <c r="E249" s="141" t="s">
        <v>19</v>
      </c>
      <c r="F249" s="142" t="s">
        <v>401</v>
      </c>
      <c r="H249" s="143">
        <v>3.74</v>
      </c>
      <c r="I249" s="144"/>
      <c r="L249" s="139"/>
      <c r="M249" s="145"/>
      <c r="T249" s="146"/>
      <c r="AT249" s="141" t="s">
        <v>162</v>
      </c>
      <c r="AU249" s="141" t="s">
        <v>85</v>
      </c>
      <c r="AV249" s="12" t="s">
        <v>85</v>
      </c>
      <c r="AW249" s="12" t="s">
        <v>35</v>
      </c>
      <c r="AX249" s="12" t="s">
        <v>81</v>
      </c>
      <c r="AY249" s="141" t="s">
        <v>151</v>
      </c>
    </row>
    <row r="250" spans="2:65" s="1" customFormat="1" ht="24.2" customHeight="1">
      <c r="B250" s="31"/>
      <c r="C250" s="122" t="s">
        <v>402</v>
      </c>
      <c r="D250" s="122" t="s">
        <v>153</v>
      </c>
      <c r="E250" s="123" t="s">
        <v>403</v>
      </c>
      <c r="F250" s="124" t="s">
        <v>404</v>
      </c>
      <c r="G250" s="125" t="s">
        <v>156</v>
      </c>
      <c r="H250" s="126">
        <v>2.19</v>
      </c>
      <c r="I250" s="127"/>
      <c r="J250" s="128">
        <f>ROUND(I250*H250,2)</f>
        <v>0</v>
      </c>
      <c r="K250" s="124" t="s">
        <v>157</v>
      </c>
      <c r="L250" s="31"/>
      <c r="M250" s="129" t="s">
        <v>19</v>
      </c>
      <c r="N250" s="130" t="s">
        <v>47</v>
      </c>
      <c r="P250" s="131">
        <f>O250*H250</f>
        <v>0</v>
      </c>
      <c r="Q250" s="131">
        <v>2.5018699999999998</v>
      </c>
      <c r="R250" s="131">
        <f>Q250*H250</f>
        <v>5.4790952999999991</v>
      </c>
      <c r="S250" s="131">
        <v>0</v>
      </c>
      <c r="T250" s="132">
        <f>S250*H250</f>
        <v>0</v>
      </c>
      <c r="AR250" s="133" t="s">
        <v>158</v>
      </c>
      <c r="AT250" s="133" t="s">
        <v>153</v>
      </c>
      <c r="AU250" s="133" t="s">
        <v>85</v>
      </c>
      <c r="AY250" s="16" t="s">
        <v>151</v>
      </c>
      <c r="BE250" s="134">
        <f>IF(N250="základní",J250,0)</f>
        <v>0</v>
      </c>
      <c r="BF250" s="134">
        <f>IF(N250="snížená",J250,0)</f>
        <v>0</v>
      </c>
      <c r="BG250" s="134">
        <f>IF(N250="zákl. přenesená",J250,0)</f>
        <v>0</v>
      </c>
      <c r="BH250" s="134">
        <f>IF(N250="sníž. přenesená",J250,0)</f>
        <v>0</v>
      </c>
      <c r="BI250" s="134">
        <f>IF(N250="nulová",J250,0)</f>
        <v>0</v>
      </c>
      <c r="BJ250" s="16" t="s">
        <v>81</v>
      </c>
      <c r="BK250" s="134">
        <f>ROUND(I250*H250,2)</f>
        <v>0</v>
      </c>
      <c r="BL250" s="16" t="s">
        <v>158</v>
      </c>
      <c r="BM250" s="133" t="s">
        <v>405</v>
      </c>
    </row>
    <row r="251" spans="2:65" s="1" customFormat="1">
      <c r="B251" s="31"/>
      <c r="D251" s="135" t="s">
        <v>160</v>
      </c>
      <c r="F251" s="136" t="s">
        <v>406</v>
      </c>
      <c r="I251" s="137"/>
      <c r="L251" s="31"/>
      <c r="M251" s="138"/>
      <c r="T251" s="52"/>
      <c r="AT251" s="16" t="s">
        <v>160</v>
      </c>
      <c r="AU251" s="16" t="s">
        <v>85</v>
      </c>
    </row>
    <row r="252" spans="2:65" s="12" customFormat="1">
      <c r="B252" s="139"/>
      <c r="D252" s="140" t="s">
        <v>162</v>
      </c>
      <c r="E252" s="141" t="s">
        <v>19</v>
      </c>
      <c r="F252" s="142" t="s">
        <v>407</v>
      </c>
      <c r="H252" s="143">
        <v>2.19</v>
      </c>
      <c r="I252" s="144"/>
      <c r="L252" s="139"/>
      <c r="M252" s="145"/>
      <c r="T252" s="146"/>
      <c r="AT252" s="141" t="s">
        <v>162</v>
      </c>
      <c r="AU252" s="141" t="s">
        <v>85</v>
      </c>
      <c r="AV252" s="12" t="s">
        <v>85</v>
      </c>
      <c r="AW252" s="12" t="s">
        <v>35</v>
      </c>
      <c r="AX252" s="12" t="s">
        <v>81</v>
      </c>
      <c r="AY252" s="141" t="s">
        <v>151</v>
      </c>
    </row>
    <row r="253" spans="2:65" s="1" customFormat="1" ht="24.2" customHeight="1">
      <c r="B253" s="31"/>
      <c r="C253" s="122" t="s">
        <v>408</v>
      </c>
      <c r="D253" s="122" t="s">
        <v>153</v>
      </c>
      <c r="E253" s="123" t="s">
        <v>409</v>
      </c>
      <c r="F253" s="124" t="s">
        <v>410</v>
      </c>
      <c r="G253" s="125" t="s">
        <v>311</v>
      </c>
      <c r="H253" s="126">
        <v>29</v>
      </c>
      <c r="I253" s="127"/>
      <c r="J253" s="128">
        <f>ROUND(I253*H253,2)</f>
        <v>0</v>
      </c>
      <c r="K253" s="124" t="s">
        <v>157</v>
      </c>
      <c r="L253" s="31"/>
      <c r="M253" s="129" t="s">
        <v>19</v>
      </c>
      <c r="N253" s="130" t="s">
        <v>47</v>
      </c>
      <c r="P253" s="131">
        <f>O253*H253</f>
        <v>0</v>
      </c>
      <c r="Q253" s="131">
        <v>1.7770000000000001E-2</v>
      </c>
      <c r="R253" s="131">
        <f>Q253*H253</f>
        <v>0.51533000000000007</v>
      </c>
      <c r="S253" s="131">
        <v>0</v>
      </c>
      <c r="T253" s="132">
        <f>S253*H253</f>
        <v>0</v>
      </c>
      <c r="AR253" s="133" t="s">
        <v>158</v>
      </c>
      <c r="AT253" s="133" t="s">
        <v>153</v>
      </c>
      <c r="AU253" s="133" t="s">
        <v>85</v>
      </c>
      <c r="AY253" s="16" t="s">
        <v>151</v>
      </c>
      <c r="BE253" s="134">
        <f>IF(N253="základní",J253,0)</f>
        <v>0</v>
      </c>
      <c r="BF253" s="134">
        <f>IF(N253="snížená",J253,0)</f>
        <v>0</v>
      </c>
      <c r="BG253" s="134">
        <f>IF(N253="zákl. přenesená",J253,0)</f>
        <v>0</v>
      </c>
      <c r="BH253" s="134">
        <f>IF(N253="sníž. přenesená",J253,0)</f>
        <v>0</v>
      </c>
      <c r="BI253" s="134">
        <f>IF(N253="nulová",J253,0)</f>
        <v>0</v>
      </c>
      <c r="BJ253" s="16" t="s">
        <v>81</v>
      </c>
      <c r="BK253" s="134">
        <f>ROUND(I253*H253,2)</f>
        <v>0</v>
      </c>
      <c r="BL253" s="16" t="s">
        <v>158</v>
      </c>
      <c r="BM253" s="133" t="s">
        <v>411</v>
      </c>
    </row>
    <row r="254" spans="2:65" s="1" customFormat="1">
      <c r="B254" s="31"/>
      <c r="D254" s="135" t="s">
        <v>160</v>
      </c>
      <c r="F254" s="136" t="s">
        <v>412</v>
      </c>
      <c r="I254" s="137"/>
      <c r="L254" s="31"/>
      <c r="M254" s="138"/>
      <c r="T254" s="52"/>
      <c r="AT254" s="16" t="s">
        <v>160</v>
      </c>
      <c r="AU254" s="16" t="s">
        <v>85</v>
      </c>
    </row>
    <row r="255" spans="2:65" s="12" customFormat="1">
      <c r="B255" s="139"/>
      <c r="D255" s="140" t="s">
        <v>162</v>
      </c>
      <c r="E255" s="141" t="s">
        <v>19</v>
      </c>
      <c r="F255" s="142" t="s">
        <v>413</v>
      </c>
      <c r="H255" s="143">
        <v>29</v>
      </c>
      <c r="I255" s="144"/>
      <c r="L255" s="139"/>
      <c r="M255" s="145"/>
      <c r="T255" s="146"/>
      <c r="AT255" s="141" t="s">
        <v>162</v>
      </c>
      <c r="AU255" s="141" t="s">
        <v>85</v>
      </c>
      <c r="AV255" s="12" t="s">
        <v>85</v>
      </c>
      <c r="AW255" s="12" t="s">
        <v>35</v>
      </c>
      <c r="AX255" s="12" t="s">
        <v>81</v>
      </c>
      <c r="AY255" s="141" t="s">
        <v>151</v>
      </c>
    </row>
    <row r="256" spans="2:65" s="1" customFormat="1" ht="16.5" customHeight="1">
      <c r="B256" s="31"/>
      <c r="C256" s="147" t="s">
        <v>414</v>
      </c>
      <c r="D256" s="147" t="s">
        <v>194</v>
      </c>
      <c r="E256" s="148" t="s">
        <v>415</v>
      </c>
      <c r="F256" s="149" t="s">
        <v>416</v>
      </c>
      <c r="G256" s="150" t="s">
        <v>311</v>
      </c>
      <c r="H256" s="151">
        <v>5</v>
      </c>
      <c r="I256" s="152"/>
      <c r="J256" s="153">
        <f t="shared" ref="J256:J261" si="0">ROUND(I256*H256,2)</f>
        <v>0</v>
      </c>
      <c r="K256" s="149" t="s">
        <v>157</v>
      </c>
      <c r="L256" s="154"/>
      <c r="M256" s="155" t="s">
        <v>19</v>
      </c>
      <c r="N256" s="156" t="s">
        <v>47</v>
      </c>
      <c r="P256" s="131">
        <f t="shared" ref="P256:P261" si="1">O256*H256</f>
        <v>0</v>
      </c>
      <c r="Q256" s="131">
        <v>1.4579999999999999E-2</v>
      </c>
      <c r="R256" s="131">
        <f t="shared" ref="R256:R261" si="2">Q256*H256</f>
        <v>7.2899999999999993E-2</v>
      </c>
      <c r="S256" s="131">
        <v>0</v>
      </c>
      <c r="T256" s="132">
        <f t="shared" ref="T256:T261" si="3">S256*H256</f>
        <v>0</v>
      </c>
      <c r="AR256" s="133" t="s">
        <v>197</v>
      </c>
      <c r="AT256" s="133" t="s">
        <v>194</v>
      </c>
      <c r="AU256" s="133" t="s">
        <v>85</v>
      </c>
      <c r="AY256" s="16" t="s">
        <v>151</v>
      </c>
      <c r="BE256" s="134">
        <f t="shared" ref="BE256:BE261" si="4">IF(N256="základní",J256,0)</f>
        <v>0</v>
      </c>
      <c r="BF256" s="134">
        <f t="shared" ref="BF256:BF261" si="5">IF(N256="snížená",J256,0)</f>
        <v>0</v>
      </c>
      <c r="BG256" s="134">
        <f t="shared" ref="BG256:BG261" si="6">IF(N256="zákl. přenesená",J256,0)</f>
        <v>0</v>
      </c>
      <c r="BH256" s="134">
        <f t="shared" ref="BH256:BH261" si="7">IF(N256="sníž. přenesená",J256,0)</f>
        <v>0</v>
      </c>
      <c r="BI256" s="134">
        <f t="shared" ref="BI256:BI261" si="8">IF(N256="nulová",J256,0)</f>
        <v>0</v>
      </c>
      <c r="BJ256" s="16" t="s">
        <v>81</v>
      </c>
      <c r="BK256" s="134">
        <f t="shared" ref="BK256:BK261" si="9">ROUND(I256*H256,2)</f>
        <v>0</v>
      </c>
      <c r="BL256" s="16" t="s">
        <v>158</v>
      </c>
      <c r="BM256" s="133" t="s">
        <v>417</v>
      </c>
    </row>
    <row r="257" spans="2:65" s="1" customFormat="1" ht="16.5" customHeight="1">
      <c r="B257" s="31"/>
      <c r="C257" s="147" t="s">
        <v>418</v>
      </c>
      <c r="D257" s="147" t="s">
        <v>194</v>
      </c>
      <c r="E257" s="148" t="s">
        <v>419</v>
      </c>
      <c r="F257" s="149" t="s">
        <v>420</v>
      </c>
      <c r="G257" s="150" t="s">
        <v>311</v>
      </c>
      <c r="H257" s="151">
        <v>1</v>
      </c>
      <c r="I257" s="152"/>
      <c r="J257" s="153">
        <f t="shared" si="0"/>
        <v>0</v>
      </c>
      <c r="K257" s="149" t="s">
        <v>157</v>
      </c>
      <c r="L257" s="154"/>
      <c r="M257" s="155" t="s">
        <v>19</v>
      </c>
      <c r="N257" s="156" t="s">
        <v>47</v>
      </c>
      <c r="P257" s="131">
        <f t="shared" si="1"/>
        <v>0</v>
      </c>
      <c r="Q257" s="131">
        <v>1.489E-2</v>
      </c>
      <c r="R257" s="131">
        <f t="shared" si="2"/>
        <v>1.489E-2</v>
      </c>
      <c r="S257" s="131">
        <v>0</v>
      </c>
      <c r="T257" s="132">
        <f t="shared" si="3"/>
        <v>0</v>
      </c>
      <c r="AR257" s="133" t="s">
        <v>197</v>
      </c>
      <c r="AT257" s="133" t="s">
        <v>194</v>
      </c>
      <c r="AU257" s="133" t="s">
        <v>85</v>
      </c>
      <c r="AY257" s="16" t="s">
        <v>151</v>
      </c>
      <c r="BE257" s="134">
        <f t="shared" si="4"/>
        <v>0</v>
      </c>
      <c r="BF257" s="134">
        <f t="shared" si="5"/>
        <v>0</v>
      </c>
      <c r="BG257" s="134">
        <f t="shared" si="6"/>
        <v>0</v>
      </c>
      <c r="BH257" s="134">
        <f t="shared" si="7"/>
        <v>0</v>
      </c>
      <c r="BI257" s="134">
        <f t="shared" si="8"/>
        <v>0</v>
      </c>
      <c r="BJ257" s="16" t="s">
        <v>81</v>
      </c>
      <c r="BK257" s="134">
        <f t="shared" si="9"/>
        <v>0</v>
      </c>
      <c r="BL257" s="16" t="s">
        <v>158</v>
      </c>
      <c r="BM257" s="133" t="s">
        <v>421</v>
      </c>
    </row>
    <row r="258" spans="2:65" s="1" customFormat="1" ht="16.5" customHeight="1">
      <c r="B258" s="31"/>
      <c r="C258" s="147" t="s">
        <v>422</v>
      </c>
      <c r="D258" s="147" t="s">
        <v>194</v>
      </c>
      <c r="E258" s="148" t="s">
        <v>423</v>
      </c>
      <c r="F258" s="149" t="s">
        <v>424</v>
      </c>
      <c r="G258" s="150" t="s">
        <v>311</v>
      </c>
      <c r="H258" s="151">
        <v>7</v>
      </c>
      <c r="I258" s="152"/>
      <c r="J258" s="153">
        <f t="shared" si="0"/>
        <v>0</v>
      </c>
      <c r="K258" s="149" t="s">
        <v>157</v>
      </c>
      <c r="L258" s="154"/>
      <c r="M258" s="155" t="s">
        <v>19</v>
      </c>
      <c r="N258" s="156" t="s">
        <v>47</v>
      </c>
      <c r="P258" s="131">
        <f t="shared" si="1"/>
        <v>0</v>
      </c>
      <c r="Q258" s="131">
        <v>1.521E-2</v>
      </c>
      <c r="R258" s="131">
        <f t="shared" si="2"/>
        <v>0.10647</v>
      </c>
      <c r="S258" s="131">
        <v>0</v>
      </c>
      <c r="T258" s="132">
        <f t="shared" si="3"/>
        <v>0</v>
      </c>
      <c r="AR258" s="133" t="s">
        <v>197</v>
      </c>
      <c r="AT258" s="133" t="s">
        <v>194</v>
      </c>
      <c r="AU258" s="133" t="s">
        <v>85</v>
      </c>
      <c r="AY258" s="16" t="s">
        <v>151</v>
      </c>
      <c r="BE258" s="134">
        <f t="shared" si="4"/>
        <v>0</v>
      </c>
      <c r="BF258" s="134">
        <f t="shared" si="5"/>
        <v>0</v>
      </c>
      <c r="BG258" s="134">
        <f t="shared" si="6"/>
        <v>0</v>
      </c>
      <c r="BH258" s="134">
        <f t="shared" si="7"/>
        <v>0</v>
      </c>
      <c r="BI258" s="134">
        <f t="shared" si="8"/>
        <v>0</v>
      </c>
      <c r="BJ258" s="16" t="s">
        <v>81</v>
      </c>
      <c r="BK258" s="134">
        <f t="shared" si="9"/>
        <v>0</v>
      </c>
      <c r="BL258" s="16" t="s">
        <v>158</v>
      </c>
      <c r="BM258" s="133" t="s">
        <v>425</v>
      </c>
    </row>
    <row r="259" spans="2:65" s="1" customFormat="1" ht="21.75" customHeight="1">
      <c r="B259" s="31"/>
      <c r="C259" s="147" t="s">
        <v>426</v>
      </c>
      <c r="D259" s="147" t="s">
        <v>194</v>
      </c>
      <c r="E259" s="148" t="s">
        <v>427</v>
      </c>
      <c r="F259" s="149" t="s">
        <v>428</v>
      </c>
      <c r="G259" s="150" t="s">
        <v>311</v>
      </c>
      <c r="H259" s="151">
        <v>1</v>
      </c>
      <c r="I259" s="152"/>
      <c r="J259" s="153">
        <f t="shared" si="0"/>
        <v>0</v>
      </c>
      <c r="K259" s="149" t="s">
        <v>157</v>
      </c>
      <c r="L259" s="154"/>
      <c r="M259" s="155" t="s">
        <v>19</v>
      </c>
      <c r="N259" s="156" t="s">
        <v>47</v>
      </c>
      <c r="P259" s="131">
        <f t="shared" si="1"/>
        <v>0</v>
      </c>
      <c r="Q259" s="131">
        <v>1.4579999999999999E-2</v>
      </c>
      <c r="R259" s="131">
        <f t="shared" si="2"/>
        <v>1.4579999999999999E-2</v>
      </c>
      <c r="S259" s="131">
        <v>0</v>
      </c>
      <c r="T259" s="132">
        <f t="shared" si="3"/>
        <v>0</v>
      </c>
      <c r="AR259" s="133" t="s">
        <v>197</v>
      </c>
      <c r="AT259" s="133" t="s">
        <v>194</v>
      </c>
      <c r="AU259" s="133" t="s">
        <v>85</v>
      </c>
      <c r="AY259" s="16" t="s">
        <v>151</v>
      </c>
      <c r="BE259" s="134">
        <f t="shared" si="4"/>
        <v>0</v>
      </c>
      <c r="BF259" s="134">
        <f t="shared" si="5"/>
        <v>0</v>
      </c>
      <c r="BG259" s="134">
        <f t="shared" si="6"/>
        <v>0</v>
      </c>
      <c r="BH259" s="134">
        <f t="shared" si="7"/>
        <v>0</v>
      </c>
      <c r="BI259" s="134">
        <f t="shared" si="8"/>
        <v>0</v>
      </c>
      <c r="BJ259" s="16" t="s">
        <v>81</v>
      </c>
      <c r="BK259" s="134">
        <f t="shared" si="9"/>
        <v>0</v>
      </c>
      <c r="BL259" s="16" t="s">
        <v>158</v>
      </c>
      <c r="BM259" s="133" t="s">
        <v>429</v>
      </c>
    </row>
    <row r="260" spans="2:65" s="1" customFormat="1" ht="21.75" customHeight="1">
      <c r="B260" s="31"/>
      <c r="C260" s="147" t="s">
        <v>430</v>
      </c>
      <c r="D260" s="147" t="s">
        <v>194</v>
      </c>
      <c r="E260" s="148" t="s">
        <v>431</v>
      </c>
      <c r="F260" s="149" t="s">
        <v>432</v>
      </c>
      <c r="G260" s="150" t="s">
        <v>311</v>
      </c>
      <c r="H260" s="151">
        <v>3</v>
      </c>
      <c r="I260" s="152"/>
      <c r="J260" s="153">
        <f t="shared" si="0"/>
        <v>0</v>
      </c>
      <c r="K260" s="149" t="s">
        <v>157</v>
      </c>
      <c r="L260" s="154"/>
      <c r="M260" s="155" t="s">
        <v>19</v>
      </c>
      <c r="N260" s="156" t="s">
        <v>47</v>
      </c>
      <c r="P260" s="131">
        <f t="shared" si="1"/>
        <v>0</v>
      </c>
      <c r="Q260" s="131">
        <v>1.521E-2</v>
      </c>
      <c r="R260" s="131">
        <f t="shared" si="2"/>
        <v>4.5629999999999997E-2</v>
      </c>
      <c r="S260" s="131">
        <v>0</v>
      </c>
      <c r="T260" s="132">
        <f t="shared" si="3"/>
        <v>0</v>
      </c>
      <c r="AR260" s="133" t="s">
        <v>197</v>
      </c>
      <c r="AT260" s="133" t="s">
        <v>194</v>
      </c>
      <c r="AU260" s="133" t="s">
        <v>85</v>
      </c>
      <c r="AY260" s="16" t="s">
        <v>151</v>
      </c>
      <c r="BE260" s="134">
        <f t="shared" si="4"/>
        <v>0</v>
      </c>
      <c r="BF260" s="134">
        <f t="shared" si="5"/>
        <v>0</v>
      </c>
      <c r="BG260" s="134">
        <f t="shared" si="6"/>
        <v>0</v>
      </c>
      <c r="BH260" s="134">
        <f t="shared" si="7"/>
        <v>0</v>
      </c>
      <c r="BI260" s="134">
        <f t="shared" si="8"/>
        <v>0</v>
      </c>
      <c r="BJ260" s="16" t="s">
        <v>81</v>
      </c>
      <c r="BK260" s="134">
        <f t="shared" si="9"/>
        <v>0</v>
      </c>
      <c r="BL260" s="16" t="s">
        <v>158</v>
      </c>
      <c r="BM260" s="133" t="s">
        <v>433</v>
      </c>
    </row>
    <row r="261" spans="2:65" s="1" customFormat="1" ht="21.75" customHeight="1">
      <c r="B261" s="31"/>
      <c r="C261" s="147" t="s">
        <v>434</v>
      </c>
      <c r="D261" s="147" t="s">
        <v>194</v>
      </c>
      <c r="E261" s="148" t="s">
        <v>435</v>
      </c>
      <c r="F261" s="149" t="s">
        <v>436</v>
      </c>
      <c r="G261" s="150" t="s">
        <v>311</v>
      </c>
      <c r="H261" s="151">
        <v>8</v>
      </c>
      <c r="I261" s="152"/>
      <c r="J261" s="153">
        <f t="shared" si="0"/>
        <v>0</v>
      </c>
      <c r="K261" s="149" t="s">
        <v>157</v>
      </c>
      <c r="L261" s="154"/>
      <c r="M261" s="155" t="s">
        <v>19</v>
      </c>
      <c r="N261" s="156" t="s">
        <v>47</v>
      </c>
      <c r="P261" s="131">
        <f t="shared" si="1"/>
        <v>0</v>
      </c>
      <c r="Q261" s="131">
        <v>1.553E-2</v>
      </c>
      <c r="R261" s="131">
        <f t="shared" si="2"/>
        <v>0.12424</v>
      </c>
      <c r="S261" s="131">
        <v>0</v>
      </c>
      <c r="T261" s="132">
        <f t="shared" si="3"/>
        <v>0</v>
      </c>
      <c r="AR261" s="133" t="s">
        <v>197</v>
      </c>
      <c r="AT261" s="133" t="s">
        <v>194</v>
      </c>
      <c r="AU261" s="133" t="s">
        <v>85</v>
      </c>
      <c r="AY261" s="16" t="s">
        <v>151</v>
      </c>
      <c r="BE261" s="134">
        <f t="shared" si="4"/>
        <v>0</v>
      </c>
      <c r="BF261" s="134">
        <f t="shared" si="5"/>
        <v>0</v>
      </c>
      <c r="BG261" s="134">
        <f t="shared" si="6"/>
        <v>0</v>
      </c>
      <c r="BH261" s="134">
        <f t="shared" si="7"/>
        <v>0</v>
      </c>
      <c r="BI261" s="134">
        <f t="shared" si="8"/>
        <v>0</v>
      </c>
      <c r="BJ261" s="16" t="s">
        <v>81</v>
      </c>
      <c r="BK261" s="134">
        <f t="shared" si="9"/>
        <v>0</v>
      </c>
      <c r="BL261" s="16" t="s">
        <v>158</v>
      </c>
      <c r="BM261" s="133" t="s">
        <v>437</v>
      </c>
    </row>
    <row r="262" spans="2:65" s="11" customFormat="1" ht="22.9" customHeight="1">
      <c r="B262" s="110"/>
      <c r="D262" s="111" t="s">
        <v>75</v>
      </c>
      <c r="E262" s="120" t="s">
        <v>206</v>
      </c>
      <c r="F262" s="120" t="s">
        <v>438</v>
      </c>
      <c r="I262" s="113"/>
      <c r="J262" s="121">
        <f>BK262</f>
        <v>0</v>
      </c>
      <c r="L262" s="110"/>
      <c r="M262" s="115"/>
      <c r="P262" s="116">
        <f>SUM(P263:P331)</f>
        <v>0</v>
      </c>
      <c r="R262" s="116">
        <f>SUM(R263:R331)</f>
        <v>9.8780000000000007E-2</v>
      </c>
      <c r="T262" s="117">
        <f>SUM(T263:T331)</f>
        <v>128.60987399999999</v>
      </c>
      <c r="AR262" s="111" t="s">
        <v>81</v>
      </c>
      <c r="AT262" s="118" t="s">
        <v>75</v>
      </c>
      <c r="AU262" s="118" t="s">
        <v>81</v>
      </c>
      <c r="AY262" s="111" t="s">
        <v>151</v>
      </c>
      <c r="BK262" s="119">
        <f>SUM(BK263:BK331)</f>
        <v>0</v>
      </c>
    </row>
    <row r="263" spans="2:65" s="1" customFormat="1" ht="33" customHeight="1">
      <c r="B263" s="31"/>
      <c r="C263" s="122" t="s">
        <v>439</v>
      </c>
      <c r="D263" s="122" t="s">
        <v>153</v>
      </c>
      <c r="E263" s="123" t="s">
        <v>440</v>
      </c>
      <c r="F263" s="124" t="s">
        <v>441</v>
      </c>
      <c r="G263" s="125" t="s">
        <v>311</v>
      </c>
      <c r="H263" s="126">
        <v>1</v>
      </c>
      <c r="I263" s="127"/>
      <c r="J263" s="128">
        <f>ROUND(I263*H263,2)</f>
        <v>0</v>
      </c>
      <c r="K263" s="124" t="s">
        <v>157</v>
      </c>
      <c r="L263" s="31"/>
      <c r="M263" s="129" t="s">
        <v>19</v>
      </c>
      <c r="N263" s="130" t="s">
        <v>47</v>
      </c>
      <c r="P263" s="131">
        <f>O263*H263</f>
        <v>0</v>
      </c>
      <c r="Q263" s="131">
        <v>0</v>
      </c>
      <c r="R263" s="131">
        <f>Q263*H263</f>
        <v>0</v>
      </c>
      <c r="S263" s="131">
        <v>0</v>
      </c>
      <c r="T263" s="132">
        <f>S263*H263</f>
        <v>0</v>
      </c>
      <c r="AR263" s="133" t="s">
        <v>158</v>
      </c>
      <c r="AT263" s="133" t="s">
        <v>153</v>
      </c>
      <c r="AU263" s="133" t="s">
        <v>85</v>
      </c>
      <c r="AY263" s="16" t="s">
        <v>151</v>
      </c>
      <c r="BE263" s="134">
        <f>IF(N263="základní",J263,0)</f>
        <v>0</v>
      </c>
      <c r="BF263" s="134">
        <f>IF(N263="snížená",J263,0)</f>
        <v>0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6" t="s">
        <v>81</v>
      </c>
      <c r="BK263" s="134">
        <f>ROUND(I263*H263,2)</f>
        <v>0</v>
      </c>
      <c r="BL263" s="16" t="s">
        <v>158</v>
      </c>
      <c r="BM263" s="133" t="s">
        <v>442</v>
      </c>
    </row>
    <row r="264" spans="2:65" s="1" customFormat="1">
      <c r="B264" s="31"/>
      <c r="D264" s="135" t="s">
        <v>160</v>
      </c>
      <c r="F264" s="136" t="s">
        <v>443</v>
      </c>
      <c r="I264" s="137"/>
      <c r="L264" s="31"/>
      <c r="M264" s="138"/>
      <c r="T264" s="52"/>
      <c r="AT264" s="16" t="s">
        <v>160</v>
      </c>
      <c r="AU264" s="16" t="s">
        <v>85</v>
      </c>
    </row>
    <row r="265" spans="2:65" s="1" customFormat="1" ht="24.2" customHeight="1">
      <c r="B265" s="31"/>
      <c r="C265" s="122" t="s">
        <v>444</v>
      </c>
      <c r="D265" s="122" t="s">
        <v>153</v>
      </c>
      <c r="E265" s="123" t="s">
        <v>445</v>
      </c>
      <c r="F265" s="124" t="s">
        <v>446</v>
      </c>
      <c r="G265" s="125" t="s">
        <v>221</v>
      </c>
      <c r="H265" s="126">
        <v>127.1</v>
      </c>
      <c r="I265" s="127"/>
      <c r="J265" s="128">
        <f>ROUND(I265*H265,2)</f>
        <v>0</v>
      </c>
      <c r="K265" s="124" t="s">
        <v>157</v>
      </c>
      <c r="L265" s="31"/>
      <c r="M265" s="129" t="s">
        <v>19</v>
      </c>
      <c r="N265" s="130" t="s">
        <v>47</v>
      </c>
      <c r="P265" s="131">
        <f>O265*H265</f>
        <v>0</v>
      </c>
      <c r="Q265" s="131">
        <v>0</v>
      </c>
      <c r="R265" s="131">
        <f>Q265*H265</f>
        <v>0</v>
      </c>
      <c r="S265" s="131">
        <v>0</v>
      </c>
      <c r="T265" s="132">
        <f>S265*H265</f>
        <v>0</v>
      </c>
      <c r="AR265" s="133" t="s">
        <v>158</v>
      </c>
      <c r="AT265" s="133" t="s">
        <v>153</v>
      </c>
      <c r="AU265" s="133" t="s">
        <v>85</v>
      </c>
      <c r="AY265" s="16" t="s">
        <v>151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6" t="s">
        <v>81</v>
      </c>
      <c r="BK265" s="134">
        <f>ROUND(I265*H265,2)</f>
        <v>0</v>
      </c>
      <c r="BL265" s="16" t="s">
        <v>158</v>
      </c>
      <c r="BM265" s="133" t="s">
        <v>447</v>
      </c>
    </row>
    <row r="266" spans="2:65" s="1" customFormat="1">
      <c r="B266" s="31"/>
      <c r="D266" s="135" t="s">
        <v>160</v>
      </c>
      <c r="F266" s="136" t="s">
        <v>448</v>
      </c>
      <c r="I266" s="137"/>
      <c r="L266" s="31"/>
      <c r="M266" s="138"/>
      <c r="T266" s="52"/>
      <c r="AT266" s="16" t="s">
        <v>160</v>
      </c>
      <c r="AU266" s="16" t="s">
        <v>85</v>
      </c>
    </row>
    <row r="267" spans="2:65" s="12" customFormat="1">
      <c r="B267" s="139"/>
      <c r="D267" s="140" t="s">
        <v>162</v>
      </c>
      <c r="E267" s="141" t="s">
        <v>19</v>
      </c>
      <c r="F267" s="142" t="s">
        <v>449</v>
      </c>
      <c r="H267" s="143">
        <v>127.1</v>
      </c>
      <c r="I267" s="144"/>
      <c r="L267" s="139"/>
      <c r="M267" s="145"/>
      <c r="T267" s="146"/>
      <c r="AT267" s="141" t="s">
        <v>162</v>
      </c>
      <c r="AU267" s="141" t="s">
        <v>85</v>
      </c>
      <c r="AV267" s="12" t="s">
        <v>85</v>
      </c>
      <c r="AW267" s="12" t="s">
        <v>35</v>
      </c>
      <c r="AX267" s="12" t="s">
        <v>81</v>
      </c>
      <c r="AY267" s="141" t="s">
        <v>151</v>
      </c>
    </row>
    <row r="268" spans="2:65" s="1" customFormat="1" ht="24.2" customHeight="1">
      <c r="B268" s="31"/>
      <c r="C268" s="122" t="s">
        <v>450</v>
      </c>
      <c r="D268" s="122" t="s">
        <v>153</v>
      </c>
      <c r="E268" s="123" t="s">
        <v>451</v>
      </c>
      <c r="F268" s="124" t="s">
        <v>452</v>
      </c>
      <c r="G268" s="125" t="s">
        <v>221</v>
      </c>
      <c r="H268" s="126">
        <v>3813</v>
      </c>
      <c r="I268" s="127"/>
      <c r="J268" s="128">
        <f>ROUND(I268*H268,2)</f>
        <v>0</v>
      </c>
      <c r="K268" s="124" t="s">
        <v>157</v>
      </c>
      <c r="L268" s="31"/>
      <c r="M268" s="129" t="s">
        <v>19</v>
      </c>
      <c r="N268" s="130" t="s">
        <v>47</v>
      </c>
      <c r="P268" s="131">
        <f>O268*H268</f>
        <v>0</v>
      </c>
      <c r="Q268" s="131">
        <v>0</v>
      </c>
      <c r="R268" s="131">
        <f>Q268*H268</f>
        <v>0</v>
      </c>
      <c r="S268" s="131">
        <v>0</v>
      </c>
      <c r="T268" s="132">
        <f>S268*H268</f>
        <v>0</v>
      </c>
      <c r="AR268" s="133" t="s">
        <v>158</v>
      </c>
      <c r="AT268" s="133" t="s">
        <v>153</v>
      </c>
      <c r="AU268" s="133" t="s">
        <v>85</v>
      </c>
      <c r="AY268" s="16" t="s">
        <v>151</v>
      </c>
      <c r="BE268" s="134">
        <f>IF(N268="základní",J268,0)</f>
        <v>0</v>
      </c>
      <c r="BF268" s="134">
        <f>IF(N268="snížená",J268,0)</f>
        <v>0</v>
      </c>
      <c r="BG268" s="134">
        <f>IF(N268="zákl. přenesená",J268,0)</f>
        <v>0</v>
      </c>
      <c r="BH268" s="134">
        <f>IF(N268="sníž. přenesená",J268,0)</f>
        <v>0</v>
      </c>
      <c r="BI268" s="134">
        <f>IF(N268="nulová",J268,0)</f>
        <v>0</v>
      </c>
      <c r="BJ268" s="16" t="s">
        <v>81</v>
      </c>
      <c r="BK268" s="134">
        <f>ROUND(I268*H268,2)</f>
        <v>0</v>
      </c>
      <c r="BL268" s="16" t="s">
        <v>158</v>
      </c>
      <c r="BM268" s="133" t="s">
        <v>453</v>
      </c>
    </row>
    <row r="269" spans="2:65" s="1" customFormat="1">
      <c r="B269" s="31"/>
      <c r="D269" s="135" t="s">
        <v>160</v>
      </c>
      <c r="F269" s="136" t="s">
        <v>454</v>
      </c>
      <c r="I269" s="137"/>
      <c r="L269" s="31"/>
      <c r="M269" s="138"/>
      <c r="T269" s="52"/>
      <c r="AT269" s="16" t="s">
        <v>160</v>
      </c>
      <c r="AU269" s="16" t="s">
        <v>85</v>
      </c>
    </row>
    <row r="270" spans="2:65" s="12" customFormat="1">
      <c r="B270" s="139"/>
      <c r="D270" s="140" t="s">
        <v>162</v>
      </c>
      <c r="F270" s="142" t="s">
        <v>455</v>
      </c>
      <c r="H270" s="143">
        <v>3813</v>
      </c>
      <c r="I270" s="144"/>
      <c r="L270" s="139"/>
      <c r="M270" s="145"/>
      <c r="T270" s="146"/>
      <c r="AT270" s="141" t="s">
        <v>162</v>
      </c>
      <c r="AU270" s="141" t="s">
        <v>85</v>
      </c>
      <c r="AV270" s="12" t="s">
        <v>85</v>
      </c>
      <c r="AW270" s="12" t="s">
        <v>4</v>
      </c>
      <c r="AX270" s="12" t="s">
        <v>81</v>
      </c>
      <c r="AY270" s="141" t="s">
        <v>151</v>
      </c>
    </row>
    <row r="271" spans="2:65" s="1" customFormat="1" ht="24.2" customHeight="1">
      <c r="B271" s="31"/>
      <c r="C271" s="122" t="s">
        <v>456</v>
      </c>
      <c r="D271" s="122" t="s">
        <v>153</v>
      </c>
      <c r="E271" s="123" t="s">
        <v>457</v>
      </c>
      <c r="F271" s="124" t="s">
        <v>458</v>
      </c>
      <c r="G271" s="125" t="s">
        <v>221</v>
      </c>
      <c r="H271" s="126">
        <v>127.1</v>
      </c>
      <c r="I271" s="127"/>
      <c r="J271" s="128">
        <f>ROUND(I271*H271,2)</f>
        <v>0</v>
      </c>
      <c r="K271" s="124" t="s">
        <v>157</v>
      </c>
      <c r="L271" s="31"/>
      <c r="M271" s="129" t="s">
        <v>19</v>
      </c>
      <c r="N271" s="130" t="s">
        <v>47</v>
      </c>
      <c r="P271" s="131">
        <f>O271*H271</f>
        <v>0</v>
      </c>
      <c r="Q271" s="131">
        <v>0</v>
      </c>
      <c r="R271" s="131">
        <f>Q271*H271</f>
        <v>0</v>
      </c>
      <c r="S271" s="131">
        <v>0</v>
      </c>
      <c r="T271" s="132">
        <f>S271*H271</f>
        <v>0</v>
      </c>
      <c r="AR271" s="133" t="s">
        <v>158</v>
      </c>
      <c r="AT271" s="133" t="s">
        <v>153</v>
      </c>
      <c r="AU271" s="133" t="s">
        <v>85</v>
      </c>
      <c r="AY271" s="16" t="s">
        <v>151</v>
      </c>
      <c r="BE271" s="134">
        <f>IF(N271="základní",J271,0)</f>
        <v>0</v>
      </c>
      <c r="BF271" s="134">
        <f>IF(N271="snížená",J271,0)</f>
        <v>0</v>
      </c>
      <c r="BG271" s="134">
        <f>IF(N271="zákl. přenesená",J271,0)</f>
        <v>0</v>
      </c>
      <c r="BH271" s="134">
        <f>IF(N271="sníž. přenesená",J271,0)</f>
        <v>0</v>
      </c>
      <c r="BI271" s="134">
        <f>IF(N271="nulová",J271,0)</f>
        <v>0</v>
      </c>
      <c r="BJ271" s="16" t="s">
        <v>81</v>
      </c>
      <c r="BK271" s="134">
        <f>ROUND(I271*H271,2)</f>
        <v>0</v>
      </c>
      <c r="BL271" s="16" t="s">
        <v>158</v>
      </c>
      <c r="BM271" s="133" t="s">
        <v>459</v>
      </c>
    </row>
    <row r="272" spans="2:65" s="1" customFormat="1">
      <c r="B272" s="31"/>
      <c r="D272" s="135" t="s">
        <v>160</v>
      </c>
      <c r="F272" s="136" t="s">
        <v>460</v>
      </c>
      <c r="I272" s="137"/>
      <c r="L272" s="31"/>
      <c r="M272" s="138"/>
      <c r="T272" s="52"/>
      <c r="AT272" s="16" t="s">
        <v>160</v>
      </c>
      <c r="AU272" s="16" t="s">
        <v>85</v>
      </c>
    </row>
    <row r="273" spans="2:65" s="1" customFormat="1" ht="24.2" customHeight="1">
      <c r="B273" s="31"/>
      <c r="C273" s="122" t="s">
        <v>461</v>
      </c>
      <c r="D273" s="122" t="s">
        <v>153</v>
      </c>
      <c r="E273" s="123" t="s">
        <v>462</v>
      </c>
      <c r="F273" s="124" t="s">
        <v>463</v>
      </c>
      <c r="G273" s="125" t="s">
        <v>221</v>
      </c>
      <c r="H273" s="126">
        <v>538</v>
      </c>
      <c r="I273" s="127"/>
      <c r="J273" s="128">
        <f>ROUND(I273*H273,2)</f>
        <v>0</v>
      </c>
      <c r="K273" s="124" t="s">
        <v>157</v>
      </c>
      <c r="L273" s="31"/>
      <c r="M273" s="129" t="s">
        <v>19</v>
      </c>
      <c r="N273" s="130" t="s">
        <v>47</v>
      </c>
      <c r="P273" s="131">
        <f>O273*H273</f>
        <v>0</v>
      </c>
      <c r="Q273" s="131">
        <v>0</v>
      </c>
      <c r="R273" s="131">
        <f>Q273*H273</f>
        <v>0</v>
      </c>
      <c r="S273" s="131">
        <v>0</v>
      </c>
      <c r="T273" s="132">
        <f>S273*H273</f>
        <v>0</v>
      </c>
      <c r="AR273" s="133" t="s">
        <v>158</v>
      </c>
      <c r="AT273" s="133" t="s">
        <v>153</v>
      </c>
      <c r="AU273" s="133" t="s">
        <v>85</v>
      </c>
      <c r="AY273" s="16" t="s">
        <v>151</v>
      </c>
      <c r="BE273" s="134">
        <f>IF(N273="základní",J273,0)</f>
        <v>0</v>
      </c>
      <c r="BF273" s="134">
        <f>IF(N273="snížená",J273,0)</f>
        <v>0</v>
      </c>
      <c r="BG273" s="134">
        <f>IF(N273="zákl. přenesená",J273,0)</f>
        <v>0</v>
      </c>
      <c r="BH273" s="134">
        <f>IF(N273="sníž. přenesená",J273,0)</f>
        <v>0</v>
      </c>
      <c r="BI273" s="134">
        <f>IF(N273="nulová",J273,0)</f>
        <v>0</v>
      </c>
      <c r="BJ273" s="16" t="s">
        <v>81</v>
      </c>
      <c r="BK273" s="134">
        <f>ROUND(I273*H273,2)</f>
        <v>0</v>
      </c>
      <c r="BL273" s="16" t="s">
        <v>158</v>
      </c>
      <c r="BM273" s="133" t="s">
        <v>464</v>
      </c>
    </row>
    <row r="274" spans="2:65" s="1" customFormat="1">
      <c r="B274" s="31"/>
      <c r="D274" s="135" t="s">
        <v>160</v>
      </c>
      <c r="F274" s="136" t="s">
        <v>465</v>
      </c>
      <c r="I274" s="137"/>
      <c r="L274" s="31"/>
      <c r="M274" s="138"/>
      <c r="T274" s="52"/>
      <c r="AT274" s="16" t="s">
        <v>160</v>
      </c>
      <c r="AU274" s="16" t="s">
        <v>85</v>
      </c>
    </row>
    <row r="275" spans="2:65" s="1" customFormat="1" ht="24.2" customHeight="1">
      <c r="B275" s="31"/>
      <c r="C275" s="122" t="s">
        <v>466</v>
      </c>
      <c r="D275" s="122" t="s">
        <v>153</v>
      </c>
      <c r="E275" s="123" t="s">
        <v>467</v>
      </c>
      <c r="F275" s="124" t="s">
        <v>468</v>
      </c>
      <c r="G275" s="125" t="s">
        <v>221</v>
      </c>
      <c r="H275" s="126">
        <v>580</v>
      </c>
      <c r="I275" s="127"/>
      <c r="J275" s="128">
        <f>ROUND(I275*H275,2)</f>
        <v>0</v>
      </c>
      <c r="K275" s="124" t="s">
        <v>157</v>
      </c>
      <c r="L275" s="31"/>
      <c r="M275" s="129" t="s">
        <v>19</v>
      </c>
      <c r="N275" s="130" t="s">
        <v>47</v>
      </c>
      <c r="P275" s="131">
        <f>O275*H275</f>
        <v>0</v>
      </c>
      <c r="Q275" s="131">
        <v>4.0000000000000003E-5</v>
      </c>
      <c r="R275" s="131">
        <f>Q275*H275</f>
        <v>2.3200000000000002E-2</v>
      </c>
      <c r="S275" s="131">
        <v>0</v>
      </c>
      <c r="T275" s="132">
        <f>S275*H275</f>
        <v>0</v>
      </c>
      <c r="AR275" s="133" t="s">
        <v>158</v>
      </c>
      <c r="AT275" s="133" t="s">
        <v>153</v>
      </c>
      <c r="AU275" s="133" t="s">
        <v>85</v>
      </c>
      <c r="AY275" s="16" t="s">
        <v>151</v>
      </c>
      <c r="BE275" s="134">
        <f>IF(N275="základní",J275,0)</f>
        <v>0</v>
      </c>
      <c r="BF275" s="134">
        <f>IF(N275="snížená",J275,0)</f>
        <v>0</v>
      </c>
      <c r="BG275" s="134">
        <f>IF(N275="zákl. přenesená",J275,0)</f>
        <v>0</v>
      </c>
      <c r="BH275" s="134">
        <f>IF(N275="sníž. přenesená",J275,0)</f>
        <v>0</v>
      </c>
      <c r="BI275" s="134">
        <f>IF(N275="nulová",J275,0)</f>
        <v>0</v>
      </c>
      <c r="BJ275" s="16" t="s">
        <v>81</v>
      </c>
      <c r="BK275" s="134">
        <f>ROUND(I275*H275,2)</f>
        <v>0</v>
      </c>
      <c r="BL275" s="16" t="s">
        <v>158</v>
      </c>
      <c r="BM275" s="133" t="s">
        <v>469</v>
      </c>
    </row>
    <row r="276" spans="2:65" s="1" customFormat="1">
      <c r="B276" s="31"/>
      <c r="D276" s="135" t="s">
        <v>160</v>
      </c>
      <c r="F276" s="136" t="s">
        <v>470</v>
      </c>
      <c r="I276" s="137"/>
      <c r="L276" s="31"/>
      <c r="M276" s="138"/>
      <c r="T276" s="52"/>
      <c r="AT276" s="16" t="s">
        <v>160</v>
      </c>
      <c r="AU276" s="16" t="s">
        <v>85</v>
      </c>
    </row>
    <row r="277" spans="2:65" s="1" customFormat="1" ht="21.75" customHeight="1">
      <c r="B277" s="31"/>
      <c r="C277" s="122" t="s">
        <v>471</v>
      </c>
      <c r="D277" s="122" t="s">
        <v>153</v>
      </c>
      <c r="E277" s="123" t="s">
        <v>472</v>
      </c>
      <c r="F277" s="124" t="s">
        <v>473</v>
      </c>
      <c r="G277" s="125" t="s">
        <v>311</v>
      </c>
      <c r="H277" s="126">
        <v>2</v>
      </c>
      <c r="I277" s="127"/>
      <c r="J277" s="128">
        <f>ROUND(I277*H277,2)</f>
        <v>0</v>
      </c>
      <c r="K277" s="124" t="s">
        <v>19</v>
      </c>
      <c r="L277" s="31"/>
      <c r="M277" s="129" t="s">
        <v>19</v>
      </c>
      <c r="N277" s="130" t="s">
        <v>47</v>
      </c>
      <c r="P277" s="131">
        <f>O277*H277</f>
        <v>0</v>
      </c>
      <c r="Q277" s="131">
        <v>4.5900000000000003E-3</v>
      </c>
      <c r="R277" s="131">
        <f>Q277*H277</f>
        <v>9.1800000000000007E-3</v>
      </c>
      <c r="S277" s="131">
        <v>0</v>
      </c>
      <c r="T277" s="132">
        <f>S277*H277</f>
        <v>0</v>
      </c>
      <c r="AR277" s="133" t="s">
        <v>158</v>
      </c>
      <c r="AT277" s="133" t="s">
        <v>153</v>
      </c>
      <c r="AU277" s="133" t="s">
        <v>85</v>
      </c>
      <c r="AY277" s="16" t="s">
        <v>151</v>
      </c>
      <c r="BE277" s="134">
        <f>IF(N277="základní",J277,0)</f>
        <v>0</v>
      </c>
      <c r="BF277" s="134">
        <f>IF(N277="snížená",J277,0)</f>
        <v>0</v>
      </c>
      <c r="BG277" s="134">
        <f>IF(N277="zákl. přenesená",J277,0)</f>
        <v>0</v>
      </c>
      <c r="BH277" s="134">
        <f>IF(N277="sníž. přenesená",J277,0)</f>
        <v>0</v>
      </c>
      <c r="BI277" s="134">
        <f>IF(N277="nulová",J277,0)</f>
        <v>0</v>
      </c>
      <c r="BJ277" s="16" t="s">
        <v>81</v>
      </c>
      <c r="BK277" s="134">
        <f>ROUND(I277*H277,2)</f>
        <v>0</v>
      </c>
      <c r="BL277" s="16" t="s">
        <v>158</v>
      </c>
      <c r="BM277" s="133" t="s">
        <v>474</v>
      </c>
    </row>
    <row r="278" spans="2:65" s="1" customFormat="1" ht="16.5" customHeight="1">
      <c r="B278" s="31"/>
      <c r="C278" s="147" t="s">
        <v>475</v>
      </c>
      <c r="D278" s="147" t="s">
        <v>194</v>
      </c>
      <c r="E278" s="148" t="s">
        <v>476</v>
      </c>
      <c r="F278" s="149" t="s">
        <v>477</v>
      </c>
      <c r="G278" s="150" t="s">
        <v>311</v>
      </c>
      <c r="H278" s="151">
        <v>2</v>
      </c>
      <c r="I278" s="152"/>
      <c r="J278" s="153">
        <f>ROUND(I278*H278,2)</f>
        <v>0</v>
      </c>
      <c r="K278" s="149" t="s">
        <v>478</v>
      </c>
      <c r="L278" s="154"/>
      <c r="M278" s="155" t="s">
        <v>19</v>
      </c>
      <c r="N278" s="156" t="s">
        <v>47</v>
      </c>
      <c r="P278" s="131">
        <f>O278*H278</f>
        <v>0</v>
      </c>
      <c r="Q278" s="131">
        <v>3.2399999999999998E-2</v>
      </c>
      <c r="R278" s="131">
        <f>Q278*H278</f>
        <v>6.4799999999999996E-2</v>
      </c>
      <c r="S278" s="131">
        <v>0</v>
      </c>
      <c r="T278" s="132">
        <f>S278*H278</f>
        <v>0</v>
      </c>
      <c r="AR278" s="133" t="s">
        <v>197</v>
      </c>
      <c r="AT278" s="133" t="s">
        <v>194</v>
      </c>
      <c r="AU278" s="133" t="s">
        <v>85</v>
      </c>
      <c r="AY278" s="16" t="s">
        <v>151</v>
      </c>
      <c r="BE278" s="134">
        <f>IF(N278="základní",J278,0)</f>
        <v>0</v>
      </c>
      <c r="BF278" s="134">
        <f>IF(N278="snížená",J278,0)</f>
        <v>0</v>
      </c>
      <c r="BG278" s="134">
        <f>IF(N278="zákl. přenesená",J278,0)</f>
        <v>0</v>
      </c>
      <c r="BH278" s="134">
        <f>IF(N278="sníž. přenesená",J278,0)</f>
        <v>0</v>
      </c>
      <c r="BI278" s="134">
        <f>IF(N278="nulová",J278,0)</f>
        <v>0</v>
      </c>
      <c r="BJ278" s="16" t="s">
        <v>81</v>
      </c>
      <c r="BK278" s="134">
        <f>ROUND(I278*H278,2)</f>
        <v>0</v>
      </c>
      <c r="BL278" s="16" t="s">
        <v>158</v>
      </c>
      <c r="BM278" s="133" t="s">
        <v>479</v>
      </c>
    </row>
    <row r="279" spans="2:65" s="1" customFormat="1" ht="16.5" customHeight="1">
      <c r="B279" s="31"/>
      <c r="C279" s="122" t="s">
        <v>480</v>
      </c>
      <c r="D279" s="122" t="s">
        <v>153</v>
      </c>
      <c r="E279" s="123" t="s">
        <v>481</v>
      </c>
      <c r="F279" s="124" t="s">
        <v>482</v>
      </c>
      <c r="G279" s="125" t="s">
        <v>311</v>
      </c>
      <c r="H279" s="126">
        <v>32</v>
      </c>
      <c r="I279" s="127"/>
      <c r="J279" s="128">
        <f>ROUND(I279*H279,2)</f>
        <v>0</v>
      </c>
      <c r="K279" s="124" t="s">
        <v>157</v>
      </c>
      <c r="L279" s="31"/>
      <c r="M279" s="129" t="s">
        <v>19</v>
      </c>
      <c r="N279" s="130" t="s">
        <v>47</v>
      </c>
      <c r="P279" s="131">
        <f>O279*H279</f>
        <v>0</v>
      </c>
      <c r="Q279" s="131">
        <v>0</v>
      </c>
      <c r="R279" s="131">
        <f>Q279*H279</f>
        <v>0</v>
      </c>
      <c r="S279" s="131">
        <v>0</v>
      </c>
      <c r="T279" s="132">
        <f>S279*H279</f>
        <v>0</v>
      </c>
      <c r="AR279" s="133" t="s">
        <v>158</v>
      </c>
      <c r="AT279" s="133" t="s">
        <v>153</v>
      </c>
      <c r="AU279" s="133" t="s">
        <v>85</v>
      </c>
      <c r="AY279" s="16" t="s">
        <v>151</v>
      </c>
      <c r="BE279" s="134">
        <f>IF(N279="základní",J279,0)</f>
        <v>0</v>
      </c>
      <c r="BF279" s="134">
        <f>IF(N279="snížená",J279,0)</f>
        <v>0</v>
      </c>
      <c r="BG279" s="134">
        <f>IF(N279="zákl. přenesená",J279,0)</f>
        <v>0</v>
      </c>
      <c r="BH279" s="134">
        <f>IF(N279="sníž. přenesená",J279,0)</f>
        <v>0</v>
      </c>
      <c r="BI279" s="134">
        <f>IF(N279="nulová",J279,0)</f>
        <v>0</v>
      </c>
      <c r="BJ279" s="16" t="s">
        <v>81</v>
      </c>
      <c r="BK279" s="134">
        <f>ROUND(I279*H279,2)</f>
        <v>0</v>
      </c>
      <c r="BL279" s="16" t="s">
        <v>158</v>
      </c>
      <c r="BM279" s="133" t="s">
        <v>483</v>
      </c>
    </row>
    <row r="280" spans="2:65" s="1" customFormat="1">
      <c r="B280" s="31"/>
      <c r="D280" s="135" t="s">
        <v>160</v>
      </c>
      <c r="F280" s="136" t="s">
        <v>484</v>
      </c>
      <c r="I280" s="137"/>
      <c r="L280" s="31"/>
      <c r="M280" s="138"/>
      <c r="T280" s="52"/>
      <c r="AT280" s="16" t="s">
        <v>160</v>
      </c>
      <c r="AU280" s="16" t="s">
        <v>85</v>
      </c>
    </row>
    <row r="281" spans="2:65" s="1" customFormat="1" ht="16.5" customHeight="1">
      <c r="B281" s="31"/>
      <c r="C281" s="147" t="s">
        <v>485</v>
      </c>
      <c r="D281" s="147" t="s">
        <v>194</v>
      </c>
      <c r="E281" s="148" t="s">
        <v>486</v>
      </c>
      <c r="F281" s="149" t="s">
        <v>487</v>
      </c>
      <c r="G281" s="150" t="s">
        <v>311</v>
      </c>
      <c r="H281" s="151">
        <v>10</v>
      </c>
      <c r="I281" s="152"/>
      <c r="J281" s="153">
        <f>ROUND(I281*H281,2)</f>
        <v>0</v>
      </c>
      <c r="K281" s="149" t="s">
        <v>157</v>
      </c>
      <c r="L281" s="154"/>
      <c r="M281" s="155" t="s">
        <v>19</v>
      </c>
      <c r="N281" s="156" t="s">
        <v>47</v>
      </c>
      <c r="P281" s="131">
        <f>O281*H281</f>
        <v>0</v>
      </c>
      <c r="Q281" s="131">
        <v>4.0000000000000003E-5</v>
      </c>
      <c r="R281" s="131">
        <f>Q281*H281</f>
        <v>4.0000000000000002E-4</v>
      </c>
      <c r="S281" s="131">
        <v>0</v>
      </c>
      <c r="T281" s="132">
        <f>S281*H281</f>
        <v>0</v>
      </c>
      <c r="AR281" s="133" t="s">
        <v>197</v>
      </c>
      <c r="AT281" s="133" t="s">
        <v>194</v>
      </c>
      <c r="AU281" s="133" t="s">
        <v>85</v>
      </c>
      <c r="AY281" s="16" t="s">
        <v>151</v>
      </c>
      <c r="BE281" s="134">
        <f>IF(N281="základní",J281,0)</f>
        <v>0</v>
      </c>
      <c r="BF281" s="134">
        <f>IF(N281="snížená",J281,0)</f>
        <v>0</v>
      </c>
      <c r="BG281" s="134">
        <f>IF(N281="zákl. přenesená",J281,0)</f>
        <v>0</v>
      </c>
      <c r="BH281" s="134">
        <f>IF(N281="sníž. přenesená",J281,0)</f>
        <v>0</v>
      </c>
      <c r="BI281" s="134">
        <f>IF(N281="nulová",J281,0)</f>
        <v>0</v>
      </c>
      <c r="BJ281" s="16" t="s">
        <v>81</v>
      </c>
      <c r="BK281" s="134">
        <f>ROUND(I281*H281,2)</f>
        <v>0</v>
      </c>
      <c r="BL281" s="16" t="s">
        <v>158</v>
      </c>
      <c r="BM281" s="133" t="s">
        <v>488</v>
      </c>
    </row>
    <row r="282" spans="2:65" s="1" customFormat="1" ht="16.5" customHeight="1">
      <c r="B282" s="31"/>
      <c r="C282" s="147" t="s">
        <v>489</v>
      </c>
      <c r="D282" s="147" t="s">
        <v>194</v>
      </c>
      <c r="E282" s="148" t="s">
        <v>490</v>
      </c>
      <c r="F282" s="149" t="s">
        <v>491</v>
      </c>
      <c r="G282" s="150" t="s">
        <v>311</v>
      </c>
      <c r="H282" s="151">
        <v>16</v>
      </c>
      <c r="I282" s="152"/>
      <c r="J282" s="153">
        <f>ROUND(I282*H282,2)</f>
        <v>0</v>
      </c>
      <c r="K282" s="149" t="s">
        <v>157</v>
      </c>
      <c r="L282" s="154"/>
      <c r="M282" s="155" t="s">
        <v>19</v>
      </c>
      <c r="N282" s="156" t="s">
        <v>47</v>
      </c>
      <c r="P282" s="131">
        <f>O282*H282</f>
        <v>0</v>
      </c>
      <c r="Q282" s="131">
        <v>6.0000000000000002E-5</v>
      </c>
      <c r="R282" s="131">
        <f>Q282*H282</f>
        <v>9.6000000000000002E-4</v>
      </c>
      <c r="S282" s="131">
        <v>0</v>
      </c>
      <c r="T282" s="132">
        <f>S282*H282</f>
        <v>0</v>
      </c>
      <c r="AR282" s="133" t="s">
        <v>197</v>
      </c>
      <c r="AT282" s="133" t="s">
        <v>194</v>
      </c>
      <c r="AU282" s="133" t="s">
        <v>85</v>
      </c>
      <c r="AY282" s="16" t="s">
        <v>151</v>
      </c>
      <c r="BE282" s="134">
        <f>IF(N282="základní",J282,0)</f>
        <v>0</v>
      </c>
      <c r="BF282" s="134">
        <f>IF(N282="snížená",J282,0)</f>
        <v>0</v>
      </c>
      <c r="BG282" s="134">
        <f>IF(N282="zákl. přenesená",J282,0)</f>
        <v>0</v>
      </c>
      <c r="BH282" s="134">
        <f>IF(N282="sníž. přenesená",J282,0)</f>
        <v>0</v>
      </c>
      <c r="BI282" s="134">
        <f>IF(N282="nulová",J282,0)</f>
        <v>0</v>
      </c>
      <c r="BJ282" s="16" t="s">
        <v>81</v>
      </c>
      <c r="BK282" s="134">
        <f>ROUND(I282*H282,2)</f>
        <v>0</v>
      </c>
      <c r="BL282" s="16" t="s">
        <v>158</v>
      </c>
      <c r="BM282" s="133" t="s">
        <v>492</v>
      </c>
    </row>
    <row r="283" spans="2:65" s="1" customFormat="1" ht="16.5" customHeight="1">
      <c r="B283" s="31"/>
      <c r="C283" s="147" t="s">
        <v>493</v>
      </c>
      <c r="D283" s="147" t="s">
        <v>194</v>
      </c>
      <c r="E283" s="148" t="s">
        <v>494</v>
      </c>
      <c r="F283" s="149" t="s">
        <v>495</v>
      </c>
      <c r="G283" s="150" t="s">
        <v>311</v>
      </c>
      <c r="H283" s="151">
        <v>6</v>
      </c>
      <c r="I283" s="152"/>
      <c r="J283" s="153">
        <f>ROUND(I283*H283,2)</f>
        <v>0</v>
      </c>
      <c r="K283" s="149" t="s">
        <v>157</v>
      </c>
      <c r="L283" s="154"/>
      <c r="M283" s="155" t="s">
        <v>19</v>
      </c>
      <c r="N283" s="156" t="s">
        <v>47</v>
      </c>
      <c r="P283" s="131">
        <f>O283*H283</f>
        <v>0</v>
      </c>
      <c r="Q283" s="131">
        <v>4.0000000000000003E-5</v>
      </c>
      <c r="R283" s="131">
        <f>Q283*H283</f>
        <v>2.4000000000000003E-4</v>
      </c>
      <c r="S283" s="131">
        <v>0</v>
      </c>
      <c r="T283" s="132">
        <f>S283*H283</f>
        <v>0</v>
      </c>
      <c r="AR283" s="133" t="s">
        <v>197</v>
      </c>
      <c r="AT283" s="133" t="s">
        <v>194</v>
      </c>
      <c r="AU283" s="133" t="s">
        <v>85</v>
      </c>
      <c r="AY283" s="16" t="s">
        <v>151</v>
      </c>
      <c r="BE283" s="134">
        <f>IF(N283="základní",J283,0)</f>
        <v>0</v>
      </c>
      <c r="BF283" s="134">
        <f>IF(N283="snížená",J283,0)</f>
        <v>0</v>
      </c>
      <c r="BG283" s="134">
        <f>IF(N283="zákl. přenesená",J283,0)</f>
        <v>0</v>
      </c>
      <c r="BH283" s="134">
        <f>IF(N283="sníž. přenesená",J283,0)</f>
        <v>0</v>
      </c>
      <c r="BI283" s="134">
        <f>IF(N283="nulová",J283,0)</f>
        <v>0</v>
      </c>
      <c r="BJ283" s="16" t="s">
        <v>81</v>
      </c>
      <c r="BK283" s="134">
        <f>ROUND(I283*H283,2)</f>
        <v>0</v>
      </c>
      <c r="BL283" s="16" t="s">
        <v>158</v>
      </c>
      <c r="BM283" s="133" t="s">
        <v>496</v>
      </c>
    </row>
    <row r="284" spans="2:65" s="1" customFormat="1" ht="16.5" customHeight="1">
      <c r="B284" s="31"/>
      <c r="C284" s="122" t="s">
        <v>497</v>
      </c>
      <c r="D284" s="122" t="s">
        <v>153</v>
      </c>
      <c r="E284" s="123" t="s">
        <v>498</v>
      </c>
      <c r="F284" s="124" t="s">
        <v>499</v>
      </c>
      <c r="G284" s="125" t="s">
        <v>221</v>
      </c>
      <c r="H284" s="126">
        <v>316.87700000000001</v>
      </c>
      <c r="I284" s="127"/>
      <c r="J284" s="128">
        <f>ROUND(I284*H284,2)</f>
        <v>0</v>
      </c>
      <c r="K284" s="124" t="s">
        <v>157</v>
      </c>
      <c r="L284" s="31"/>
      <c r="M284" s="129" t="s">
        <v>19</v>
      </c>
      <c r="N284" s="130" t="s">
        <v>47</v>
      </c>
      <c r="P284" s="131">
        <f>O284*H284</f>
        <v>0</v>
      </c>
      <c r="Q284" s="131">
        <v>0</v>
      </c>
      <c r="R284" s="131">
        <f>Q284*H284</f>
        <v>0</v>
      </c>
      <c r="S284" s="131">
        <v>0.188</v>
      </c>
      <c r="T284" s="132">
        <f>S284*H284</f>
        <v>59.572876000000001</v>
      </c>
      <c r="AR284" s="133" t="s">
        <v>158</v>
      </c>
      <c r="AT284" s="133" t="s">
        <v>153</v>
      </c>
      <c r="AU284" s="133" t="s">
        <v>85</v>
      </c>
      <c r="AY284" s="16" t="s">
        <v>151</v>
      </c>
      <c r="BE284" s="134">
        <f>IF(N284="základní",J284,0)</f>
        <v>0</v>
      </c>
      <c r="BF284" s="134">
        <f>IF(N284="snížená",J284,0)</f>
        <v>0</v>
      </c>
      <c r="BG284" s="134">
        <f>IF(N284="zákl. přenesená",J284,0)</f>
        <v>0</v>
      </c>
      <c r="BH284" s="134">
        <f>IF(N284="sníž. přenesená",J284,0)</f>
        <v>0</v>
      </c>
      <c r="BI284" s="134">
        <f>IF(N284="nulová",J284,0)</f>
        <v>0</v>
      </c>
      <c r="BJ284" s="16" t="s">
        <v>81</v>
      </c>
      <c r="BK284" s="134">
        <f>ROUND(I284*H284,2)</f>
        <v>0</v>
      </c>
      <c r="BL284" s="16" t="s">
        <v>158</v>
      </c>
      <c r="BM284" s="133" t="s">
        <v>500</v>
      </c>
    </row>
    <row r="285" spans="2:65" s="1" customFormat="1">
      <c r="B285" s="31"/>
      <c r="D285" s="135" t="s">
        <v>160</v>
      </c>
      <c r="F285" s="136" t="s">
        <v>501</v>
      </c>
      <c r="I285" s="137"/>
      <c r="L285" s="31"/>
      <c r="M285" s="138"/>
      <c r="T285" s="52"/>
      <c r="AT285" s="16" t="s">
        <v>160</v>
      </c>
      <c r="AU285" s="16" t="s">
        <v>85</v>
      </c>
    </row>
    <row r="286" spans="2:65" s="12" customFormat="1">
      <c r="B286" s="139"/>
      <c r="D286" s="140" t="s">
        <v>162</v>
      </c>
      <c r="E286" s="141" t="s">
        <v>19</v>
      </c>
      <c r="F286" s="142" t="s">
        <v>502</v>
      </c>
      <c r="H286" s="143">
        <v>52.139000000000003</v>
      </c>
      <c r="I286" s="144"/>
      <c r="L286" s="139"/>
      <c r="M286" s="145"/>
      <c r="T286" s="146"/>
      <c r="AT286" s="141" t="s">
        <v>162</v>
      </c>
      <c r="AU286" s="141" t="s">
        <v>85</v>
      </c>
      <c r="AV286" s="12" t="s">
        <v>85</v>
      </c>
      <c r="AW286" s="12" t="s">
        <v>35</v>
      </c>
      <c r="AX286" s="12" t="s">
        <v>76</v>
      </c>
      <c r="AY286" s="141" t="s">
        <v>151</v>
      </c>
    </row>
    <row r="287" spans="2:65" s="12" customFormat="1">
      <c r="B287" s="139"/>
      <c r="D287" s="140" t="s">
        <v>162</v>
      </c>
      <c r="E287" s="141" t="s">
        <v>19</v>
      </c>
      <c r="F287" s="142" t="s">
        <v>503</v>
      </c>
      <c r="H287" s="143">
        <v>264.738</v>
      </c>
      <c r="I287" s="144"/>
      <c r="L287" s="139"/>
      <c r="M287" s="145"/>
      <c r="T287" s="146"/>
      <c r="AT287" s="141" t="s">
        <v>162</v>
      </c>
      <c r="AU287" s="141" t="s">
        <v>85</v>
      </c>
      <c r="AV287" s="12" t="s">
        <v>85</v>
      </c>
      <c r="AW287" s="12" t="s">
        <v>35</v>
      </c>
      <c r="AX287" s="12" t="s">
        <v>76</v>
      </c>
      <c r="AY287" s="141" t="s">
        <v>151</v>
      </c>
    </row>
    <row r="288" spans="2:65" s="13" customFormat="1">
      <c r="B288" s="157"/>
      <c r="D288" s="140" t="s">
        <v>162</v>
      </c>
      <c r="E288" s="158" t="s">
        <v>19</v>
      </c>
      <c r="F288" s="159" t="s">
        <v>256</v>
      </c>
      <c r="H288" s="160">
        <v>316.87700000000001</v>
      </c>
      <c r="I288" s="161"/>
      <c r="L288" s="157"/>
      <c r="M288" s="162"/>
      <c r="T288" s="163"/>
      <c r="AT288" s="158" t="s">
        <v>162</v>
      </c>
      <c r="AU288" s="158" t="s">
        <v>85</v>
      </c>
      <c r="AV288" s="13" t="s">
        <v>158</v>
      </c>
      <c r="AW288" s="13" t="s">
        <v>35</v>
      </c>
      <c r="AX288" s="13" t="s">
        <v>81</v>
      </c>
      <c r="AY288" s="158" t="s">
        <v>151</v>
      </c>
    </row>
    <row r="289" spans="2:65" s="1" customFormat="1" ht="24.2" customHeight="1">
      <c r="B289" s="31"/>
      <c r="C289" s="122" t="s">
        <v>504</v>
      </c>
      <c r="D289" s="122" t="s">
        <v>153</v>
      </c>
      <c r="E289" s="123" t="s">
        <v>505</v>
      </c>
      <c r="F289" s="124" t="s">
        <v>506</v>
      </c>
      <c r="G289" s="125" t="s">
        <v>156</v>
      </c>
      <c r="H289" s="126">
        <v>22.009</v>
      </c>
      <c r="I289" s="127"/>
      <c r="J289" s="128">
        <f>ROUND(I289*H289,2)</f>
        <v>0</v>
      </c>
      <c r="K289" s="124" t="s">
        <v>157</v>
      </c>
      <c r="L289" s="31"/>
      <c r="M289" s="129" t="s">
        <v>19</v>
      </c>
      <c r="N289" s="130" t="s">
        <v>47</v>
      </c>
      <c r="P289" s="131">
        <f>O289*H289</f>
        <v>0</v>
      </c>
      <c r="Q289" s="131">
        <v>0</v>
      </c>
      <c r="R289" s="131">
        <f>Q289*H289</f>
        <v>0</v>
      </c>
      <c r="S289" s="131">
        <v>1</v>
      </c>
      <c r="T289" s="132">
        <f>S289*H289</f>
        <v>22.009</v>
      </c>
      <c r="AR289" s="133" t="s">
        <v>158</v>
      </c>
      <c r="AT289" s="133" t="s">
        <v>153</v>
      </c>
      <c r="AU289" s="133" t="s">
        <v>85</v>
      </c>
      <c r="AY289" s="16" t="s">
        <v>151</v>
      </c>
      <c r="BE289" s="134">
        <f>IF(N289="základní",J289,0)</f>
        <v>0</v>
      </c>
      <c r="BF289" s="134">
        <f>IF(N289="snížená",J289,0)</f>
        <v>0</v>
      </c>
      <c r="BG289" s="134">
        <f>IF(N289="zákl. přenesená",J289,0)</f>
        <v>0</v>
      </c>
      <c r="BH289" s="134">
        <f>IF(N289="sníž. přenesená",J289,0)</f>
        <v>0</v>
      </c>
      <c r="BI289" s="134">
        <f>IF(N289="nulová",J289,0)</f>
        <v>0</v>
      </c>
      <c r="BJ289" s="16" t="s">
        <v>81</v>
      </c>
      <c r="BK289" s="134">
        <f>ROUND(I289*H289,2)</f>
        <v>0</v>
      </c>
      <c r="BL289" s="16" t="s">
        <v>158</v>
      </c>
      <c r="BM289" s="133" t="s">
        <v>507</v>
      </c>
    </row>
    <row r="290" spans="2:65" s="1" customFormat="1">
      <c r="B290" s="31"/>
      <c r="D290" s="135" t="s">
        <v>160</v>
      </c>
      <c r="F290" s="136" t="s">
        <v>508</v>
      </c>
      <c r="I290" s="137"/>
      <c r="L290" s="31"/>
      <c r="M290" s="138"/>
      <c r="T290" s="52"/>
      <c r="AT290" s="16" t="s">
        <v>160</v>
      </c>
      <c r="AU290" s="16" t="s">
        <v>85</v>
      </c>
    </row>
    <row r="291" spans="2:65" s="12" customFormat="1">
      <c r="B291" s="139"/>
      <c r="D291" s="140" t="s">
        <v>162</v>
      </c>
      <c r="E291" s="141" t="s">
        <v>19</v>
      </c>
      <c r="F291" s="142" t="s">
        <v>509</v>
      </c>
      <c r="H291" s="143">
        <v>22.009</v>
      </c>
      <c r="I291" s="144"/>
      <c r="L291" s="139"/>
      <c r="M291" s="145"/>
      <c r="T291" s="146"/>
      <c r="AT291" s="141" t="s">
        <v>162</v>
      </c>
      <c r="AU291" s="141" t="s">
        <v>85</v>
      </c>
      <c r="AV291" s="12" t="s">
        <v>85</v>
      </c>
      <c r="AW291" s="12" t="s">
        <v>35</v>
      </c>
      <c r="AX291" s="12" t="s">
        <v>81</v>
      </c>
      <c r="AY291" s="141" t="s">
        <v>151</v>
      </c>
    </row>
    <row r="292" spans="2:65" s="1" customFormat="1" ht="24.2" customHeight="1">
      <c r="B292" s="31"/>
      <c r="C292" s="122" t="s">
        <v>510</v>
      </c>
      <c r="D292" s="122" t="s">
        <v>153</v>
      </c>
      <c r="E292" s="123" t="s">
        <v>511</v>
      </c>
      <c r="F292" s="124" t="s">
        <v>512</v>
      </c>
      <c r="G292" s="125" t="s">
        <v>156</v>
      </c>
      <c r="H292" s="126">
        <v>0.376</v>
      </c>
      <c r="I292" s="127"/>
      <c r="J292" s="128">
        <f>ROUND(I292*H292,2)</f>
        <v>0</v>
      </c>
      <c r="K292" s="124" t="s">
        <v>157</v>
      </c>
      <c r="L292" s="31"/>
      <c r="M292" s="129" t="s">
        <v>19</v>
      </c>
      <c r="N292" s="130" t="s">
        <v>47</v>
      </c>
      <c r="P292" s="131">
        <f>O292*H292</f>
        <v>0</v>
      </c>
      <c r="Q292" s="131">
        <v>0</v>
      </c>
      <c r="R292" s="131">
        <f>Q292*H292</f>
        <v>0</v>
      </c>
      <c r="S292" s="131">
        <v>2.1</v>
      </c>
      <c r="T292" s="132">
        <f>S292*H292</f>
        <v>0.78960000000000008</v>
      </c>
      <c r="AR292" s="133" t="s">
        <v>158</v>
      </c>
      <c r="AT292" s="133" t="s">
        <v>153</v>
      </c>
      <c r="AU292" s="133" t="s">
        <v>85</v>
      </c>
      <c r="AY292" s="16" t="s">
        <v>151</v>
      </c>
      <c r="BE292" s="134">
        <f>IF(N292="základní",J292,0)</f>
        <v>0</v>
      </c>
      <c r="BF292" s="134">
        <f>IF(N292="snížená",J292,0)</f>
        <v>0</v>
      </c>
      <c r="BG292" s="134">
        <f>IF(N292="zákl. přenesená",J292,0)</f>
        <v>0</v>
      </c>
      <c r="BH292" s="134">
        <f>IF(N292="sníž. přenesená",J292,0)</f>
        <v>0</v>
      </c>
      <c r="BI292" s="134">
        <f>IF(N292="nulová",J292,0)</f>
        <v>0</v>
      </c>
      <c r="BJ292" s="16" t="s">
        <v>81</v>
      </c>
      <c r="BK292" s="134">
        <f>ROUND(I292*H292,2)</f>
        <v>0</v>
      </c>
      <c r="BL292" s="16" t="s">
        <v>158</v>
      </c>
      <c r="BM292" s="133" t="s">
        <v>513</v>
      </c>
    </row>
    <row r="293" spans="2:65" s="1" customFormat="1">
      <c r="B293" s="31"/>
      <c r="D293" s="135" t="s">
        <v>160</v>
      </c>
      <c r="F293" s="136" t="s">
        <v>514</v>
      </c>
      <c r="I293" s="137"/>
      <c r="L293" s="31"/>
      <c r="M293" s="138"/>
      <c r="T293" s="52"/>
      <c r="AT293" s="16" t="s">
        <v>160</v>
      </c>
      <c r="AU293" s="16" t="s">
        <v>85</v>
      </c>
    </row>
    <row r="294" spans="2:65" s="12" customFormat="1">
      <c r="B294" s="139"/>
      <c r="D294" s="140" t="s">
        <v>162</v>
      </c>
      <c r="E294" s="141" t="s">
        <v>19</v>
      </c>
      <c r="F294" s="142" t="s">
        <v>515</v>
      </c>
      <c r="H294" s="143">
        <v>0.376</v>
      </c>
      <c r="I294" s="144"/>
      <c r="L294" s="139"/>
      <c r="M294" s="145"/>
      <c r="T294" s="146"/>
      <c r="AT294" s="141" t="s">
        <v>162</v>
      </c>
      <c r="AU294" s="141" t="s">
        <v>85</v>
      </c>
      <c r="AV294" s="12" t="s">
        <v>85</v>
      </c>
      <c r="AW294" s="12" t="s">
        <v>35</v>
      </c>
      <c r="AX294" s="12" t="s">
        <v>81</v>
      </c>
      <c r="AY294" s="141" t="s">
        <v>151</v>
      </c>
    </row>
    <row r="295" spans="2:65" s="1" customFormat="1" ht="24.2" customHeight="1">
      <c r="B295" s="31"/>
      <c r="C295" s="122" t="s">
        <v>516</v>
      </c>
      <c r="D295" s="122" t="s">
        <v>153</v>
      </c>
      <c r="E295" s="123" t="s">
        <v>517</v>
      </c>
      <c r="F295" s="124" t="s">
        <v>518</v>
      </c>
      <c r="G295" s="125" t="s">
        <v>156</v>
      </c>
      <c r="H295" s="126">
        <v>2.5390000000000001</v>
      </c>
      <c r="I295" s="127"/>
      <c r="J295" s="128">
        <f>ROUND(I295*H295,2)</f>
        <v>0</v>
      </c>
      <c r="K295" s="124" t="s">
        <v>157</v>
      </c>
      <c r="L295" s="31"/>
      <c r="M295" s="129" t="s">
        <v>19</v>
      </c>
      <c r="N295" s="130" t="s">
        <v>47</v>
      </c>
      <c r="P295" s="131">
        <f>O295*H295</f>
        <v>0</v>
      </c>
      <c r="Q295" s="131">
        <v>0</v>
      </c>
      <c r="R295" s="131">
        <f>Q295*H295</f>
        <v>0</v>
      </c>
      <c r="S295" s="131">
        <v>1.6</v>
      </c>
      <c r="T295" s="132">
        <f>S295*H295</f>
        <v>4.0624000000000002</v>
      </c>
      <c r="AR295" s="133" t="s">
        <v>158</v>
      </c>
      <c r="AT295" s="133" t="s">
        <v>153</v>
      </c>
      <c r="AU295" s="133" t="s">
        <v>85</v>
      </c>
      <c r="AY295" s="16" t="s">
        <v>151</v>
      </c>
      <c r="BE295" s="134">
        <f>IF(N295="základní",J295,0)</f>
        <v>0</v>
      </c>
      <c r="BF295" s="134">
        <f>IF(N295="snížená",J295,0)</f>
        <v>0</v>
      </c>
      <c r="BG295" s="134">
        <f>IF(N295="zákl. přenesená",J295,0)</f>
        <v>0</v>
      </c>
      <c r="BH295" s="134">
        <f>IF(N295="sníž. přenesená",J295,0)</f>
        <v>0</v>
      </c>
      <c r="BI295" s="134">
        <f>IF(N295="nulová",J295,0)</f>
        <v>0</v>
      </c>
      <c r="BJ295" s="16" t="s">
        <v>81</v>
      </c>
      <c r="BK295" s="134">
        <f>ROUND(I295*H295,2)</f>
        <v>0</v>
      </c>
      <c r="BL295" s="16" t="s">
        <v>158</v>
      </c>
      <c r="BM295" s="133" t="s">
        <v>519</v>
      </c>
    </row>
    <row r="296" spans="2:65" s="1" customFormat="1">
      <c r="B296" s="31"/>
      <c r="D296" s="135" t="s">
        <v>160</v>
      </c>
      <c r="F296" s="136" t="s">
        <v>520</v>
      </c>
      <c r="I296" s="137"/>
      <c r="L296" s="31"/>
      <c r="M296" s="138"/>
      <c r="T296" s="52"/>
      <c r="AT296" s="16" t="s">
        <v>160</v>
      </c>
      <c r="AU296" s="16" t="s">
        <v>85</v>
      </c>
    </row>
    <row r="297" spans="2:65" s="12" customFormat="1">
      <c r="B297" s="139"/>
      <c r="D297" s="140" t="s">
        <v>162</v>
      </c>
      <c r="E297" s="141" t="s">
        <v>19</v>
      </c>
      <c r="F297" s="142" t="s">
        <v>521</v>
      </c>
      <c r="H297" s="143">
        <v>2.5390000000000001</v>
      </c>
      <c r="I297" s="144"/>
      <c r="L297" s="139"/>
      <c r="M297" s="145"/>
      <c r="T297" s="146"/>
      <c r="AT297" s="141" t="s">
        <v>162</v>
      </c>
      <c r="AU297" s="141" t="s">
        <v>85</v>
      </c>
      <c r="AV297" s="12" t="s">
        <v>85</v>
      </c>
      <c r="AW297" s="12" t="s">
        <v>35</v>
      </c>
      <c r="AX297" s="12" t="s">
        <v>81</v>
      </c>
      <c r="AY297" s="141" t="s">
        <v>151</v>
      </c>
    </row>
    <row r="298" spans="2:65" s="1" customFormat="1" ht="16.5" customHeight="1">
      <c r="B298" s="31"/>
      <c r="C298" s="122" t="s">
        <v>522</v>
      </c>
      <c r="D298" s="122" t="s">
        <v>153</v>
      </c>
      <c r="E298" s="123" t="s">
        <v>523</v>
      </c>
      <c r="F298" s="124" t="s">
        <v>524</v>
      </c>
      <c r="G298" s="125" t="s">
        <v>221</v>
      </c>
      <c r="H298" s="126">
        <v>7.13</v>
      </c>
      <c r="I298" s="127"/>
      <c r="J298" s="128">
        <f>ROUND(I298*H298,2)</f>
        <v>0</v>
      </c>
      <c r="K298" s="124" t="s">
        <v>157</v>
      </c>
      <c r="L298" s="31"/>
      <c r="M298" s="129" t="s">
        <v>19</v>
      </c>
      <c r="N298" s="130" t="s">
        <v>47</v>
      </c>
      <c r="P298" s="131">
        <f>O298*H298</f>
        <v>0</v>
      </c>
      <c r="Q298" s="131">
        <v>0</v>
      </c>
      <c r="R298" s="131">
        <f>Q298*H298</f>
        <v>0</v>
      </c>
      <c r="S298" s="131">
        <v>0.36</v>
      </c>
      <c r="T298" s="132">
        <f>S298*H298</f>
        <v>2.5667999999999997</v>
      </c>
      <c r="AR298" s="133" t="s">
        <v>158</v>
      </c>
      <c r="AT298" s="133" t="s">
        <v>153</v>
      </c>
      <c r="AU298" s="133" t="s">
        <v>85</v>
      </c>
      <c r="AY298" s="16" t="s">
        <v>151</v>
      </c>
      <c r="BE298" s="134">
        <f>IF(N298="základní",J298,0)</f>
        <v>0</v>
      </c>
      <c r="BF298" s="134">
        <f>IF(N298="snížená",J298,0)</f>
        <v>0</v>
      </c>
      <c r="BG298" s="134">
        <f>IF(N298="zákl. přenesená",J298,0)</f>
        <v>0</v>
      </c>
      <c r="BH298" s="134">
        <f>IF(N298="sníž. přenesená",J298,0)</f>
        <v>0</v>
      </c>
      <c r="BI298" s="134">
        <f>IF(N298="nulová",J298,0)</f>
        <v>0</v>
      </c>
      <c r="BJ298" s="16" t="s">
        <v>81</v>
      </c>
      <c r="BK298" s="134">
        <f>ROUND(I298*H298,2)</f>
        <v>0</v>
      </c>
      <c r="BL298" s="16" t="s">
        <v>158</v>
      </c>
      <c r="BM298" s="133" t="s">
        <v>525</v>
      </c>
    </row>
    <row r="299" spans="2:65" s="1" customFormat="1">
      <c r="B299" s="31"/>
      <c r="D299" s="135" t="s">
        <v>160</v>
      </c>
      <c r="F299" s="136" t="s">
        <v>526</v>
      </c>
      <c r="I299" s="137"/>
      <c r="L299" s="31"/>
      <c r="M299" s="138"/>
      <c r="T299" s="52"/>
      <c r="AT299" s="16" t="s">
        <v>160</v>
      </c>
      <c r="AU299" s="16" t="s">
        <v>85</v>
      </c>
    </row>
    <row r="300" spans="2:65" s="12" customFormat="1">
      <c r="B300" s="139"/>
      <c r="D300" s="140" t="s">
        <v>162</v>
      </c>
      <c r="E300" s="141" t="s">
        <v>19</v>
      </c>
      <c r="F300" s="142" t="s">
        <v>527</v>
      </c>
      <c r="H300" s="143">
        <v>7.13</v>
      </c>
      <c r="I300" s="144"/>
      <c r="L300" s="139"/>
      <c r="M300" s="145"/>
      <c r="T300" s="146"/>
      <c r="AT300" s="141" t="s">
        <v>162</v>
      </c>
      <c r="AU300" s="141" t="s">
        <v>85</v>
      </c>
      <c r="AV300" s="12" t="s">
        <v>85</v>
      </c>
      <c r="AW300" s="12" t="s">
        <v>35</v>
      </c>
      <c r="AX300" s="12" t="s">
        <v>81</v>
      </c>
      <c r="AY300" s="141" t="s">
        <v>151</v>
      </c>
    </row>
    <row r="301" spans="2:65" s="1" customFormat="1" ht="16.5" customHeight="1">
      <c r="B301" s="31"/>
      <c r="C301" s="122" t="s">
        <v>528</v>
      </c>
      <c r="D301" s="122" t="s">
        <v>153</v>
      </c>
      <c r="E301" s="123" t="s">
        <v>529</v>
      </c>
      <c r="F301" s="124" t="s">
        <v>530</v>
      </c>
      <c r="G301" s="125" t="s">
        <v>156</v>
      </c>
      <c r="H301" s="126">
        <v>11.365</v>
      </c>
      <c r="I301" s="127"/>
      <c r="J301" s="128">
        <f>ROUND(I301*H301,2)</f>
        <v>0</v>
      </c>
      <c r="K301" s="124" t="s">
        <v>157</v>
      </c>
      <c r="L301" s="31"/>
      <c r="M301" s="129" t="s">
        <v>19</v>
      </c>
      <c r="N301" s="130" t="s">
        <v>47</v>
      </c>
      <c r="P301" s="131">
        <f>O301*H301</f>
        <v>0</v>
      </c>
      <c r="Q301" s="131">
        <v>0</v>
      </c>
      <c r="R301" s="131">
        <f>Q301*H301</f>
        <v>0</v>
      </c>
      <c r="S301" s="131">
        <v>2.2000000000000002</v>
      </c>
      <c r="T301" s="132">
        <f>S301*H301</f>
        <v>25.003000000000004</v>
      </c>
      <c r="AR301" s="133" t="s">
        <v>158</v>
      </c>
      <c r="AT301" s="133" t="s">
        <v>153</v>
      </c>
      <c r="AU301" s="133" t="s">
        <v>85</v>
      </c>
      <c r="AY301" s="16" t="s">
        <v>151</v>
      </c>
      <c r="BE301" s="134">
        <f>IF(N301="základní",J301,0)</f>
        <v>0</v>
      </c>
      <c r="BF301" s="134">
        <f>IF(N301="snížená",J301,0)</f>
        <v>0</v>
      </c>
      <c r="BG301" s="134">
        <f>IF(N301="zákl. přenesená",J301,0)</f>
        <v>0</v>
      </c>
      <c r="BH301" s="134">
        <f>IF(N301="sníž. přenesená",J301,0)</f>
        <v>0</v>
      </c>
      <c r="BI301" s="134">
        <f>IF(N301="nulová",J301,0)</f>
        <v>0</v>
      </c>
      <c r="BJ301" s="16" t="s">
        <v>81</v>
      </c>
      <c r="BK301" s="134">
        <f>ROUND(I301*H301,2)</f>
        <v>0</v>
      </c>
      <c r="BL301" s="16" t="s">
        <v>158</v>
      </c>
      <c r="BM301" s="133" t="s">
        <v>531</v>
      </c>
    </row>
    <row r="302" spans="2:65" s="1" customFormat="1">
      <c r="B302" s="31"/>
      <c r="D302" s="135" t="s">
        <v>160</v>
      </c>
      <c r="F302" s="136" t="s">
        <v>532</v>
      </c>
      <c r="I302" s="137"/>
      <c r="L302" s="31"/>
      <c r="M302" s="138"/>
      <c r="T302" s="52"/>
      <c r="AT302" s="16" t="s">
        <v>160</v>
      </c>
      <c r="AU302" s="16" t="s">
        <v>85</v>
      </c>
    </row>
    <row r="303" spans="2:65" s="12" customFormat="1">
      <c r="B303" s="139"/>
      <c r="D303" s="140" t="s">
        <v>162</v>
      </c>
      <c r="E303" s="141" t="s">
        <v>19</v>
      </c>
      <c r="F303" s="142" t="s">
        <v>533</v>
      </c>
      <c r="H303" s="143">
        <v>11.365</v>
      </c>
      <c r="I303" s="144"/>
      <c r="L303" s="139"/>
      <c r="M303" s="145"/>
      <c r="T303" s="146"/>
      <c r="AT303" s="141" t="s">
        <v>162</v>
      </c>
      <c r="AU303" s="141" t="s">
        <v>85</v>
      </c>
      <c r="AV303" s="12" t="s">
        <v>85</v>
      </c>
      <c r="AW303" s="12" t="s">
        <v>35</v>
      </c>
      <c r="AX303" s="12" t="s">
        <v>81</v>
      </c>
      <c r="AY303" s="141" t="s">
        <v>151</v>
      </c>
    </row>
    <row r="304" spans="2:65" s="1" customFormat="1" ht="16.5" customHeight="1">
      <c r="B304" s="31"/>
      <c r="C304" s="122" t="s">
        <v>534</v>
      </c>
      <c r="D304" s="122" t="s">
        <v>153</v>
      </c>
      <c r="E304" s="123" t="s">
        <v>535</v>
      </c>
      <c r="F304" s="124" t="s">
        <v>536</v>
      </c>
      <c r="G304" s="125" t="s">
        <v>221</v>
      </c>
      <c r="H304" s="126">
        <v>531.96</v>
      </c>
      <c r="I304" s="127"/>
      <c r="J304" s="128">
        <f>ROUND(I304*H304,2)</f>
        <v>0</v>
      </c>
      <c r="K304" s="124" t="s">
        <v>157</v>
      </c>
      <c r="L304" s="31"/>
      <c r="M304" s="129" t="s">
        <v>19</v>
      </c>
      <c r="N304" s="130" t="s">
        <v>47</v>
      </c>
      <c r="P304" s="131">
        <f>O304*H304</f>
        <v>0</v>
      </c>
      <c r="Q304" s="131">
        <v>0</v>
      </c>
      <c r="R304" s="131">
        <f>Q304*H304</f>
        <v>0</v>
      </c>
      <c r="S304" s="131">
        <v>0</v>
      </c>
      <c r="T304" s="132">
        <f>S304*H304</f>
        <v>0</v>
      </c>
      <c r="AR304" s="133" t="s">
        <v>158</v>
      </c>
      <c r="AT304" s="133" t="s">
        <v>153</v>
      </c>
      <c r="AU304" s="133" t="s">
        <v>85</v>
      </c>
      <c r="AY304" s="16" t="s">
        <v>151</v>
      </c>
      <c r="BE304" s="134">
        <f>IF(N304="základní",J304,0)</f>
        <v>0</v>
      </c>
      <c r="BF304" s="134">
        <f>IF(N304="snížená",J304,0)</f>
        <v>0</v>
      </c>
      <c r="BG304" s="134">
        <f>IF(N304="zákl. přenesená",J304,0)</f>
        <v>0</v>
      </c>
      <c r="BH304" s="134">
        <f>IF(N304="sníž. přenesená",J304,0)</f>
        <v>0</v>
      </c>
      <c r="BI304" s="134">
        <f>IF(N304="nulová",J304,0)</f>
        <v>0</v>
      </c>
      <c r="BJ304" s="16" t="s">
        <v>81</v>
      </c>
      <c r="BK304" s="134">
        <f>ROUND(I304*H304,2)</f>
        <v>0</v>
      </c>
      <c r="BL304" s="16" t="s">
        <v>158</v>
      </c>
      <c r="BM304" s="133" t="s">
        <v>537</v>
      </c>
    </row>
    <row r="305" spans="2:65" s="1" customFormat="1">
      <c r="B305" s="31"/>
      <c r="D305" s="135" t="s">
        <v>160</v>
      </c>
      <c r="F305" s="136" t="s">
        <v>538</v>
      </c>
      <c r="I305" s="137"/>
      <c r="L305" s="31"/>
      <c r="M305" s="138"/>
      <c r="T305" s="52"/>
      <c r="AT305" s="16" t="s">
        <v>160</v>
      </c>
      <c r="AU305" s="16" t="s">
        <v>85</v>
      </c>
    </row>
    <row r="306" spans="2:65" s="12" customFormat="1">
      <c r="B306" s="139"/>
      <c r="D306" s="140" t="s">
        <v>162</v>
      </c>
      <c r="E306" s="141" t="s">
        <v>19</v>
      </c>
      <c r="F306" s="142" t="s">
        <v>539</v>
      </c>
      <c r="H306" s="143">
        <v>531.96</v>
      </c>
      <c r="I306" s="144"/>
      <c r="L306" s="139"/>
      <c r="M306" s="145"/>
      <c r="T306" s="146"/>
      <c r="AT306" s="141" t="s">
        <v>162</v>
      </c>
      <c r="AU306" s="141" t="s">
        <v>85</v>
      </c>
      <c r="AV306" s="12" t="s">
        <v>85</v>
      </c>
      <c r="AW306" s="12" t="s">
        <v>35</v>
      </c>
      <c r="AX306" s="12" t="s">
        <v>81</v>
      </c>
      <c r="AY306" s="141" t="s">
        <v>151</v>
      </c>
    </row>
    <row r="307" spans="2:65" s="1" customFormat="1" ht="16.5" customHeight="1">
      <c r="B307" s="31"/>
      <c r="C307" s="122" t="s">
        <v>540</v>
      </c>
      <c r="D307" s="122" t="s">
        <v>153</v>
      </c>
      <c r="E307" s="123" t="s">
        <v>541</v>
      </c>
      <c r="F307" s="124" t="s">
        <v>542</v>
      </c>
      <c r="G307" s="125" t="s">
        <v>221</v>
      </c>
      <c r="H307" s="126">
        <v>1063.92</v>
      </c>
      <c r="I307" s="127"/>
      <c r="J307" s="128">
        <f>ROUND(I307*H307,2)</f>
        <v>0</v>
      </c>
      <c r="K307" s="124" t="s">
        <v>157</v>
      </c>
      <c r="L307" s="31"/>
      <c r="M307" s="129" t="s">
        <v>19</v>
      </c>
      <c r="N307" s="130" t="s">
        <v>47</v>
      </c>
      <c r="P307" s="131">
        <f>O307*H307</f>
        <v>0</v>
      </c>
      <c r="Q307" s="131">
        <v>0</v>
      </c>
      <c r="R307" s="131">
        <f>Q307*H307</f>
        <v>0</v>
      </c>
      <c r="S307" s="131">
        <v>0</v>
      </c>
      <c r="T307" s="132">
        <f>S307*H307</f>
        <v>0</v>
      </c>
      <c r="AR307" s="133" t="s">
        <v>158</v>
      </c>
      <c r="AT307" s="133" t="s">
        <v>153</v>
      </c>
      <c r="AU307" s="133" t="s">
        <v>85</v>
      </c>
      <c r="AY307" s="16" t="s">
        <v>151</v>
      </c>
      <c r="BE307" s="134">
        <f>IF(N307="základní",J307,0)</f>
        <v>0</v>
      </c>
      <c r="BF307" s="134">
        <f>IF(N307="snížená",J307,0)</f>
        <v>0</v>
      </c>
      <c r="BG307" s="134">
        <f>IF(N307="zákl. přenesená",J307,0)</f>
        <v>0</v>
      </c>
      <c r="BH307" s="134">
        <f>IF(N307="sníž. přenesená",J307,0)</f>
        <v>0</v>
      </c>
      <c r="BI307" s="134">
        <f>IF(N307="nulová",J307,0)</f>
        <v>0</v>
      </c>
      <c r="BJ307" s="16" t="s">
        <v>81</v>
      </c>
      <c r="BK307" s="134">
        <f>ROUND(I307*H307,2)</f>
        <v>0</v>
      </c>
      <c r="BL307" s="16" t="s">
        <v>158</v>
      </c>
      <c r="BM307" s="133" t="s">
        <v>543</v>
      </c>
    </row>
    <row r="308" spans="2:65" s="1" customFormat="1">
      <c r="B308" s="31"/>
      <c r="D308" s="135" t="s">
        <v>160</v>
      </c>
      <c r="F308" s="136" t="s">
        <v>544</v>
      </c>
      <c r="I308" s="137"/>
      <c r="L308" s="31"/>
      <c r="M308" s="138"/>
      <c r="T308" s="52"/>
      <c r="AT308" s="16" t="s">
        <v>160</v>
      </c>
      <c r="AU308" s="16" t="s">
        <v>85</v>
      </c>
    </row>
    <row r="309" spans="2:65" s="12" customFormat="1">
      <c r="B309" s="139"/>
      <c r="D309" s="140" t="s">
        <v>162</v>
      </c>
      <c r="F309" s="142" t="s">
        <v>545</v>
      </c>
      <c r="H309" s="143">
        <v>1063.92</v>
      </c>
      <c r="I309" s="144"/>
      <c r="L309" s="139"/>
      <c r="M309" s="145"/>
      <c r="T309" s="146"/>
      <c r="AT309" s="141" t="s">
        <v>162</v>
      </c>
      <c r="AU309" s="141" t="s">
        <v>85</v>
      </c>
      <c r="AV309" s="12" t="s">
        <v>85</v>
      </c>
      <c r="AW309" s="12" t="s">
        <v>4</v>
      </c>
      <c r="AX309" s="12" t="s">
        <v>81</v>
      </c>
      <c r="AY309" s="141" t="s">
        <v>151</v>
      </c>
    </row>
    <row r="310" spans="2:65" s="1" customFormat="1" ht="24.2" customHeight="1">
      <c r="B310" s="31"/>
      <c r="C310" s="122" t="s">
        <v>546</v>
      </c>
      <c r="D310" s="122" t="s">
        <v>153</v>
      </c>
      <c r="E310" s="123" t="s">
        <v>547</v>
      </c>
      <c r="F310" s="124" t="s">
        <v>548</v>
      </c>
      <c r="G310" s="125" t="s">
        <v>221</v>
      </c>
      <c r="H310" s="126">
        <v>70</v>
      </c>
      <c r="I310" s="127"/>
      <c r="J310" s="128">
        <f>ROUND(I310*H310,2)</f>
        <v>0</v>
      </c>
      <c r="K310" s="124" t="s">
        <v>157</v>
      </c>
      <c r="L310" s="31"/>
      <c r="M310" s="129" t="s">
        <v>19</v>
      </c>
      <c r="N310" s="130" t="s">
        <v>47</v>
      </c>
      <c r="P310" s="131">
        <f>O310*H310</f>
        <v>0</v>
      </c>
      <c r="Q310" s="131">
        <v>0</v>
      </c>
      <c r="R310" s="131">
        <f>Q310*H310</f>
        <v>0</v>
      </c>
      <c r="S310" s="131">
        <v>4.1000000000000002E-2</v>
      </c>
      <c r="T310" s="132">
        <f>S310*H310</f>
        <v>2.87</v>
      </c>
      <c r="AR310" s="133" t="s">
        <v>158</v>
      </c>
      <c r="AT310" s="133" t="s">
        <v>153</v>
      </c>
      <c r="AU310" s="133" t="s">
        <v>85</v>
      </c>
      <c r="AY310" s="16" t="s">
        <v>151</v>
      </c>
      <c r="BE310" s="134">
        <f>IF(N310="základní",J310,0)</f>
        <v>0</v>
      </c>
      <c r="BF310" s="134">
        <f>IF(N310="snížená",J310,0)</f>
        <v>0</v>
      </c>
      <c r="BG310" s="134">
        <f>IF(N310="zákl. přenesená",J310,0)</f>
        <v>0</v>
      </c>
      <c r="BH310" s="134">
        <f>IF(N310="sníž. přenesená",J310,0)</f>
        <v>0</v>
      </c>
      <c r="BI310" s="134">
        <f>IF(N310="nulová",J310,0)</f>
        <v>0</v>
      </c>
      <c r="BJ310" s="16" t="s">
        <v>81</v>
      </c>
      <c r="BK310" s="134">
        <f>ROUND(I310*H310,2)</f>
        <v>0</v>
      </c>
      <c r="BL310" s="16" t="s">
        <v>158</v>
      </c>
      <c r="BM310" s="133" t="s">
        <v>549</v>
      </c>
    </row>
    <row r="311" spans="2:65" s="1" customFormat="1">
      <c r="B311" s="31"/>
      <c r="D311" s="135" t="s">
        <v>160</v>
      </c>
      <c r="F311" s="136" t="s">
        <v>550</v>
      </c>
      <c r="I311" s="137"/>
      <c r="L311" s="31"/>
      <c r="M311" s="138"/>
      <c r="T311" s="52"/>
      <c r="AT311" s="16" t="s">
        <v>160</v>
      </c>
      <c r="AU311" s="16" t="s">
        <v>85</v>
      </c>
    </row>
    <row r="312" spans="2:65" s="12" customFormat="1">
      <c r="B312" s="139"/>
      <c r="D312" s="140" t="s">
        <v>162</v>
      </c>
      <c r="E312" s="141" t="s">
        <v>19</v>
      </c>
      <c r="F312" s="142" t="s">
        <v>551</v>
      </c>
      <c r="H312" s="143">
        <v>70</v>
      </c>
      <c r="I312" s="144"/>
      <c r="L312" s="139"/>
      <c r="M312" s="145"/>
      <c r="T312" s="146"/>
      <c r="AT312" s="141" t="s">
        <v>162</v>
      </c>
      <c r="AU312" s="141" t="s">
        <v>85</v>
      </c>
      <c r="AV312" s="12" t="s">
        <v>85</v>
      </c>
      <c r="AW312" s="12" t="s">
        <v>35</v>
      </c>
      <c r="AX312" s="12" t="s">
        <v>81</v>
      </c>
      <c r="AY312" s="141" t="s">
        <v>151</v>
      </c>
    </row>
    <row r="313" spans="2:65" s="1" customFormat="1" ht="24.2" customHeight="1">
      <c r="B313" s="31"/>
      <c r="C313" s="122" t="s">
        <v>552</v>
      </c>
      <c r="D313" s="122" t="s">
        <v>153</v>
      </c>
      <c r="E313" s="123" t="s">
        <v>553</v>
      </c>
      <c r="F313" s="124" t="s">
        <v>554</v>
      </c>
      <c r="G313" s="125" t="s">
        <v>221</v>
      </c>
      <c r="H313" s="126">
        <v>3.78</v>
      </c>
      <c r="I313" s="127"/>
      <c r="J313" s="128">
        <f>ROUND(I313*H313,2)</f>
        <v>0</v>
      </c>
      <c r="K313" s="124" t="s">
        <v>157</v>
      </c>
      <c r="L313" s="31"/>
      <c r="M313" s="129" t="s">
        <v>19</v>
      </c>
      <c r="N313" s="130" t="s">
        <v>47</v>
      </c>
      <c r="P313" s="131">
        <f>O313*H313</f>
        <v>0</v>
      </c>
      <c r="Q313" s="131">
        <v>0</v>
      </c>
      <c r="R313" s="131">
        <f>Q313*H313</f>
        <v>0</v>
      </c>
      <c r="S313" s="131">
        <v>3.4000000000000002E-2</v>
      </c>
      <c r="T313" s="132">
        <f>S313*H313</f>
        <v>0.12852</v>
      </c>
      <c r="AR313" s="133" t="s">
        <v>158</v>
      </c>
      <c r="AT313" s="133" t="s">
        <v>153</v>
      </c>
      <c r="AU313" s="133" t="s">
        <v>85</v>
      </c>
      <c r="AY313" s="16" t="s">
        <v>151</v>
      </c>
      <c r="BE313" s="134">
        <f>IF(N313="základní",J313,0)</f>
        <v>0</v>
      </c>
      <c r="BF313" s="134">
        <f>IF(N313="snížená",J313,0)</f>
        <v>0</v>
      </c>
      <c r="BG313" s="134">
        <f>IF(N313="zákl. přenesená",J313,0)</f>
        <v>0</v>
      </c>
      <c r="BH313" s="134">
        <f>IF(N313="sníž. přenesená",J313,0)</f>
        <v>0</v>
      </c>
      <c r="BI313" s="134">
        <f>IF(N313="nulová",J313,0)</f>
        <v>0</v>
      </c>
      <c r="BJ313" s="16" t="s">
        <v>81</v>
      </c>
      <c r="BK313" s="134">
        <f>ROUND(I313*H313,2)</f>
        <v>0</v>
      </c>
      <c r="BL313" s="16" t="s">
        <v>158</v>
      </c>
      <c r="BM313" s="133" t="s">
        <v>555</v>
      </c>
    </row>
    <row r="314" spans="2:65" s="1" customFormat="1">
      <c r="B314" s="31"/>
      <c r="D314" s="135" t="s">
        <v>160</v>
      </c>
      <c r="F314" s="136" t="s">
        <v>556</v>
      </c>
      <c r="I314" s="137"/>
      <c r="L314" s="31"/>
      <c r="M314" s="138"/>
      <c r="T314" s="52"/>
      <c r="AT314" s="16" t="s">
        <v>160</v>
      </c>
      <c r="AU314" s="16" t="s">
        <v>85</v>
      </c>
    </row>
    <row r="315" spans="2:65" s="12" customFormat="1">
      <c r="B315" s="139"/>
      <c r="D315" s="140" t="s">
        <v>162</v>
      </c>
      <c r="E315" s="141" t="s">
        <v>19</v>
      </c>
      <c r="F315" s="142" t="s">
        <v>557</v>
      </c>
      <c r="H315" s="143">
        <v>3.78</v>
      </c>
      <c r="I315" s="144"/>
      <c r="L315" s="139"/>
      <c r="M315" s="145"/>
      <c r="T315" s="146"/>
      <c r="AT315" s="141" t="s">
        <v>162</v>
      </c>
      <c r="AU315" s="141" t="s">
        <v>85</v>
      </c>
      <c r="AV315" s="12" t="s">
        <v>85</v>
      </c>
      <c r="AW315" s="12" t="s">
        <v>35</v>
      </c>
      <c r="AX315" s="12" t="s">
        <v>81</v>
      </c>
      <c r="AY315" s="141" t="s">
        <v>151</v>
      </c>
    </row>
    <row r="316" spans="2:65" s="1" customFormat="1" ht="24.2" customHeight="1">
      <c r="B316" s="31"/>
      <c r="C316" s="122" t="s">
        <v>558</v>
      </c>
      <c r="D316" s="122" t="s">
        <v>153</v>
      </c>
      <c r="E316" s="123" t="s">
        <v>559</v>
      </c>
      <c r="F316" s="124" t="s">
        <v>560</v>
      </c>
      <c r="G316" s="125" t="s">
        <v>221</v>
      </c>
      <c r="H316" s="126">
        <v>17.28</v>
      </c>
      <c r="I316" s="127"/>
      <c r="J316" s="128">
        <f>ROUND(I316*H316,2)</f>
        <v>0</v>
      </c>
      <c r="K316" s="124" t="s">
        <v>157</v>
      </c>
      <c r="L316" s="31"/>
      <c r="M316" s="129" t="s">
        <v>19</v>
      </c>
      <c r="N316" s="130" t="s">
        <v>47</v>
      </c>
      <c r="P316" s="131">
        <f>O316*H316</f>
        <v>0</v>
      </c>
      <c r="Q316" s="131">
        <v>0</v>
      </c>
      <c r="R316" s="131">
        <f>Q316*H316</f>
        <v>0</v>
      </c>
      <c r="S316" s="131">
        <v>3.4000000000000002E-2</v>
      </c>
      <c r="T316" s="132">
        <f>S316*H316</f>
        <v>0.58752000000000004</v>
      </c>
      <c r="AR316" s="133" t="s">
        <v>158</v>
      </c>
      <c r="AT316" s="133" t="s">
        <v>153</v>
      </c>
      <c r="AU316" s="133" t="s">
        <v>85</v>
      </c>
      <c r="AY316" s="16" t="s">
        <v>151</v>
      </c>
      <c r="BE316" s="134">
        <f>IF(N316="základní",J316,0)</f>
        <v>0</v>
      </c>
      <c r="BF316" s="134">
        <f>IF(N316="snížená",J316,0)</f>
        <v>0</v>
      </c>
      <c r="BG316" s="134">
        <f>IF(N316="zákl. přenesená",J316,0)</f>
        <v>0</v>
      </c>
      <c r="BH316" s="134">
        <f>IF(N316="sníž. přenesená",J316,0)</f>
        <v>0</v>
      </c>
      <c r="BI316" s="134">
        <f>IF(N316="nulová",J316,0)</f>
        <v>0</v>
      </c>
      <c r="BJ316" s="16" t="s">
        <v>81</v>
      </c>
      <c r="BK316" s="134">
        <f>ROUND(I316*H316,2)</f>
        <v>0</v>
      </c>
      <c r="BL316" s="16" t="s">
        <v>158</v>
      </c>
      <c r="BM316" s="133" t="s">
        <v>561</v>
      </c>
    </row>
    <row r="317" spans="2:65" s="1" customFormat="1">
      <c r="B317" s="31"/>
      <c r="D317" s="135" t="s">
        <v>160</v>
      </c>
      <c r="F317" s="136" t="s">
        <v>562</v>
      </c>
      <c r="I317" s="137"/>
      <c r="L317" s="31"/>
      <c r="M317" s="138"/>
      <c r="T317" s="52"/>
      <c r="AT317" s="16" t="s">
        <v>160</v>
      </c>
      <c r="AU317" s="16" t="s">
        <v>85</v>
      </c>
    </row>
    <row r="318" spans="2:65" s="12" customFormat="1">
      <c r="B318" s="139"/>
      <c r="D318" s="140" t="s">
        <v>162</v>
      </c>
      <c r="E318" s="141" t="s">
        <v>19</v>
      </c>
      <c r="F318" s="142" t="s">
        <v>563</v>
      </c>
      <c r="H318" s="143">
        <v>17.28</v>
      </c>
      <c r="I318" s="144"/>
      <c r="L318" s="139"/>
      <c r="M318" s="145"/>
      <c r="T318" s="146"/>
      <c r="AT318" s="141" t="s">
        <v>162</v>
      </c>
      <c r="AU318" s="141" t="s">
        <v>85</v>
      </c>
      <c r="AV318" s="12" t="s">
        <v>85</v>
      </c>
      <c r="AW318" s="12" t="s">
        <v>35</v>
      </c>
      <c r="AX318" s="12" t="s">
        <v>81</v>
      </c>
      <c r="AY318" s="141" t="s">
        <v>151</v>
      </c>
    </row>
    <row r="319" spans="2:65" s="1" customFormat="1" ht="21.75" customHeight="1">
      <c r="B319" s="31"/>
      <c r="C319" s="122" t="s">
        <v>564</v>
      </c>
      <c r="D319" s="122" t="s">
        <v>153</v>
      </c>
      <c r="E319" s="123" t="s">
        <v>565</v>
      </c>
      <c r="F319" s="124" t="s">
        <v>566</v>
      </c>
      <c r="G319" s="125" t="s">
        <v>221</v>
      </c>
      <c r="H319" s="126">
        <v>18.527999999999999</v>
      </c>
      <c r="I319" s="127"/>
      <c r="J319" s="128">
        <f>ROUND(I319*H319,2)</f>
        <v>0</v>
      </c>
      <c r="K319" s="124" t="s">
        <v>157</v>
      </c>
      <c r="L319" s="31"/>
      <c r="M319" s="129" t="s">
        <v>19</v>
      </c>
      <c r="N319" s="130" t="s">
        <v>47</v>
      </c>
      <c r="P319" s="131">
        <f>O319*H319</f>
        <v>0</v>
      </c>
      <c r="Q319" s="131">
        <v>0</v>
      </c>
      <c r="R319" s="131">
        <f>Q319*H319</f>
        <v>0</v>
      </c>
      <c r="S319" s="131">
        <v>5.0999999999999997E-2</v>
      </c>
      <c r="T319" s="132">
        <f>S319*H319</f>
        <v>0.94492799999999988</v>
      </c>
      <c r="AR319" s="133" t="s">
        <v>158</v>
      </c>
      <c r="AT319" s="133" t="s">
        <v>153</v>
      </c>
      <c r="AU319" s="133" t="s">
        <v>85</v>
      </c>
      <c r="AY319" s="16" t="s">
        <v>151</v>
      </c>
      <c r="BE319" s="134">
        <f>IF(N319="základní",J319,0)</f>
        <v>0</v>
      </c>
      <c r="BF319" s="134">
        <f>IF(N319="snížená",J319,0)</f>
        <v>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6" t="s">
        <v>81</v>
      </c>
      <c r="BK319" s="134">
        <f>ROUND(I319*H319,2)</f>
        <v>0</v>
      </c>
      <c r="BL319" s="16" t="s">
        <v>158</v>
      </c>
      <c r="BM319" s="133" t="s">
        <v>567</v>
      </c>
    </row>
    <row r="320" spans="2:65" s="1" customFormat="1">
      <c r="B320" s="31"/>
      <c r="D320" s="135" t="s">
        <v>160</v>
      </c>
      <c r="F320" s="136" t="s">
        <v>568</v>
      </c>
      <c r="I320" s="137"/>
      <c r="L320" s="31"/>
      <c r="M320" s="138"/>
      <c r="T320" s="52"/>
      <c r="AT320" s="16" t="s">
        <v>160</v>
      </c>
      <c r="AU320" s="16" t="s">
        <v>85</v>
      </c>
    </row>
    <row r="321" spans="2:65" s="12" customFormat="1">
      <c r="B321" s="139"/>
      <c r="D321" s="140" t="s">
        <v>162</v>
      </c>
      <c r="E321" s="141" t="s">
        <v>19</v>
      </c>
      <c r="F321" s="142" t="s">
        <v>569</v>
      </c>
      <c r="H321" s="143">
        <v>18.527999999999999</v>
      </c>
      <c r="I321" s="144"/>
      <c r="L321" s="139"/>
      <c r="M321" s="145"/>
      <c r="T321" s="146"/>
      <c r="AT321" s="141" t="s">
        <v>162</v>
      </c>
      <c r="AU321" s="141" t="s">
        <v>85</v>
      </c>
      <c r="AV321" s="12" t="s">
        <v>85</v>
      </c>
      <c r="AW321" s="12" t="s">
        <v>35</v>
      </c>
      <c r="AX321" s="12" t="s">
        <v>81</v>
      </c>
      <c r="AY321" s="141" t="s">
        <v>151</v>
      </c>
    </row>
    <row r="322" spans="2:65" s="1" customFormat="1" ht="24.2" customHeight="1">
      <c r="B322" s="31"/>
      <c r="C322" s="122" t="s">
        <v>570</v>
      </c>
      <c r="D322" s="122" t="s">
        <v>153</v>
      </c>
      <c r="E322" s="123" t="s">
        <v>571</v>
      </c>
      <c r="F322" s="124" t="s">
        <v>572</v>
      </c>
      <c r="G322" s="125" t="s">
        <v>311</v>
      </c>
      <c r="H322" s="126">
        <v>7</v>
      </c>
      <c r="I322" s="127"/>
      <c r="J322" s="128">
        <f>ROUND(I322*H322,2)</f>
        <v>0</v>
      </c>
      <c r="K322" s="124" t="s">
        <v>157</v>
      </c>
      <c r="L322" s="31"/>
      <c r="M322" s="129" t="s">
        <v>19</v>
      </c>
      <c r="N322" s="130" t="s">
        <v>47</v>
      </c>
      <c r="P322" s="131">
        <f>O322*H322</f>
        <v>0</v>
      </c>
      <c r="Q322" s="131">
        <v>0</v>
      </c>
      <c r="R322" s="131">
        <f>Q322*H322</f>
        <v>0</v>
      </c>
      <c r="S322" s="131">
        <v>5.8999999999999997E-2</v>
      </c>
      <c r="T322" s="132">
        <f>S322*H322</f>
        <v>0.41299999999999998</v>
      </c>
      <c r="AR322" s="133" t="s">
        <v>158</v>
      </c>
      <c r="AT322" s="133" t="s">
        <v>153</v>
      </c>
      <c r="AU322" s="133" t="s">
        <v>85</v>
      </c>
      <c r="AY322" s="16" t="s">
        <v>151</v>
      </c>
      <c r="BE322" s="134">
        <f>IF(N322="základní",J322,0)</f>
        <v>0</v>
      </c>
      <c r="BF322" s="134">
        <f>IF(N322="snížená",J322,0)</f>
        <v>0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6" t="s">
        <v>81</v>
      </c>
      <c r="BK322" s="134">
        <f>ROUND(I322*H322,2)</f>
        <v>0</v>
      </c>
      <c r="BL322" s="16" t="s">
        <v>158</v>
      </c>
      <c r="BM322" s="133" t="s">
        <v>573</v>
      </c>
    </row>
    <row r="323" spans="2:65" s="1" customFormat="1">
      <c r="B323" s="31"/>
      <c r="D323" s="135" t="s">
        <v>160</v>
      </c>
      <c r="F323" s="136" t="s">
        <v>574</v>
      </c>
      <c r="I323" s="137"/>
      <c r="L323" s="31"/>
      <c r="M323" s="138"/>
      <c r="T323" s="52"/>
      <c r="AT323" s="16" t="s">
        <v>160</v>
      </c>
      <c r="AU323" s="16" t="s">
        <v>85</v>
      </c>
    </row>
    <row r="324" spans="2:65" s="1" customFormat="1" ht="21.75" customHeight="1">
      <c r="B324" s="31"/>
      <c r="C324" s="122" t="s">
        <v>575</v>
      </c>
      <c r="D324" s="122" t="s">
        <v>153</v>
      </c>
      <c r="E324" s="123" t="s">
        <v>576</v>
      </c>
      <c r="F324" s="124" t="s">
        <v>577</v>
      </c>
      <c r="G324" s="125" t="s">
        <v>221</v>
      </c>
      <c r="H324" s="126">
        <v>392.75599999999997</v>
      </c>
      <c r="I324" s="127"/>
      <c r="J324" s="128">
        <f>ROUND(I324*H324,2)</f>
        <v>0</v>
      </c>
      <c r="K324" s="124" t="s">
        <v>157</v>
      </c>
      <c r="L324" s="31"/>
      <c r="M324" s="129" t="s">
        <v>19</v>
      </c>
      <c r="N324" s="130" t="s">
        <v>47</v>
      </c>
      <c r="P324" s="131">
        <f>O324*H324</f>
        <v>0</v>
      </c>
      <c r="Q324" s="131">
        <v>0</v>
      </c>
      <c r="R324" s="131">
        <f>Q324*H324</f>
        <v>0</v>
      </c>
      <c r="S324" s="131">
        <v>0.01</v>
      </c>
      <c r="T324" s="132">
        <f>S324*H324</f>
        <v>3.9275599999999997</v>
      </c>
      <c r="AR324" s="133" t="s">
        <v>158</v>
      </c>
      <c r="AT324" s="133" t="s">
        <v>153</v>
      </c>
      <c r="AU324" s="133" t="s">
        <v>85</v>
      </c>
      <c r="AY324" s="16" t="s">
        <v>151</v>
      </c>
      <c r="BE324" s="134">
        <f>IF(N324="základní",J324,0)</f>
        <v>0</v>
      </c>
      <c r="BF324" s="134">
        <f>IF(N324="snížená",J324,0)</f>
        <v>0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6" t="s">
        <v>81</v>
      </c>
      <c r="BK324" s="134">
        <f>ROUND(I324*H324,2)</f>
        <v>0</v>
      </c>
      <c r="BL324" s="16" t="s">
        <v>158</v>
      </c>
      <c r="BM324" s="133" t="s">
        <v>578</v>
      </c>
    </row>
    <row r="325" spans="2:65" s="1" customFormat="1">
      <c r="B325" s="31"/>
      <c r="D325" s="135" t="s">
        <v>160</v>
      </c>
      <c r="F325" s="136" t="s">
        <v>579</v>
      </c>
      <c r="I325" s="137"/>
      <c r="L325" s="31"/>
      <c r="M325" s="138"/>
      <c r="T325" s="52"/>
      <c r="AT325" s="16" t="s">
        <v>160</v>
      </c>
      <c r="AU325" s="16" t="s">
        <v>85</v>
      </c>
    </row>
    <row r="326" spans="2:65" s="12" customFormat="1">
      <c r="B326" s="139"/>
      <c r="D326" s="140" t="s">
        <v>162</v>
      </c>
      <c r="E326" s="141" t="s">
        <v>19</v>
      </c>
      <c r="F326" s="142" t="s">
        <v>580</v>
      </c>
      <c r="H326" s="143">
        <v>392.75599999999997</v>
      </c>
      <c r="I326" s="144"/>
      <c r="L326" s="139"/>
      <c r="M326" s="145"/>
      <c r="T326" s="146"/>
      <c r="AT326" s="141" t="s">
        <v>162</v>
      </c>
      <c r="AU326" s="141" t="s">
        <v>85</v>
      </c>
      <c r="AV326" s="12" t="s">
        <v>85</v>
      </c>
      <c r="AW326" s="12" t="s">
        <v>35</v>
      </c>
      <c r="AX326" s="12" t="s">
        <v>81</v>
      </c>
      <c r="AY326" s="141" t="s">
        <v>151</v>
      </c>
    </row>
    <row r="327" spans="2:65" s="1" customFormat="1" ht="24.2" customHeight="1">
      <c r="B327" s="31"/>
      <c r="C327" s="122" t="s">
        <v>581</v>
      </c>
      <c r="D327" s="122" t="s">
        <v>153</v>
      </c>
      <c r="E327" s="123" t="s">
        <v>582</v>
      </c>
      <c r="F327" s="124" t="s">
        <v>583</v>
      </c>
      <c r="G327" s="125" t="s">
        <v>221</v>
      </c>
      <c r="H327" s="126">
        <v>573.46699999999998</v>
      </c>
      <c r="I327" s="127"/>
      <c r="J327" s="128">
        <f>ROUND(I327*H327,2)</f>
        <v>0</v>
      </c>
      <c r="K327" s="124" t="s">
        <v>157</v>
      </c>
      <c r="L327" s="31"/>
      <c r="M327" s="129" t="s">
        <v>19</v>
      </c>
      <c r="N327" s="130" t="s">
        <v>47</v>
      </c>
      <c r="P327" s="131">
        <f>O327*H327</f>
        <v>0</v>
      </c>
      <c r="Q327" s="131">
        <v>0</v>
      </c>
      <c r="R327" s="131">
        <f>Q327*H327</f>
        <v>0</v>
      </c>
      <c r="S327" s="131">
        <v>0.01</v>
      </c>
      <c r="T327" s="132">
        <f>S327*H327</f>
        <v>5.7346700000000004</v>
      </c>
      <c r="AR327" s="133" t="s">
        <v>158</v>
      </c>
      <c r="AT327" s="133" t="s">
        <v>153</v>
      </c>
      <c r="AU327" s="133" t="s">
        <v>85</v>
      </c>
      <c r="AY327" s="16" t="s">
        <v>151</v>
      </c>
      <c r="BE327" s="134">
        <f>IF(N327="základní",J327,0)</f>
        <v>0</v>
      </c>
      <c r="BF327" s="134">
        <f>IF(N327="snížená",J327,0)</f>
        <v>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6" t="s">
        <v>81</v>
      </c>
      <c r="BK327" s="134">
        <f>ROUND(I327*H327,2)</f>
        <v>0</v>
      </c>
      <c r="BL327" s="16" t="s">
        <v>158</v>
      </c>
      <c r="BM327" s="133" t="s">
        <v>584</v>
      </c>
    </row>
    <row r="328" spans="2:65" s="1" customFormat="1">
      <c r="B328" s="31"/>
      <c r="D328" s="135" t="s">
        <v>160</v>
      </c>
      <c r="F328" s="136" t="s">
        <v>585</v>
      </c>
      <c r="I328" s="137"/>
      <c r="L328" s="31"/>
      <c r="M328" s="138"/>
      <c r="T328" s="52"/>
      <c r="AT328" s="16" t="s">
        <v>160</v>
      </c>
      <c r="AU328" s="16" t="s">
        <v>85</v>
      </c>
    </row>
    <row r="329" spans="2:65" s="12" customFormat="1">
      <c r="B329" s="139"/>
      <c r="D329" s="140" t="s">
        <v>162</v>
      </c>
      <c r="E329" s="141" t="s">
        <v>19</v>
      </c>
      <c r="F329" s="142" t="s">
        <v>586</v>
      </c>
      <c r="H329" s="143">
        <v>573.46699999999998</v>
      </c>
      <c r="I329" s="144"/>
      <c r="L329" s="139"/>
      <c r="M329" s="145"/>
      <c r="T329" s="146"/>
      <c r="AT329" s="141" t="s">
        <v>162</v>
      </c>
      <c r="AU329" s="141" t="s">
        <v>85</v>
      </c>
      <c r="AV329" s="12" t="s">
        <v>85</v>
      </c>
      <c r="AW329" s="12" t="s">
        <v>35</v>
      </c>
      <c r="AX329" s="12" t="s">
        <v>81</v>
      </c>
      <c r="AY329" s="141" t="s">
        <v>151</v>
      </c>
    </row>
    <row r="330" spans="2:65" s="1" customFormat="1" ht="16.5" customHeight="1">
      <c r="B330" s="31"/>
      <c r="C330" s="122" t="s">
        <v>587</v>
      </c>
      <c r="D330" s="122" t="s">
        <v>153</v>
      </c>
      <c r="E330" s="123" t="s">
        <v>588</v>
      </c>
      <c r="F330" s="124" t="s">
        <v>589</v>
      </c>
      <c r="G330" s="125" t="s">
        <v>221</v>
      </c>
      <c r="H330" s="126">
        <v>127.1</v>
      </c>
      <c r="I330" s="127"/>
      <c r="J330" s="128">
        <f>ROUND(I330*H330,2)</f>
        <v>0</v>
      </c>
      <c r="K330" s="124" t="s">
        <v>157</v>
      </c>
      <c r="L330" s="31"/>
      <c r="M330" s="129" t="s">
        <v>19</v>
      </c>
      <c r="N330" s="130" t="s">
        <v>47</v>
      </c>
      <c r="P330" s="131">
        <f>O330*H330</f>
        <v>0</v>
      </c>
      <c r="Q330" s="131">
        <v>0</v>
      </c>
      <c r="R330" s="131">
        <f>Q330*H330</f>
        <v>0</v>
      </c>
      <c r="S330" s="131">
        <v>0</v>
      </c>
      <c r="T330" s="132">
        <f>S330*H330</f>
        <v>0</v>
      </c>
      <c r="AR330" s="133" t="s">
        <v>158</v>
      </c>
      <c r="AT330" s="133" t="s">
        <v>153</v>
      </c>
      <c r="AU330" s="133" t="s">
        <v>85</v>
      </c>
      <c r="AY330" s="16" t="s">
        <v>151</v>
      </c>
      <c r="BE330" s="134">
        <f>IF(N330="základní",J330,0)</f>
        <v>0</v>
      </c>
      <c r="BF330" s="134">
        <f>IF(N330="snížená",J330,0)</f>
        <v>0</v>
      </c>
      <c r="BG330" s="134">
        <f>IF(N330="zákl. přenesená",J330,0)</f>
        <v>0</v>
      </c>
      <c r="BH330" s="134">
        <f>IF(N330="sníž. přenesená",J330,0)</f>
        <v>0</v>
      </c>
      <c r="BI330" s="134">
        <f>IF(N330="nulová",J330,0)</f>
        <v>0</v>
      </c>
      <c r="BJ330" s="16" t="s">
        <v>81</v>
      </c>
      <c r="BK330" s="134">
        <f>ROUND(I330*H330,2)</f>
        <v>0</v>
      </c>
      <c r="BL330" s="16" t="s">
        <v>158</v>
      </c>
      <c r="BM330" s="133" t="s">
        <v>590</v>
      </c>
    </row>
    <row r="331" spans="2:65" s="1" customFormat="1">
      <c r="B331" s="31"/>
      <c r="D331" s="135" t="s">
        <v>160</v>
      </c>
      <c r="F331" s="136" t="s">
        <v>591</v>
      </c>
      <c r="I331" s="137"/>
      <c r="L331" s="31"/>
      <c r="M331" s="138"/>
      <c r="T331" s="52"/>
      <c r="AT331" s="16" t="s">
        <v>160</v>
      </c>
      <c r="AU331" s="16" t="s">
        <v>85</v>
      </c>
    </row>
    <row r="332" spans="2:65" s="11" customFormat="1" ht="22.9" customHeight="1">
      <c r="B332" s="110"/>
      <c r="D332" s="111" t="s">
        <v>75</v>
      </c>
      <c r="E332" s="120" t="s">
        <v>592</v>
      </c>
      <c r="F332" s="120" t="s">
        <v>593</v>
      </c>
      <c r="I332" s="113"/>
      <c r="J332" s="121">
        <f>BK332</f>
        <v>0</v>
      </c>
      <c r="L332" s="110"/>
      <c r="M332" s="115"/>
      <c r="P332" s="116">
        <f>SUM(P333:P347)</f>
        <v>0</v>
      </c>
      <c r="R332" s="116">
        <f>SUM(R333:R347)</f>
        <v>0</v>
      </c>
      <c r="T332" s="117">
        <f>SUM(T333:T347)</f>
        <v>0</v>
      </c>
      <c r="AR332" s="111" t="s">
        <v>81</v>
      </c>
      <c r="AT332" s="118" t="s">
        <v>75</v>
      </c>
      <c r="AU332" s="118" t="s">
        <v>81</v>
      </c>
      <c r="AY332" s="111" t="s">
        <v>151</v>
      </c>
      <c r="BK332" s="119">
        <f>SUM(BK333:BK347)</f>
        <v>0</v>
      </c>
    </row>
    <row r="333" spans="2:65" s="1" customFormat="1" ht="24.2" customHeight="1">
      <c r="B333" s="31"/>
      <c r="C333" s="122" t="s">
        <v>594</v>
      </c>
      <c r="D333" s="122" t="s">
        <v>153</v>
      </c>
      <c r="E333" s="123" t="s">
        <v>595</v>
      </c>
      <c r="F333" s="124" t="s">
        <v>596</v>
      </c>
      <c r="G333" s="125" t="s">
        <v>177</v>
      </c>
      <c r="H333" s="126">
        <v>156.90600000000001</v>
      </c>
      <c r="I333" s="127"/>
      <c r="J333" s="128">
        <f>ROUND(I333*H333,2)</f>
        <v>0</v>
      </c>
      <c r="K333" s="124" t="s">
        <v>157</v>
      </c>
      <c r="L333" s="31"/>
      <c r="M333" s="129" t="s">
        <v>19</v>
      </c>
      <c r="N333" s="130" t="s">
        <v>47</v>
      </c>
      <c r="P333" s="131">
        <f>O333*H333</f>
        <v>0</v>
      </c>
      <c r="Q333" s="131">
        <v>0</v>
      </c>
      <c r="R333" s="131">
        <f>Q333*H333</f>
        <v>0</v>
      </c>
      <c r="S333" s="131">
        <v>0</v>
      </c>
      <c r="T333" s="132">
        <f>S333*H333</f>
        <v>0</v>
      </c>
      <c r="AR333" s="133" t="s">
        <v>158</v>
      </c>
      <c r="AT333" s="133" t="s">
        <v>153</v>
      </c>
      <c r="AU333" s="133" t="s">
        <v>85</v>
      </c>
      <c r="AY333" s="16" t="s">
        <v>151</v>
      </c>
      <c r="BE333" s="134">
        <f>IF(N333="základní",J333,0)</f>
        <v>0</v>
      </c>
      <c r="BF333" s="134">
        <f>IF(N333="snížená",J333,0)</f>
        <v>0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6" t="s">
        <v>81</v>
      </c>
      <c r="BK333" s="134">
        <f>ROUND(I333*H333,2)</f>
        <v>0</v>
      </c>
      <c r="BL333" s="16" t="s">
        <v>158</v>
      </c>
      <c r="BM333" s="133" t="s">
        <v>597</v>
      </c>
    </row>
    <row r="334" spans="2:65" s="1" customFormat="1">
      <c r="B334" s="31"/>
      <c r="D334" s="135" t="s">
        <v>160</v>
      </c>
      <c r="F334" s="136" t="s">
        <v>598</v>
      </c>
      <c r="I334" s="137"/>
      <c r="L334" s="31"/>
      <c r="M334" s="138"/>
      <c r="T334" s="52"/>
      <c r="AT334" s="16" t="s">
        <v>160</v>
      </c>
      <c r="AU334" s="16" t="s">
        <v>85</v>
      </c>
    </row>
    <row r="335" spans="2:65" s="1" customFormat="1" ht="21.75" customHeight="1">
      <c r="B335" s="31"/>
      <c r="C335" s="122" t="s">
        <v>599</v>
      </c>
      <c r="D335" s="122" t="s">
        <v>153</v>
      </c>
      <c r="E335" s="123" t="s">
        <v>600</v>
      </c>
      <c r="F335" s="124" t="s">
        <v>601</v>
      </c>
      <c r="G335" s="125" t="s">
        <v>177</v>
      </c>
      <c r="H335" s="126">
        <v>156.90600000000001</v>
      </c>
      <c r="I335" s="127"/>
      <c r="J335" s="128">
        <f>ROUND(I335*H335,2)</f>
        <v>0</v>
      </c>
      <c r="K335" s="124" t="s">
        <v>157</v>
      </c>
      <c r="L335" s="31"/>
      <c r="M335" s="129" t="s">
        <v>19</v>
      </c>
      <c r="N335" s="130" t="s">
        <v>47</v>
      </c>
      <c r="P335" s="131">
        <f>O335*H335</f>
        <v>0</v>
      </c>
      <c r="Q335" s="131">
        <v>0</v>
      </c>
      <c r="R335" s="131">
        <f>Q335*H335</f>
        <v>0</v>
      </c>
      <c r="S335" s="131">
        <v>0</v>
      </c>
      <c r="T335" s="132">
        <f>S335*H335</f>
        <v>0</v>
      </c>
      <c r="AR335" s="133" t="s">
        <v>158</v>
      </c>
      <c r="AT335" s="133" t="s">
        <v>153</v>
      </c>
      <c r="AU335" s="133" t="s">
        <v>85</v>
      </c>
      <c r="AY335" s="16" t="s">
        <v>151</v>
      </c>
      <c r="BE335" s="134">
        <f>IF(N335="základní",J335,0)</f>
        <v>0</v>
      </c>
      <c r="BF335" s="134">
        <f>IF(N335="snížená",J335,0)</f>
        <v>0</v>
      </c>
      <c r="BG335" s="134">
        <f>IF(N335="zákl. přenesená",J335,0)</f>
        <v>0</v>
      </c>
      <c r="BH335" s="134">
        <f>IF(N335="sníž. přenesená",J335,0)</f>
        <v>0</v>
      </c>
      <c r="BI335" s="134">
        <f>IF(N335="nulová",J335,0)</f>
        <v>0</v>
      </c>
      <c r="BJ335" s="16" t="s">
        <v>81</v>
      </c>
      <c r="BK335" s="134">
        <f>ROUND(I335*H335,2)</f>
        <v>0</v>
      </c>
      <c r="BL335" s="16" t="s">
        <v>158</v>
      </c>
      <c r="BM335" s="133" t="s">
        <v>602</v>
      </c>
    </row>
    <row r="336" spans="2:65" s="1" customFormat="1">
      <c r="B336" s="31"/>
      <c r="D336" s="135" t="s">
        <v>160</v>
      </c>
      <c r="F336" s="136" t="s">
        <v>603</v>
      </c>
      <c r="I336" s="137"/>
      <c r="L336" s="31"/>
      <c r="M336" s="138"/>
      <c r="T336" s="52"/>
      <c r="AT336" s="16" t="s">
        <v>160</v>
      </c>
      <c r="AU336" s="16" t="s">
        <v>85</v>
      </c>
    </row>
    <row r="337" spans="2:65" s="1" customFormat="1" ht="24.2" customHeight="1">
      <c r="B337" s="31"/>
      <c r="C337" s="122" t="s">
        <v>604</v>
      </c>
      <c r="D337" s="122" t="s">
        <v>153</v>
      </c>
      <c r="E337" s="123" t="s">
        <v>605</v>
      </c>
      <c r="F337" s="124" t="s">
        <v>606</v>
      </c>
      <c r="G337" s="125" t="s">
        <v>177</v>
      </c>
      <c r="H337" s="126">
        <v>1412.154</v>
      </c>
      <c r="I337" s="127"/>
      <c r="J337" s="128">
        <f>ROUND(I337*H337,2)</f>
        <v>0</v>
      </c>
      <c r="K337" s="124" t="s">
        <v>157</v>
      </c>
      <c r="L337" s="31"/>
      <c r="M337" s="129" t="s">
        <v>19</v>
      </c>
      <c r="N337" s="130" t="s">
        <v>47</v>
      </c>
      <c r="P337" s="131">
        <f>O337*H337</f>
        <v>0</v>
      </c>
      <c r="Q337" s="131">
        <v>0</v>
      </c>
      <c r="R337" s="131">
        <f>Q337*H337</f>
        <v>0</v>
      </c>
      <c r="S337" s="131">
        <v>0</v>
      </c>
      <c r="T337" s="132">
        <f>S337*H337</f>
        <v>0</v>
      </c>
      <c r="AR337" s="133" t="s">
        <v>158</v>
      </c>
      <c r="AT337" s="133" t="s">
        <v>153</v>
      </c>
      <c r="AU337" s="133" t="s">
        <v>85</v>
      </c>
      <c r="AY337" s="16" t="s">
        <v>151</v>
      </c>
      <c r="BE337" s="134">
        <f>IF(N337="základní",J337,0)</f>
        <v>0</v>
      </c>
      <c r="BF337" s="134">
        <f>IF(N337="snížená",J337,0)</f>
        <v>0</v>
      </c>
      <c r="BG337" s="134">
        <f>IF(N337="zákl. přenesená",J337,0)</f>
        <v>0</v>
      </c>
      <c r="BH337" s="134">
        <f>IF(N337="sníž. přenesená",J337,0)</f>
        <v>0</v>
      </c>
      <c r="BI337" s="134">
        <f>IF(N337="nulová",J337,0)</f>
        <v>0</v>
      </c>
      <c r="BJ337" s="16" t="s">
        <v>81</v>
      </c>
      <c r="BK337" s="134">
        <f>ROUND(I337*H337,2)</f>
        <v>0</v>
      </c>
      <c r="BL337" s="16" t="s">
        <v>158</v>
      </c>
      <c r="BM337" s="133" t="s">
        <v>607</v>
      </c>
    </row>
    <row r="338" spans="2:65" s="1" customFormat="1">
      <c r="B338" s="31"/>
      <c r="D338" s="135" t="s">
        <v>160</v>
      </c>
      <c r="F338" s="136" t="s">
        <v>608</v>
      </c>
      <c r="I338" s="137"/>
      <c r="L338" s="31"/>
      <c r="M338" s="138"/>
      <c r="T338" s="52"/>
      <c r="AT338" s="16" t="s">
        <v>160</v>
      </c>
      <c r="AU338" s="16" t="s">
        <v>85</v>
      </c>
    </row>
    <row r="339" spans="2:65" s="12" customFormat="1">
      <c r="B339" s="139"/>
      <c r="D339" s="140" t="s">
        <v>162</v>
      </c>
      <c r="F339" s="142" t="s">
        <v>609</v>
      </c>
      <c r="H339" s="143">
        <v>1412.154</v>
      </c>
      <c r="I339" s="144"/>
      <c r="L339" s="139"/>
      <c r="M339" s="145"/>
      <c r="T339" s="146"/>
      <c r="AT339" s="141" t="s">
        <v>162</v>
      </c>
      <c r="AU339" s="141" t="s">
        <v>85</v>
      </c>
      <c r="AV339" s="12" t="s">
        <v>85</v>
      </c>
      <c r="AW339" s="12" t="s">
        <v>4</v>
      </c>
      <c r="AX339" s="12" t="s">
        <v>81</v>
      </c>
      <c r="AY339" s="141" t="s">
        <v>151</v>
      </c>
    </row>
    <row r="340" spans="2:65" s="1" customFormat="1" ht="24.2" customHeight="1">
      <c r="B340" s="31"/>
      <c r="C340" s="122" t="s">
        <v>610</v>
      </c>
      <c r="D340" s="122" t="s">
        <v>153</v>
      </c>
      <c r="E340" s="123" t="s">
        <v>611</v>
      </c>
      <c r="F340" s="124" t="s">
        <v>612</v>
      </c>
      <c r="G340" s="125" t="s">
        <v>177</v>
      </c>
      <c r="H340" s="126">
        <v>21.905999999999999</v>
      </c>
      <c r="I340" s="127"/>
      <c r="J340" s="128">
        <f>ROUND(I340*H340,2)</f>
        <v>0</v>
      </c>
      <c r="K340" s="124" t="s">
        <v>157</v>
      </c>
      <c r="L340" s="31"/>
      <c r="M340" s="129" t="s">
        <v>19</v>
      </c>
      <c r="N340" s="130" t="s">
        <v>47</v>
      </c>
      <c r="P340" s="131">
        <f>O340*H340</f>
        <v>0</v>
      </c>
      <c r="Q340" s="131">
        <v>0</v>
      </c>
      <c r="R340" s="131">
        <f>Q340*H340</f>
        <v>0</v>
      </c>
      <c r="S340" s="131">
        <v>0</v>
      </c>
      <c r="T340" s="132">
        <f>S340*H340</f>
        <v>0</v>
      </c>
      <c r="AR340" s="133" t="s">
        <v>158</v>
      </c>
      <c r="AT340" s="133" t="s">
        <v>153</v>
      </c>
      <c r="AU340" s="133" t="s">
        <v>85</v>
      </c>
      <c r="AY340" s="16" t="s">
        <v>151</v>
      </c>
      <c r="BE340" s="134">
        <f>IF(N340="základní",J340,0)</f>
        <v>0</v>
      </c>
      <c r="BF340" s="134">
        <f>IF(N340="snížená",J340,0)</f>
        <v>0</v>
      </c>
      <c r="BG340" s="134">
        <f>IF(N340="zákl. přenesená",J340,0)</f>
        <v>0</v>
      </c>
      <c r="BH340" s="134">
        <f>IF(N340="sníž. přenesená",J340,0)</f>
        <v>0</v>
      </c>
      <c r="BI340" s="134">
        <f>IF(N340="nulová",J340,0)</f>
        <v>0</v>
      </c>
      <c r="BJ340" s="16" t="s">
        <v>81</v>
      </c>
      <c r="BK340" s="134">
        <f>ROUND(I340*H340,2)</f>
        <v>0</v>
      </c>
      <c r="BL340" s="16" t="s">
        <v>158</v>
      </c>
      <c r="BM340" s="133" t="s">
        <v>613</v>
      </c>
    </row>
    <row r="341" spans="2:65" s="1" customFormat="1">
      <c r="B341" s="31"/>
      <c r="D341" s="135" t="s">
        <v>160</v>
      </c>
      <c r="F341" s="136" t="s">
        <v>614</v>
      </c>
      <c r="I341" s="137"/>
      <c r="L341" s="31"/>
      <c r="M341" s="138"/>
      <c r="T341" s="52"/>
      <c r="AT341" s="16" t="s">
        <v>160</v>
      </c>
      <c r="AU341" s="16" t="s">
        <v>85</v>
      </c>
    </row>
    <row r="342" spans="2:65" s="1" customFormat="1" ht="24.2" customHeight="1">
      <c r="B342" s="31"/>
      <c r="C342" s="122" t="s">
        <v>615</v>
      </c>
      <c r="D342" s="122" t="s">
        <v>153</v>
      </c>
      <c r="E342" s="123" t="s">
        <v>616</v>
      </c>
      <c r="F342" s="124" t="s">
        <v>617</v>
      </c>
      <c r="G342" s="125" t="s">
        <v>177</v>
      </c>
      <c r="H342" s="126">
        <v>4</v>
      </c>
      <c r="I342" s="127"/>
      <c r="J342" s="128">
        <f>ROUND(I342*H342,2)</f>
        <v>0</v>
      </c>
      <c r="K342" s="124" t="s">
        <v>157</v>
      </c>
      <c r="L342" s="31"/>
      <c r="M342" s="129" t="s">
        <v>19</v>
      </c>
      <c r="N342" s="130" t="s">
        <v>47</v>
      </c>
      <c r="P342" s="131">
        <f>O342*H342</f>
        <v>0</v>
      </c>
      <c r="Q342" s="131">
        <v>0</v>
      </c>
      <c r="R342" s="131">
        <f>Q342*H342</f>
        <v>0</v>
      </c>
      <c r="S342" s="131">
        <v>0</v>
      </c>
      <c r="T342" s="132">
        <f>S342*H342</f>
        <v>0</v>
      </c>
      <c r="AR342" s="133" t="s">
        <v>158</v>
      </c>
      <c r="AT342" s="133" t="s">
        <v>153</v>
      </c>
      <c r="AU342" s="133" t="s">
        <v>85</v>
      </c>
      <c r="AY342" s="16" t="s">
        <v>151</v>
      </c>
      <c r="BE342" s="134">
        <f>IF(N342="základní",J342,0)</f>
        <v>0</v>
      </c>
      <c r="BF342" s="134">
        <f>IF(N342="snížená",J342,0)</f>
        <v>0</v>
      </c>
      <c r="BG342" s="134">
        <f>IF(N342="zákl. přenesená",J342,0)</f>
        <v>0</v>
      </c>
      <c r="BH342" s="134">
        <f>IF(N342="sníž. přenesená",J342,0)</f>
        <v>0</v>
      </c>
      <c r="BI342" s="134">
        <f>IF(N342="nulová",J342,0)</f>
        <v>0</v>
      </c>
      <c r="BJ342" s="16" t="s">
        <v>81</v>
      </c>
      <c r="BK342" s="134">
        <f>ROUND(I342*H342,2)</f>
        <v>0</v>
      </c>
      <c r="BL342" s="16" t="s">
        <v>158</v>
      </c>
      <c r="BM342" s="133" t="s">
        <v>618</v>
      </c>
    </row>
    <row r="343" spans="2:65" s="1" customFormat="1">
      <c r="B343" s="31"/>
      <c r="D343" s="135" t="s">
        <v>160</v>
      </c>
      <c r="F343" s="136" t="s">
        <v>619</v>
      </c>
      <c r="I343" s="137"/>
      <c r="L343" s="31"/>
      <c r="M343" s="138"/>
      <c r="T343" s="52"/>
      <c r="AT343" s="16" t="s">
        <v>160</v>
      </c>
      <c r="AU343" s="16" t="s">
        <v>85</v>
      </c>
    </row>
    <row r="344" spans="2:65" s="1" customFormat="1" ht="24.2" customHeight="1">
      <c r="B344" s="31"/>
      <c r="C344" s="122" t="s">
        <v>620</v>
      </c>
      <c r="D344" s="122" t="s">
        <v>153</v>
      </c>
      <c r="E344" s="123" t="s">
        <v>621</v>
      </c>
      <c r="F344" s="124" t="s">
        <v>622</v>
      </c>
      <c r="G344" s="125" t="s">
        <v>177</v>
      </c>
      <c r="H344" s="126">
        <v>1</v>
      </c>
      <c r="I344" s="127"/>
      <c r="J344" s="128">
        <f>ROUND(I344*H344,2)</f>
        <v>0</v>
      </c>
      <c r="K344" s="124" t="s">
        <v>157</v>
      </c>
      <c r="L344" s="31"/>
      <c r="M344" s="129" t="s">
        <v>19</v>
      </c>
      <c r="N344" s="130" t="s">
        <v>47</v>
      </c>
      <c r="P344" s="131">
        <f>O344*H344</f>
        <v>0</v>
      </c>
      <c r="Q344" s="131">
        <v>0</v>
      </c>
      <c r="R344" s="131">
        <f>Q344*H344</f>
        <v>0</v>
      </c>
      <c r="S344" s="131">
        <v>0</v>
      </c>
      <c r="T344" s="132">
        <f>S344*H344</f>
        <v>0</v>
      </c>
      <c r="AR344" s="133" t="s">
        <v>158</v>
      </c>
      <c r="AT344" s="133" t="s">
        <v>153</v>
      </c>
      <c r="AU344" s="133" t="s">
        <v>85</v>
      </c>
      <c r="AY344" s="16" t="s">
        <v>151</v>
      </c>
      <c r="BE344" s="134">
        <f>IF(N344="základní",J344,0)</f>
        <v>0</v>
      </c>
      <c r="BF344" s="134">
        <f>IF(N344="snížená",J344,0)</f>
        <v>0</v>
      </c>
      <c r="BG344" s="134">
        <f>IF(N344="zákl. přenesená",J344,0)</f>
        <v>0</v>
      </c>
      <c r="BH344" s="134">
        <f>IF(N344="sníž. přenesená",J344,0)</f>
        <v>0</v>
      </c>
      <c r="BI344" s="134">
        <f>IF(N344="nulová",J344,0)</f>
        <v>0</v>
      </c>
      <c r="BJ344" s="16" t="s">
        <v>81</v>
      </c>
      <c r="BK344" s="134">
        <f>ROUND(I344*H344,2)</f>
        <v>0</v>
      </c>
      <c r="BL344" s="16" t="s">
        <v>158</v>
      </c>
      <c r="BM344" s="133" t="s">
        <v>623</v>
      </c>
    </row>
    <row r="345" spans="2:65" s="1" customFormat="1">
      <c r="B345" s="31"/>
      <c r="D345" s="135" t="s">
        <v>160</v>
      </c>
      <c r="F345" s="136" t="s">
        <v>624</v>
      </c>
      <c r="I345" s="137"/>
      <c r="L345" s="31"/>
      <c r="M345" s="138"/>
      <c r="T345" s="52"/>
      <c r="AT345" s="16" t="s">
        <v>160</v>
      </c>
      <c r="AU345" s="16" t="s">
        <v>85</v>
      </c>
    </row>
    <row r="346" spans="2:65" s="1" customFormat="1" ht="33" customHeight="1">
      <c r="B346" s="31"/>
      <c r="C346" s="122" t="s">
        <v>625</v>
      </c>
      <c r="D346" s="122" t="s">
        <v>153</v>
      </c>
      <c r="E346" s="123" t="s">
        <v>626</v>
      </c>
      <c r="F346" s="124" t="s">
        <v>627</v>
      </c>
      <c r="G346" s="125" t="s">
        <v>177</v>
      </c>
      <c r="H346" s="126">
        <v>130</v>
      </c>
      <c r="I346" s="127"/>
      <c r="J346" s="128">
        <f>ROUND(I346*H346,2)</f>
        <v>0</v>
      </c>
      <c r="K346" s="124" t="s">
        <v>157</v>
      </c>
      <c r="L346" s="31"/>
      <c r="M346" s="129" t="s">
        <v>19</v>
      </c>
      <c r="N346" s="130" t="s">
        <v>47</v>
      </c>
      <c r="P346" s="131">
        <f>O346*H346</f>
        <v>0</v>
      </c>
      <c r="Q346" s="131">
        <v>0</v>
      </c>
      <c r="R346" s="131">
        <f>Q346*H346</f>
        <v>0</v>
      </c>
      <c r="S346" s="131">
        <v>0</v>
      </c>
      <c r="T346" s="132">
        <f>S346*H346</f>
        <v>0</v>
      </c>
      <c r="AR346" s="133" t="s">
        <v>158</v>
      </c>
      <c r="AT346" s="133" t="s">
        <v>153</v>
      </c>
      <c r="AU346" s="133" t="s">
        <v>85</v>
      </c>
      <c r="AY346" s="16" t="s">
        <v>151</v>
      </c>
      <c r="BE346" s="134">
        <f>IF(N346="základní",J346,0)</f>
        <v>0</v>
      </c>
      <c r="BF346" s="134">
        <f>IF(N346="snížená",J346,0)</f>
        <v>0</v>
      </c>
      <c r="BG346" s="134">
        <f>IF(N346="zákl. přenesená",J346,0)</f>
        <v>0</v>
      </c>
      <c r="BH346" s="134">
        <f>IF(N346="sníž. přenesená",J346,0)</f>
        <v>0</v>
      </c>
      <c r="BI346" s="134">
        <f>IF(N346="nulová",J346,0)</f>
        <v>0</v>
      </c>
      <c r="BJ346" s="16" t="s">
        <v>81</v>
      </c>
      <c r="BK346" s="134">
        <f>ROUND(I346*H346,2)</f>
        <v>0</v>
      </c>
      <c r="BL346" s="16" t="s">
        <v>158</v>
      </c>
      <c r="BM346" s="133" t="s">
        <v>628</v>
      </c>
    </row>
    <row r="347" spans="2:65" s="1" customFormat="1">
      <c r="B347" s="31"/>
      <c r="D347" s="135" t="s">
        <v>160</v>
      </c>
      <c r="F347" s="136" t="s">
        <v>629</v>
      </c>
      <c r="I347" s="137"/>
      <c r="L347" s="31"/>
      <c r="M347" s="138"/>
      <c r="T347" s="52"/>
      <c r="AT347" s="16" t="s">
        <v>160</v>
      </c>
      <c r="AU347" s="16" t="s">
        <v>85</v>
      </c>
    </row>
    <row r="348" spans="2:65" s="11" customFormat="1" ht="22.9" customHeight="1">
      <c r="B348" s="110"/>
      <c r="D348" s="111" t="s">
        <v>75</v>
      </c>
      <c r="E348" s="120" t="s">
        <v>630</v>
      </c>
      <c r="F348" s="120" t="s">
        <v>631</v>
      </c>
      <c r="I348" s="113"/>
      <c r="J348" s="121">
        <f>BK348</f>
        <v>0</v>
      </c>
      <c r="L348" s="110"/>
      <c r="M348" s="115"/>
      <c r="P348" s="116">
        <f>SUM(P349:P350)</f>
        <v>0</v>
      </c>
      <c r="R348" s="116">
        <f>SUM(R349:R350)</f>
        <v>0</v>
      </c>
      <c r="T348" s="117">
        <f>SUM(T349:T350)</f>
        <v>0</v>
      </c>
      <c r="AR348" s="111" t="s">
        <v>81</v>
      </c>
      <c r="AT348" s="118" t="s">
        <v>75</v>
      </c>
      <c r="AU348" s="118" t="s">
        <v>81</v>
      </c>
      <c r="AY348" s="111" t="s">
        <v>151</v>
      </c>
      <c r="BK348" s="119">
        <f>SUM(BK349:BK350)</f>
        <v>0</v>
      </c>
    </row>
    <row r="349" spans="2:65" s="1" customFormat="1" ht="37.9" customHeight="1">
      <c r="B349" s="31"/>
      <c r="C349" s="122" t="s">
        <v>632</v>
      </c>
      <c r="D349" s="122" t="s">
        <v>153</v>
      </c>
      <c r="E349" s="123" t="s">
        <v>633</v>
      </c>
      <c r="F349" s="124" t="s">
        <v>634</v>
      </c>
      <c r="G349" s="125" t="s">
        <v>177</v>
      </c>
      <c r="H349" s="126">
        <v>209.845</v>
      </c>
      <c r="I349" s="127"/>
      <c r="J349" s="128">
        <f>ROUND(I349*H349,2)</f>
        <v>0</v>
      </c>
      <c r="K349" s="124" t="s">
        <v>157</v>
      </c>
      <c r="L349" s="31"/>
      <c r="M349" s="129" t="s">
        <v>19</v>
      </c>
      <c r="N349" s="130" t="s">
        <v>47</v>
      </c>
      <c r="P349" s="131">
        <f>O349*H349</f>
        <v>0</v>
      </c>
      <c r="Q349" s="131">
        <v>0</v>
      </c>
      <c r="R349" s="131">
        <f>Q349*H349</f>
        <v>0</v>
      </c>
      <c r="S349" s="131">
        <v>0</v>
      </c>
      <c r="T349" s="132">
        <f>S349*H349</f>
        <v>0</v>
      </c>
      <c r="AR349" s="133" t="s">
        <v>158</v>
      </c>
      <c r="AT349" s="133" t="s">
        <v>153</v>
      </c>
      <c r="AU349" s="133" t="s">
        <v>85</v>
      </c>
      <c r="AY349" s="16" t="s">
        <v>151</v>
      </c>
      <c r="BE349" s="134">
        <f>IF(N349="základní",J349,0)</f>
        <v>0</v>
      </c>
      <c r="BF349" s="134">
        <f>IF(N349="snížená",J349,0)</f>
        <v>0</v>
      </c>
      <c r="BG349" s="134">
        <f>IF(N349="zákl. přenesená",J349,0)</f>
        <v>0</v>
      </c>
      <c r="BH349" s="134">
        <f>IF(N349="sníž. přenesená",J349,0)</f>
        <v>0</v>
      </c>
      <c r="BI349" s="134">
        <f>IF(N349="nulová",J349,0)</f>
        <v>0</v>
      </c>
      <c r="BJ349" s="16" t="s">
        <v>81</v>
      </c>
      <c r="BK349" s="134">
        <f>ROUND(I349*H349,2)</f>
        <v>0</v>
      </c>
      <c r="BL349" s="16" t="s">
        <v>158</v>
      </c>
      <c r="BM349" s="133" t="s">
        <v>635</v>
      </c>
    </row>
    <row r="350" spans="2:65" s="1" customFormat="1">
      <c r="B350" s="31"/>
      <c r="D350" s="135" t="s">
        <v>160</v>
      </c>
      <c r="F350" s="136" t="s">
        <v>636</v>
      </c>
      <c r="I350" s="137"/>
      <c r="L350" s="31"/>
      <c r="M350" s="138"/>
      <c r="T350" s="52"/>
      <c r="AT350" s="16" t="s">
        <v>160</v>
      </c>
      <c r="AU350" s="16" t="s">
        <v>85</v>
      </c>
    </row>
    <row r="351" spans="2:65" s="11" customFormat="1" ht="25.9" customHeight="1">
      <c r="B351" s="110"/>
      <c r="D351" s="111" t="s">
        <v>75</v>
      </c>
      <c r="E351" s="112" t="s">
        <v>637</v>
      </c>
      <c r="F351" s="112" t="s">
        <v>638</v>
      </c>
      <c r="I351" s="113"/>
      <c r="J351" s="114">
        <f>BK351</f>
        <v>0</v>
      </c>
      <c r="L351" s="110"/>
      <c r="M351" s="115"/>
      <c r="P351" s="116">
        <f>P352+P375+P385+P415+P430+P486+P564+P610+P615+P634+P639+P667+P761+P829+P860+P866+P911+P926+P940+P961+P1054+P1075+P1101+P1132+P1161+P1171</f>
        <v>0</v>
      </c>
      <c r="R351" s="116">
        <f>R352+R375+R385+R415+R430+R486+R564+R610+R615+R634+R639+R667+R761+R829+R860+R866+R911+R926+R940+R961+R1054+R1075+R1101+R1132+R1161+R1171</f>
        <v>35.202578410000008</v>
      </c>
      <c r="T351" s="117">
        <f>T352+T375+T385+T415+T430+T486+T564+T610+T615+T634+T639+T667+T761+T829+T860+T866+T911+T926+T940+T961+T1054+T1075+T1101+T1132+T1161+T1171</f>
        <v>28.2962901</v>
      </c>
      <c r="AR351" s="111" t="s">
        <v>85</v>
      </c>
      <c r="AT351" s="118" t="s">
        <v>75</v>
      </c>
      <c r="AU351" s="118" t="s">
        <v>76</v>
      </c>
      <c r="AY351" s="111" t="s">
        <v>151</v>
      </c>
      <c r="BK351" s="119">
        <f>BK352+BK375+BK385+BK415+BK430+BK486+BK564+BK610+BK615+BK634+BK639+BK667+BK761+BK829+BK860+BK866+BK911+BK926+BK940+BK961+BK1054+BK1075+BK1101+BK1132+BK1161+BK1171</f>
        <v>0</v>
      </c>
    </row>
    <row r="352" spans="2:65" s="11" customFormat="1" ht="22.9" customHeight="1">
      <c r="B352" s="110"/>
      <c r="D352" s="111" t="s">
        <v>75</v>
      </c>
      <c r="E352" s="120" t="s">
        <v>639</v>
      </c>
      <c r="F352" s="120" t="s">
        <v>640</v>
      </c>
      <c r="I352" s="113"/>
      <c r="J352" s="121">
        <f>BK352</f>
        <v>0</v>
      </c>
      <c r="L352" s="110"/>
      <c r="M352" s="115"/>
      <c r="P352" s="116">
        <f>SUM(P353:P374)</f>
        <v>0</v>
      </c>
      <c r="R352" s="116">
        <f>SUM(R353:R374)</f>
        <v>0.32695000000000007</v>
      </c>
      <c r="T352" s="117">
        <f>SUM(T353:T374)</f>
        <v>0.27499999999999997</v>
      </c>
      <c r="AR352" s="111" t="s">
        <v>85</v>
      </c>
      <c r="AT352" s="118" t="s">
        <v>75</v>
      </c>
      <c r="AU352" s="118" t="s">
        <v>81</v>
      </c>
      <c r="AY352" s="111" t="s">
        <v>151</v>
      </c>
      <c r="BK352" s="119">
        <f>SUM(BK353:BK374)</f>
        <v>0</v>
      </c>
    </row>
    <row r="353" spans="2:65" s="1" customFormat="1" ht="21.75" customHeight="1">
      <c r="B353" s="31"/>
      <c r="C353" s="122" t="s">
        <v>641</v>
      </c>
      <c r="D353" s="122" t="s">
        <v>153</v>
      </c>
      <c r="E353" s="123" t="s">
        <v>642</v>
      </c>
      <c r="F353" s="124" t="s">
        <v>643</v>
      </c>
      <c r="G353" s="125" t="s">
        <v>221</v>
      </c>
      <c r="H353" s="126">
        <v>25</v>
      </c>
      <c r="I353" s="127"/>
      <c r="J353" s="128">
        <f>ROUND(I353*H353,2)</f>
        <v>0</v>
      </c>
      <c r="K353" s="124" t="s">
        <v>157</v>
      </c>
      <c r="L353" s="31"/>
      <c r="M353" s="129" t="s">
        <v>19</v>
      </c>
      <c r="N353" s="130" t="s">
        <v>47</v>
      </c>
      <c r="P353" s="131">
        <f>O353*H353</f>
        <v>0</v>
      </c>
      <c r="Q353" s="131">
        <v>0</v>
      </c>
      <c r="R353" s="131">
        <f>Q353*H353</f>
        <v>0</v>
      </c>
      <c r="S353" s="131">
        <v>1.0999999999999999E-2</v>
      </c>
      <c r="T353" s="132">
        <f>S353*H353</f>
        <v>0.27499999999999997</v>
      </c>
      <c r="AR353" s="133" t="s">
        <v>249</v>
      </c>
      <c r="AT353" s="133" t="s">
        <v>153</v>
      </c>
      <c r="AU353" s="133" t="s">
        <v>85</v>
      </c>
      <c r="AY353" s="16" t="s">
        <v>151</v>
      </c>
      <c r="BE353" s="134">
        <f>IF(N353="základní",J353,0)</f>
        <v>0</v>
      </c>
      <c r="BF353" s="134">
        <f>IF(N353="snížená",J353,0)</f>
        <v>0</v>
      </c>
      <c r="BG353" s="134">
        <f>IF(N353="zákl. přenesená",J353,0)</f>
        <v>0</v>
      </c>
      <c r="BH353" s="134">
        <f>IF(N353="sníž. přenesená",J353,0)</f>
        <v>0</v>
      </c>
      <c r="BI353" s="134">
        <f>IF(N353="nulová",J353,0)</f>
        <v>0</v>
      </c>
      <c r="BJ353" s="16" t="s">
        <v>81</v>
      </c>
      <c r="BK353" s="134">
        <f>ROUND(I353*H353,2)</f>
        <v>0</v>
      </c>
      <c r="BL353" s="16" t="s">
        <v>249</v>
      </c>
      <c r="BM353" s="133" t="s">
        <v>644</v>
      </c>
    </row>
    <row r="354" spans="2:65" s="1" customFormat="1">
      <c r="B354" s="31"/>
      <c r="D354" s="135" t="s">
        <v>160</v>
      </c>
      <c r="F354" s="136" t="s">
        <v>645</v>
      </c>
      <c r="I354" s="137"/>
      <c r="L354" s="31"/>
      <c r="M354" s="138"/>
      <c r="T354" s="52"/>
      <c r="AT354" s="16" t="s">
        <v>160</v>
      </c>
      <c r="AU354" s="16" t="s">
        <v>85</v>
      </c>
    </row>
    <row r="355" spans="2:65" s="1" customFormat="1" ht="24.2" customHeight="1">
      <c r="B355" s="31"/>
      <c r="C355" s="122" t="s">
        <v>646</v>
      </c>
      <c r="D355" s="122" t="s">
        <v>153</v>
      </c>
      <c r="E355" s="123" t="s">
        <v>647</v>
      </c>
      <c r="F355" s="124" t="s">
        <v>648</v>
      </c>
      <c r="G355" s="125" t="s">
        <v>221</v>
      </c>
      <c r="H355" s="126">
        <v>34.32</v>
      </c>
      <c r="I355" s="127"/>
      <c r="J355" s="128">
        <f>ROUND(I355*H355,2)</f>
        <v>0</v>
      </c>
      <c r="K355" s="124" t="s">
        <v>157</v>
      </c>
      <c r="L355" s="31"/>
      <c r="M355" s="129" t="s">
        <v>19</v>
      </c>
      <c r="N355" s="130" t="s">
        <v>47</v>
      </c>
      <c r="P355" s="131">
        <f>O355*H355</f>
        <v>0</v>
      </c>
      <c r="Q355" s="131">
        <v>0</v>
      </c>
      <c r="R355" s="131">
        <f>Q355*H355</f>
        <v>0</v>
      </c>
      <c r="S355" s="131">
        <v>0</v>
      </c>
      <c r="T355" s="132">
        <f>S355*H355</f>
        <v>0</v>
      </c>
      <c r="AR355" s="133" t="s">
        <v>249</v>
      </c>
      <c r="AT355" s="133" t="s">
        <v>153</v>
      </c>
      <c r="AU355" s="133" t="s">
        <v>85</v>
      </c>
      <c r="AY355" s="16" t="s">
        <v>151</v>
      </c>
      <c r="BE355" s="134">
        <f>IF(N355="základní",J355,0)</f>
        <v>0</v>
      </c>
      <c r="BF355" s="134">
        <f>IF(N355="snížená",J355,0)</f>
        <v>0</v>
      </c>
      <c r="BG355" s="134">
        <f>IF(N355="zákl. přenesená",J355,0)</f>
        <v>0</v>
      </c>
      <c r="BH355" s="134">
        <f>IF(N355="sníž. přenesená",J355,0)</f>
        <v>0</v>
      </c>
      <c r="BI355" s="134">
        <f>IF(N355="nulová",J355,0)</f>
        <v>0</v>
      </c>
      <c r="BJ355" s="16" t="s">
        <v>81</v>
      </c>
      <c r="BK355" s="134">
        <f>ROUND(I355*H355,2)</f>
        <v>0</v>
      </c>
      <c r="BL355" s="16" t="s">
        <v>249</v>
      </c>
      <c r="BM355" s="133" t="s">
        <v>649</v>
      </c>
    </row>
    <row r="356" spans="2:65" s="1" customFormat="1">
      <c r="B356" s="31"/>
      <c r="D356" s="135" t="s">
        <v>160</v>
      </c>
      <c r="F356" s="136" t="s">
        <v>650</v>
      </c>
      <c r="I356" s="137"/>
      <c r="L356" s="31"/>
      <c r="M356" s="138"/>
      <c r="T356" s="52"/>
      <c r="AT356" s="16" t="s">
        <v>160</v>
      </c>
      <c r="AU356" s="16" t="s">
        <v>85</v>
      </c>
    </row>
    <row r="357" spans="2:65" s="12" customFormat="1">
      <c r="B357" s="139"/>
      <c r="D357" s="140" t="s">
        <v>162</v>
      </c>
      <c r="E357" s="141" t="s">
        <v>19</v>
      </c>
      <c r="F357" s="142" t="s">
        <v>651</v>
      </c>
      <c r="H357" s="143">
        <v>34.32</v>
      </c>
      <c r="I357" s="144"/>
      <c r="L357" s="139"/>
      <c r="M357" s="145"/>
      <c r="T357" s="146"/>
      <c r="AT357" s="141" t="s">
        <v>162</v>
      </c>
      <c r="AU357" s="141" t="s">
        <v>85</v>
      </c>
      <c r="AV357" s="12" t="s">
        <v>85</v>
      </c>
      <c r="AW357" s="12" t="s">
        <v>35</v>
      </c>
      <c r="AX357" s="12" t="s">
        <v>81</v>
      </c>
      <c r="AY357" s="141" t="s">
        <v>151</v>
      </c>
    </row>
    <row r="358" spans="2:65" s="1" customFormat="1" ht="16.5" customHeight="1">
      <c r="B358" s="31"/>
      <c r="C358" s="147" t="s">
        <v>652</v>
      </c>
      <c r="D358" s="147" t="s">
        <v>194</v>
      </c>
      <c r="E358" s="148" t="s">
        <v>653</v>
      </c>
      <c r="F358" s="149" t="s">
        <v>654</v>
      </c>
      <c r="G358" s="150" t="s">
        <v>177</v>
      </c>
      <c r="H358" s="151">
        <v>0.01</v>
      </c>
      <c r="I358" s="152"/>
      <c r="J358" s="153">
        <f>ROUND(I358*H358,2)</f>
        <v>0</v>
      </c>
      <c r="K358" s="149" t="s">
        <v>157</v>
      </c>
      <c r="L358" s="154"/>
      <c r="M358" s="155" t="s">
        <v>19</v>
      </c>
      <c r="N358" s="156" t="s">
        <v>47</v>
      </c>
      <c r="P358" s="131">
        <f>O358*H358</f>
        <v>0</v>
      </c>
      <c r="Q358" s="131">
        <v>1</v>
      </c>
      <c r="R358" s="131">
        <f>Q358*H358</f>
        <v>0.01</v>
      </c>
      <c r="S358" s="131">
        <v>0</v>
      </c>
      <c r="T358" s="132">
        <f>S358*H358</f>
        <v>0</v>
      </c>
      <c r="AR358" s="133" t="s">
        <v>344</v>
      </c>
      <c r="AT358" s="133" t="s">
        <v>194</v>
      </c>
      <c r="AU358" s="133" t="s">
        <v>85</v>
      </c>
      <c r="AY358" s="16" t="s">
        <v>151</v>
      </c>
      <c r="BE358" s="134">
        <f>IF(N358="základní",J358,0)</f>
        <v>0</v>
      </c>
      <c r="BF358" s="134">
        <f>IF(N358="snížená",J358,0)</f>
        <v>0</v>
      </c>
      <c r="BG358" s="134">
        <f>IF(N358="zákl. přenesená",J358,0)</f>
        <v>0</v>
      </c>
      <c r="BH358" s="134">
        <f>IF(N358="sníž. přenesená",J358,0)</f>
        <v>0</v>
      </c>
      <c r="BI358" s="134">
        <f>IF(N358="nulová",J358,0)</f>
        <v>0</v>
      </c>
      <c r="BJ358" s="16" t="s">
        <v>81</v>
      </c>
      <c r="BK358" s="134">
        <f>ROUND(I358*H358,2)</f>
        <v>0</v>
      </c>
      <c r="BL358" s="16" t="s">
        <v>249</v>
      </c>
      <c r="BM358" s="133" t="s">
        <v>655</v>
      </c>
    </row>
    <row r="359" spans="2:65" s="12" customFormat="1">
      <c r="B359" s="139"/>
      <c r="D359" s="140" t="s">
        <v>162</v>
      </c>
      <c r="F359" s="142" t="s">
        <v>656</v>
      </c>
      <c r="H359" s="143">
        <v>0.01</v>
      </c>
      <c r="I359" s="144"/>
      <c r="L359" s="139"/>
      <c r="M359" s="145"/>
      <c r="T359" s="146"/>
      <c r="AT359" s="141" t="s">
        <v>162</v>
      </c>
      <c r="AU359" s="141" t="s">
        <v>85</v>
      </c>
      <c r="AV359" s="12" t="s">
        <v>85</v>
      </c>
      <c r="AW359" s="12" t="s">
        <v>4</v>
      </c>
      <c r="AX359" s="12" t="s">
        <v>81</v>
      </c>
      <c r="AY359" s="141" t="s">
        <v>151</v>
      </c>
    </row>
    <row r="360" spans="2:65" s="1" customFormat="1" ht="24.2" customHeight="1">
      <c r="B360" s="31"/>
      <c r="C360" s="122" t="s">
        <v>657</v>
      </c>
      <c r="D360" s="122" t="s">
        <v>153</v>
      </c>
      <c r="E360" s="123" t="s">
        <v>658</v>
      </c>
      <c r="F360" s="124" t="s">
        <v>659</v>
      </c>
      <c r="G360" s="125" t="s">
        <v>221</v>
      </c>
      <c r="H360" s="126">
        <v>11.9</v>
      </c>
      <c r="I360" s="127"/>
      <c r="J360" s="128">
        <f>ROUND(I360*H360,2)</f>
        <v>0</v>
      </c>
      <c r="K360" s="124" t="s">
        <v>157</v>
      </c>
      <c r="L360" s="31"/>
      <c r="M360" s="129" t="s">
        <v>19</v>
      </c>
      <c r="N360" s="130" t="s">
        <v>47</v>
      </c>
      <c r="P360" s="131">
        <f>O360*H360</f>
        <v>0</v>
      </c>
      <c r="Q360" s="131">
        <v>0</v>
      </c>
      <c r="R360" s="131">
        <f>Q360*H360</f>
        <v>0</v>
      </c>
      <c r="S360" s="131">
        <v>0</v>
      </c>
      <c r="T360" s="132">
        <f>S360*H360</f>
        <v>0</v>
      </c>
      <c r="AR360" s="133" t="s">
        <v>249</v>
      </c>
      <c r="AT360" s="133" t="s">
        <v>153</v>
      </c>
      <c r="AU360" s="133" t="s">
        <v>85</v>
      </c>
      <c r="AY360" s="16" t="s">
        <v>151</v>
      </c>
      <c r="BE360" s="134">
        <f>IF(N360="základní",J360,0)</f>
        <v>0</v>
      </c>
      <c r="BF360" s="134">
        <f>IF(N360="snížená",J360,0)</f>
        <v>0</v>
      </c>
      <c r="BG360" s="134">
        <f>IF(N360="zákl. přenesená",J360,0)</f>
        <v>0</v>
      </c>
      <c r="BH360" s="134">
        <f>IF(N360="sníž. přenesená",J360,0)</f>
        <v>0</v>
      </c>
      <c r="BI360" s="134">
        <f>IF(N360="nulová",J360,0)</f>
        <v>0</v>
      </c>
      <c r="BJ360" s="16" t="s">
        <v>81</v>
      </c>
      <c r="BK360" s="134">
        <f>ROUND(I360*H360,2)</f>
        <v>0</v>
      </c>
      <c r="BL360" s="16" t="s">
        <v>249</v>
      </c>
      <c r="BM360" s="133" t="s">
        <v>660</v>
      </c>
    </row>
    <row r="361" spans="2:65" s="1" customFormat="1">
      <c r="B361" s="31"/>
      <c r="D361" s="135" t="s">
        <v>160</v>
      </c>
      <c r="F361" s="136" t="s">
        <v>661</v>
      </c>
      <c r="I361" s="137"/>
      <c r="L361" s="31"/>
      <c r="M361" s="138"/>
      <c r="T361" s="52"/>
      <c r="AT361" s="16" t="s">
        <v>160</v>
      </c>
      <c r="AU361" s="16" t="s">
        <v>85</v>
      </c>
    </row>
    <row r="362" spans="2:65" s="12" customFormat="1">
      <c r="B362" s="139"/>
      <c r="D362" s="140" t="s">
        <v>162</v>
      </c>
      <c r="E362" s="141" t="s">
        <v>19</v>
      </c>
      <c r="F362" s="142" t="s">
        <v>662</v>
      </c>
      <c r="H362" s="143">
        <v>11.9</v>
      </c>
      <c r="I362" s="144"/>
      <c r="L362" s="139"/>
      <c r="M362" s="145"/>
      <c r="T362" s="146"/>
      <c r="AT362" s="141" t="s">
        <v>162</v>
      </c>
      <c r="AU362" s="141" t="s">
        <v>85</v>
      </c>
      <c r="AV362" s="12" t="s">
        <v>85</v>
      </c>
      <c r="AW362" s="12" t="s">
        <v>35</v>
      </c>
      <c r="AX362" s="12" t="s">
        <v>81</v>
      </c>
      <c r="AY362" s="141" t="s">
        <v>151</v>
      </c>
    </row>
    <row r="363" spans="2:65" s="1" customFormat="1" ht="16.5" customHeight="1">
      <c r="B363" s="31"/>
      <c r="C363" s="147" t="s">
        <v>663</v>
      </c>
      <c r="D363" s="147" t="s">
        <v>194</v>
      </c>
      <c r="E363" s="148" t="s">
        <v>653</v>
      </c>
      <c r="F363" s="149" t="s">
        <v>654</v>
      </c>
      <c r="G363" s="150" t="s">
        <v>177</v>
      </c>
      <c r="H363" s="151">
        <v>4.0000000000000001E-3</v>
      </c>
      <c r="I363" s="152"/>
      <c r="J363" s="153">
        <f>ROUND(I363*H363,2)</f>
        <v>0</v>
      </c>
      <c r="K363" s="149" t="s">
        <v>157</v>
      </c>
      <c r="L363" s="154"/>
      <c r="M363" s="155" t="s">
        <v>19</v>
      </c>
      <c r="N363" s="156" t="s">
        <v>47</v>
      </c>
      <c r="P363" s="131">
        <f>O363*H363</f>
        <v>0</v>
      </c>
      <c r="Q363" s="131">
        <v>1</v>
      </c>
      <c r="R363" s="131">
        <f>Q363*H363</f>
        <v>4.0000000000000001E-3</v>
      </c>
      <c r="S363" s="131">
        <v>0</v>
      </c>
      <c r="T363" s="132">
        <f>S363*H363</f>
        <v>0</v>
      </c>
      <c r="AR363" s="133" t="s">
        <v>344</v>
      </c>
      <c r="AT363" s="133" t="s">
        <v>194</v>
      </c>
      <c r="AU363" s="133" t="s">
        <v>85</v>
      </c>
      <c r="AY363" s="16" t="s">
        <v>151</v>
      </c>
      <c r="BE363" s="134">
        <f>IF(N363="základní",J363,0)</f>
        <v>0</v>
      </c>
      <c r="BF363" s="134">
        <f>IF(N363="snížená",J363,0)</f>
        <v>0</v>
      </c>
      <c r="BG363" s="134">
        <f>IF(N363="zákl. přenesená",J363,0)</f>
        <v>0</v>
      </c>
      <c r="BH363" s="134">
        <f>IF(N363="sníž. přenesená",J363,0)</f>
        <v>0</v>
      </c>
      <c r="BI363" s="134">
        <f>IF(N363="nulová",J363,0)</f>
        <v>0</v>
      </c>
      <c r="BJ363" s="16" t="s">
        <v>81</v>
      </c>
      <c r="BK363" s="134">
        <f>ROUND(I363*H363,2)</f>
        <v>0</v>
      </c>
      <c r="BL363" s="16" t="s">
        <v>249</v>
      </c>
      <c r="BM363" s="133" t="s">
        <v>664</v>
      </c>
    </row>
    <row r="364" spans="2:65" s="12" customFormat="1">
      <c r="B364" s="139"/>
      <c r="D364" s="140" t="s">
        <v>162</v>
      </c>
      <c r="F364" s="142" t="s">
        <v>665</v>
      </c>
      <c r="H364" s="143">
        <v>4.0000000000000001E-3</v>
      </c>
      <c r="I364" s="144"/>
      <c r="L364" s="139"/>
      <c r="M364" s="145"/>
      <c r="T364" s="146"/>
      <c r="AT364" s="141" t="s">
        <v>162</v>
      </c>
      <c r="AU364" s="141" t="s">
        <v>85</v>
      </c>
      <c r="AV364" s="12" t="s">
        <v>85</v>
      </c>
      <c r="AW364" s="12" t="s">
        <v>4</v>
      </c>
      <c r="AX364" s="12" t="s">
        <v>81</v>
      </c>
      <c r="AY364" s="141" t="s">
        <v>151</v>
      </c>
    </row>
    <row r="365" spans="2:65" s="1" customFormat="1" ht="16.5" customHeight="1">
      <c r="B365" s="31"/>
      <c r="C365" s="122" t="s">
        <v>666</v>
      </c>
      <c r="D365" s="122" t="s">
        <v>153</v>
      </c>
      <c r="E365" s="123" t="s">
        <v>667</v>
      </c>
      <c r="F365" s="124" t="s">
        <v>668</v>
      </c>
      <c r="G365" s="125" t="s">
        <v>221</v>
      </c>
      <c r="H365" s="126">
        <v>34.32</v>
      </c>
      <c r="I365" s="127"/>
      <c r="J365" s="128">
        <f>ROUND(I365*H365,2)</f>
        <v>0</v>
      </c>
      <c r="K365" s="124" t="s">
        <v>157</v>
      </c>
      <c r="L365" s="31"/>
      <c r="M365" s="129" t="s">
        <v>19</v>
      </c>
      <c r="N365" s="130" t="s">
        <v>47</v>
      </c>
      <c r="P365" s="131">
        <f>O365*H365</f>
        <v>0</v>
      </c>
      <c r="Q365" s="131">
        <v>4.0000000000000002E-4</v>
      </c>
      <c r="R365" s="131">
        <f>Q365*H365</f>
        <v>1.3728000000000001E-2</v>
      </c>
      <c r="S365" s="131">
        <v>0</v>
      </c>
      <c r="T365" s="132">
        <f>S365*H365</f>
        <v>0</v>
      </c>
      <c r="AR365" s="133" t="s">
        <v>249</v>
      </c>
      <c r="AT365" s="133" t="s">
        <v>153</v>
      </c>
      <c r="AU365" s="133" t="s">
        <v>85</v>
      </c>
      <c r="AY365" s="16" t="s">
        <v>151</v>
      </c>
      <c r="BE365" s="134">
        <f>IF(N365="základní",J365,0)</f>
        <v>0</v>
      </c>
      <c r="BF365" s="134">
        <f>IF(N365="snížená",J365,0)</f>
        <v>0</v>
      </c>
      <c r="BG365" s="134">
        <f>IF(N365="zákl. přenesená",J365,0)</f>
        <v>0</v>
      </c>
      <c r="BH365" s="134">
        <f>IF(N365="sníž. přenesená",J365,0)</f>
        <v>0</v>
      </c>
      <c r="BI365" s="134">
        <f>IF(N365="nulová",J365,0)</f>
        <v>0</v>
      </c>
      <c r="BJ365" s="16" t="s">
        <v>81</v>
      </c>
      <c r="BK365" s="134">
        <f>ROUND(I365*H365,2)</f>
        <v>0</v>
      </c>
      <c r="BL365" s="16" t="s">
        <v>249</v>
      </c>
      <c r="BM365" s="133" t="s">
        <v>669</v>
      </c>
    </row>
    <row r="366" spans="2:65" s="1" customFormat="1">
      <c r="B366" s="31"/>
      <c r="D366" s="135" t="s">
        <v>160</v>
      </c>
      <c r="F366" s="136" t="s">
        <v>670</v>
      </c>
      <c r="I366" s="137"/>
      <c r="L366" s="31"/>
      <c r="M366" s="138"/>
      <c r="T366" s="52"/>
      <c r="AT366" s="16" t="s">
        <v>160</v>
      </c>
      <c r="AU366" s="16" t="s">
        <v>85</v>
      </c>
    </row>
    <row r="367" spans="2:65" s="1" customFormat="1" ht="24.2" customHeight="1">
      <c r="B367" s="31"/>
      <c r="C367" s="147" t="s">
        <v>671</v>
      </c>
      <c r="D367" s="147" t="s">
        <v>194</v>
      </c>
      <c r="E367" s="148" t="s">
        <v>672</v>
      </c>
      <c r="F367" s="149" t="s">
        <v>673</v>
      </c>
      <c r="G367" s="150" t="s">
        <v>221</v>
      </c>
      <c r="H367" s="151">
        <v>40</v>
      </c>
      <c r="I367" s="152"/>
      <c r="J367" s="153">
        <f>ROUND(I367*H367,2)</f>
        <v>0</v>
      </c>
      <c r="K367" s="149" t="s">
        <v>157</v>
      </c>
      <c r="L367" s="154"/>
      <c r="M367" s="155" t="s">
        <v>19</v>
      </c>
      <c r="N367" s="156" t="s">
        <v>47</v>
      </c>
      <c r="P367" s="131">
        <f>O367*H367</f>
        <v>0</v>
      </c>
      <c r="Q367" s="131">
        <v>5.4000000000000003E-3</v>
      </c>
      <c r="R367" s="131">
        <f>Q367*H367</f>
        <v>0.21600000000000003</v>
      </c>
      <c r="S367" s="131">
        <v>0</v>
      </c>
      <c r="T367" s="132">
        <f>S367*H367</f>
        <v>0</v>
      </c>
      <c r="AR367" s="133" t="s">
        <v>344</v>
      </c>
      <c r="AT367" s="133" t="s">
        <v>194</v>
      </c>
      <c r="AU367" s="133" t="s">
        <v>85</v>
      </c>
      <c r="AY367" s="16" t="s">
        <v>151</v>
      </c>
      <c r="BE367" s="134">
        <f>IF(N367="základní",J367,0)</f>
        <v>0</v>
      </c>
      <c r="BF367" s="134">
        <f>IF(N367="snížená",J367,0)</f>
        <v>0</v>
      </c>
      <c r="BG367" s="134">
        <f>IF(N367="zákl. přenesená",J367,0)</f>
        <v>0</v>
      </c>
      <c r="BH367" s="134">
        <f>IF(N367="sníž. přenesená",J367,0)</f>
        <v>0</v>
      </c>
      <c r="BI367" s="134">
        <f>IF(N367="nulová",J367,0)</f>
        <v>0</v>
      </c>
      <c r="BJ367" s="16" t="s">
        <v>81</v>
      </c>
      <c r="BK367" s="134">
        <f>ROUND(I367*H367,2)</f>
        <v>0</v>
      </c>
      <c r="BL367" s="16" t="s">
        <v>249</v>
      </c>
      <c r="BM367" s="133" t="s">
        <v>674</v>
      </c>
    </row>
    <row r="368" spans="2:65" s="12" customFormat="1">
      <c r="B368" s="139"/>
      <c r="D368" s="140" t="s">
        <v>162</v>
      </c>
      <c r="F368" s="142" t="s">
        <v>675</v>
      </c>
      <c r="H368" s="143">
        <v>40</v>
      </c>
      <c r="I368" s="144"/>
      <c r="L368" s="139"/>
      <c r="M368" s="145"/>
      <c r="T368" s="146"/>
      <c r="AT368" s="141" t="s">
        <v>162</v>
      </c>
      <c r="AU368" s="141" t="s">
        <v>85</v>
      </c>
      <c r="AV368" s="12" t="s">
        <v>85</v>
      </c>
      <c r="AW368" s="12" t="s">
        <v>4</v>
      </c>
      <c r="AX368" s="12" t="s">
        <v>81</v>
      </c>
      <c r="AY368" s="141" t="s">
        <v>151</v>
      </c>
    </row>
    <row r="369" spans="2:65" s="1" customFormat="1" ht="16.5" customHeight="1">
      <c r="B369" s="31"/>
      <c r="C369" s="122" t="s">
        <v>676</v>
      </c>
      <c r="D369" s="122" t="s">
        <v>153</v>
      </c>
      <c r="E369" s="123" t="s">
        <v>677</v>
      </c>
      <c r="F369" s="124" t="s">
        <v>678</v>
      </c>
      <c r="G369" s="125" t="s">
        <v>221</v>
      </c>
      <c r="H369" s="126">
        <v>11.9</v>
      </c>
      <c r="I369" s="127"/>
      <c r="J369" s="128">
        <f>ROUND(I369*H369,2)</f>
        <v>0</v>
      </c>
      <c r="K369" s="124" t="s">
        <v>157</v>
      </c>
      <c r="L369" s="31"/>
      <c r="M369" s="129" t="s">
        <v>19</v>
      </c>
      <c r="N369" s="130" t="s">
        <v>47</v>
      </c>
      <c r="P369" s="131">
        <f>O369*H369</f>
        <v>0</v>
      </c>
      <c r="Q369" s="131">
        <v>4.0000000000000002E-4</v>
      </c>
      <c r="R369" s="131">
        <f>Q369*H369</f>
        <v>4.7600000000000003E-3</v>
      </c>
      <c r="S369" s="131">
        <v>0</v>
      </c>
      <c r="T369" s="132">
        <f>S369*H369</f>
        <v>0</v>
      </c>
      <c r="AR369" s="133" t="s">
        <v>249</v>
      </c>
      <c r="AT369" s="133" t="s">
        <v>153</v>
      </c>
      <c r="AU369" s="133" t="s">
        <v>85</v>
      </c>
      <c r="AY369" s="16" t="s">
        <v>151</v>
      </c>
      <c r="BE369" s="134">
        <f>IF(N369="základní",J369,0)</f>
        <v>0</v>
      </c>
      <c r="BF369" s="134">
        <f>IF(N369="snížená",J369,0)</f>
        <v>0</v>
      </c>
      <c r="BG369" s="134">
        <f>IF(N369="zákl. přenesená",J369,0)</f>
        <v>0</v>
      </c>
      <c r="BH369" s="134">
        <f>IF(N369="sníž. přenesená",J369,0)</f>
        <v>0</v>
      </c>
      <c r="BI369" s="134">
        <f>IF(N369="nulová",J369,0)</f>
        <v>0</v>
      </c>
      <c r="BJ369" s="16" t="s">
        <v>81</v>
      </c>
      <c r="BK369" s="134">
        <f>ROUND(I369*H369,2)</f>
        <v>0</v>
      </c>
      <c r="BL369" s="16" t="s">
        <v>249</v>
      </c>
      <c r="BM369" s="133" t="s">
        <v>679</v>
      </c>
    </row>
    <row r="370" spans="2:65" s="1" customFormat="1">
      <c r="B370" s="31"/>
      <c r="D370" s="135" t="s">
        <v>160</v>
      </c>
      <c r="F370" s="136" t="s">
        <v>680</v>
      </c>
      <c r="I370" s="137"/>
      <c r="L370" s="31"/>
      <c r="M370" s="138"/>
      <c r="T370" s="52"/>
      <c r="AT370" s="16" t="s">
        <v>160</v>
      </c>
      <c r="AU370" s="16" t="s">
        <v>85</v>
      </c>
    </row>
    <row r="371" spans="2:65" s="1" customFormat="1" ht="24.2" customHeight="1">
      <c r="B371" s="31"/>
      <c r="C371" s="147" t="s">
        <v>681</v>
      </c>
      <c r="D371" s="147" t="s">
        <v>194</v>
      </c>
      <c r="E371" s="148" t="s">
        <v>672</v>
      </c>
      <c r="F371" s="149" t="s">
        <v>673</v>
      </c>
      <c r="G371" s="150" t="s">
        <v>221</v>
      </c>
      <c r="H371" s="151">
        <v>14.53</v>
      </c>
      <c r="I371" s="152"/>
      <c r="J371" s="153">
        <f>ROUND(I371*H371,2)</f>
        <v>0</v>
      </c>
      <c r="K371" s="149" t="s">
        <v>157</v>
      </c>
      <c r="L371" s="154"/>
      <c r="M371" s="155" t="s">
        <v>19</v>
      </c>
      <c r="N371" s="156" t="s">
        <v>47</v>
      </c>
      <c r="P371" s="131">
        <f>O371*H371</f>
        <v>0</v>
      </c>
      <c r="Q371" s="131">
        <v>5.4000000000000003E-3</v>
      </c>
      <c r="R371" s="131">
        <f>Q371*H371</f>
        <v>7.8462000000000004E-2</v>
      </c>
      <c r="S371" s="131">
        <v>0</v>
      </c>
      <c r="T371" s="132">
        <f>S371*H371</f>
        <v>0</v>
      </c>
      <c r="AR371" s="133" t="s">
        <v>344</v>
      </c>
      <c r="AT371" s="133" t="s">
        <v>194</v>
      </c>
      <c r="AU371" s="133" t="s">
        <v>85</v>
      </c>
      <c r="AY371" s="16" t="s">
        <v>151</v>
      </c>
      <c r="BE371" s="134">
        <f>IF(N371="základní",J371,0)</f>
        <v>0</v>
      </c>
      <c r="BF371" s="134">
        <f>IF(N371="snížená",J371,0)</f>
        <v>0</v>
      </c>
      <c r="BG371" s="134">
        <f>IF(N371="zákl. přenesená",J371,0)</f>
        <v>0</v>
      </c>
      <c r="BH371" s="134">
        <f>IF(N371="sníž. přenesená",J371,0)</f>
        <v>0</v>
      </c>
      <c r="BI371" s="134">
        <f>IF(N371="nulová",J371,0)</f>
        <v>0</v>
      </c>
      <c r="BJ371" s="16" t="s">
        <v>81</v>
      </c>
      <c r="BK371" s="134">
        <f>ROUND(I371*H371,2)</f>
        <v>0</v>
      </c>
      <c r="BL371" s="16" t="s">
        <v>249</v>
      </c>
      <c r="BM371" s="133" t="s">
        <v>682</v>
      </c>
    </row>
    <row r="372" spans="2:65" s="12" customFormat="1">
      <c r="B372" s="139"/>
      <c r="D372" s="140" t="s">
        <v>162</v>
      </c>
      <c r="F372" s="142" t="s">
        <v>683</v>
      </c>
      <c r="H372" s="143">
        <v>14.53</v>
      </c>
      <c r="I372" s="144"/>
      <c r="L372" s="139"/>
      <c r="M372" s="145"/>
      <c r="T372" s="146"/>
      <c r="AT372" s="141" t="s">
        <v>162</v>
      </c>
      <c r="AU372" s="141" t="s">
        <v>85</v>
      </c>
      <c r="AV372" s="12" t="s">
        <v>85</v>
      </c>
      <c r="AW372" s="12" t="s">
        <v>4</v>
      </c>
      <c r="AX372" s="12" t="s">
        <v>81</v>
      </c>
      <c r="AY372" s="141" t="s">
        <v>151</v>
      </c>
    </row>
    <row r="373" spans="2:65" s="1" customFormat="1" ht="33" customHeight="1">
      <c r="B373" s="31"/>
      <c r="C373" s="122" t="s">
        <v>684</v>
      </c>
      <c r="D373" s="122" t="s">
        <v>153</v>
      </c>
      <c r="E373" s="123" t="s">
        <v>685</v>
      </c>
      <c r="F373" s="124" t="s">
        <v>686</v>
      </c>
      <c r="G373" s="125" t="s">
        <v>177</v>
      </c>
      <c r="H373" s="126">
        <v>0.32700000000000001</v>
      </c>
      <c r="I373" s="127"/>
      <c r="J373" s="128">
        <f>ROUND(I373*H373,2)</f>
        <v>0</v>
      </c>
      <c r="K373" s="124" t="s">
        <v>157</v>
      </c>
      <c r="L373" s="31"/>
      <c r="M373" s="129" t="s">
        <v>19</v>
      </c>
      <c r="N373" s="130" t="s">
        <v>47</v>
      </c>
      <c r="P373" s="131">
        <f>O373*H373</f>
        <v>0</v>
      </c>
      <c r="Q373" s="131">
        <v>0</v>
      </c>
      <c r="R373" s="131">
        <f>Q373*H373</f>
        <v>0</v>
      </c>
      <c r="S373" s="131">
        <v>0</v>
      </c>
      <c r="T373" s="132">
        <f>S373*H373</f>
        <v>0</v>
      </c>
      <c r="AR373" s="133" t="s">
        <v>249</v>
      </c>
      <c r="AT373" s="133" t="s">
        <v>153</v>
      </c>
      <c r="AU373" s="133" t="s">
        <v>85</v>
      </c>
      <c r="AY373" s="16" t="s">
        <v>151</v>
      </c>
      <c r="BE373" s="134">
        <f>IF(N373="základní",J373,0)</f>
        <v>0</v>
      </c>
      <c r="BF373" s="134">
        <f>IF(N373="snížená",J373,0)</f>
        <v>0</v>
      </c>
      <c r="BG373" s="134">
        <f>IF(N373="zákl. přenesená",J373,0)</f>
        <v>0</v>
      </c>
      <c r="BH373" s="134">
        <f>IF(N373="sníž. přenesená",J373,0)</f>
        <v>0</v>
      </c>
      <c r="BI373" s="134">
        <f>IF(N373="nulová",J373,0)</f>
        <v>0</v>
      </c>
      <c r="BJ373" s="16" t="s">
        <v>81</v>
      </c>
      <c r="BK373" s="134">
        <f>ROUND(I373*H373,2)</f>
        <v>0</v>
      </c>
      <c r="BL373" s="16" t="s">
        <v>249</v>
      </c>
      <c r="BM373" s="133" t="s">
        <v>687</v>
      </c>
    </row>
    <row r="374" spans="2:65" s="1" customFormat="1">
      <c r="B374" s="31"/>
      <c r="D374" s="135" t="s">
        <v>160</v>
      </c>
      <c r="F374" s="136" t="s">
        <v>688</v>
      </c>
      <c r="I374" s="137"/>
      <c r="L374" s="31"/>
      <c r="M374" s="138"/>
      <c r="T374" s="52"/>
      <c r="AT374" s="16" t="s">
        <v>160</v>
      </c>
      <c r="AU374" s="16" t="s">
        <v>85</v>
      </c>
    </row>
    <row r="375" spans="2:65" s="11" customFormat="1" ht="22.9" customHeight="1">
      <c r="B375" s="110"/>
      <c r="D375" s="111" t="s">
        <v>75</v>
      </c>
      <c r="E375" s="120" t="s">
        <v>689</v>
      </c>
      <c r="F375" s="120" t="s">
        <v>690</v>
      </c>
      <c r="I375" s="113"/>
      <c r="J375" s="121">
        <f>BK375</f>
        <v>0</v>
      </c>
      <c r="L375" s="110"/>
      <c r="M375" s="115"/>
      <c r="P375" s="116">
        <f>SUM(P376:P384)</f>
        <v>0</v>
      </c>
      <c r="R375" s="116">
        <f>SUM(R376:R384)</f>
        <v>0.20494399999999999</v>
      </c>
      <c r="T375" s="117">
        <f>SUM(T376:T384)</f>
        <v>0.13714500000000002</v>
      </c>
      <c r="AR375" s="111" t="s">
        <v>85</v>
      </c>
      <c r="AT375" s="118" t="s">
        <v>75</v>
      </c>
      <c r="AU375" s="118" t="s">
        <v>81</v>
      </c>
      <c r="AY375" s="111" t="s">
        <v>151</v>
      </c>
      <c r="BK375" s="119">
        <f>SUM(BK376:BK384)</f>
        <v>0</v>
      </c>
    </row>
    <row r="376" spans="2:65" s="1" customFormat="1" ht="24.2" customHeight="1">
      <c r="B376" s="31"/>
      <c r="C376" s="122" t="s">
        <v>691</v>
      </c>
      <c r="D376" s="122" t="s">
        <v>153</v>
      </c>
      <c r="E376" s="123" t="s">
        <v>692</v>
      </c>
      <c r="F376" s="124" t="s">
        <v>693</v>
      </c>
      <c r="G376" s="125" t="s">
        <v>221</v>
      </c>
      <c r="H376" s="126">
        <v>44.552999999999997</v>
      </c>
      <c r="I376" s="127"/>
      <c r="J376" s="128">
        <f>ROUND(I376*H376,2)</f>
        <v>0</v>
      </c>
      <c r="K376" s="124" t="s">
        <v>157</v>
      </c>
      <c r="L376" s="31"/>
      <c r="M376" s="129" t="s">
        <v>19</v>
      </c>
      <c r="N376" s="130" t="s">
        <v>47</v>
      </c>
      <c r="P376" s="131">
        <f>O376*H376</f>
        <v>0</v>
      </c>
      <c r="Q376" s="131">
        <v>0</v>
      </c>
      <c r="R376" s="131">
        <f>Q376*H376</f>
        <v>0</v>
      </c>
      <c r="S376" s="131">
        <v>0</v>
      </c>
      <c r="T376" s="132">
        <f>S376*H376</f>
        <v>0</v>
      </c>
      <c r="AR376" s="133" t="s">
        <v>249</v>
      </c>
      <c r="AT376" s="133" t="s">
        <v>153</v>
      </c>
      <c r="AU376" s="133" t="s">
        <v>85</v>
      </c>
      <c r="AY376" s="16" t="s">
        <v>151</v>
      </c>
      <c r="BE376" s="134">
        <f>IF(N376="základní",J376,0)</f>
        <v>0</v>
      </c>
      <c r="BF376" s="134">
        <f>IF(N376="snížená",J376,0)</f>
        <v>0</v>
      </c>
      <c r="BG376" s="134">
        <f>IF(N376="zákl. přenesená",J376,0)</f>
        <v>0</v>
      </c>
      <c r="BH376" s="134">
        <f>IF(N376="sníž. přenesená",J376,0)</f>
        <v>0</v>
      </c>
      <c r="BI376" s="134">
        <f>IF(N376="nulová",J376,0)</f>
        <v>0</v>
      </c>
      <c r="BJ376" s="16" t="s">
        <v>81</v>
      </c>
      <c r="BK376" s="134">
        <f>ROUND(I376*H376,2)</f>
        <v>0</v>
      </c>
      <c r="BL376" s="16" t="s">
        <v>249</v>
      </c>
      <c r="BM376" s="133" t="s">
        <v>694</v>
      </c>
    </row>
    <row r="377" spans="2:65" s="1" customFormat="1">
      <c r="B377" s="31"/>
      <c r="D377" s="135" t="s">
        <v>160</v>
      </c>
      <c r="F377" s="136" t="s">
        <v>695</v>
      </c>
      <c r="I377" s="137"/>
      <c r="L377" s="31"/>
      <c r="M377" s="138"/>
      <c r="T377" s="52"/>
      <c r="AT377" s="16" t="s">
        <v>160</v>
      </c>
      <c r="AU377" s="16" t="s">
        <v>85</v>
      </c>
    </row>
    <row r="378" spans="2:65" s="12" customFormat="1">
      <c r="B378" s="139"/>
      <c r="D378" s="140" t="s">
        <v>162</v>
      </c>
      <c r="E378" s="141" t="s">
        <v>19</v>
      </c>
      <c r="F378" s="142" t="s">
        <v>696</v>
      </c>
      <c r="H378" s="143">
        <v>44.552999999999997</v>
      </c>
      <c r="I378" s="144"/>
      <c r="L378" s="139"/>
      <c r="M378" s="145"/>
      <c r="T378" s="146"/>
      <c r="AT378" s="141" t="s">
        <v>162</v>
      </c>
      <c r="AU378" s="141" t="s">
        <v>85</v>
      </c>
      <c r="AV378" s="12" t="s">
        <v>85</v>
      </c>
      <c r="AW378" s="12" t="s">
        <v>35</v>
      </c>
      <c r="AX378" s="12" t="s">
        <v>81</v>
      </c>
      <c r="AY378" s="141" t="s">
        <v>151</v>
      </c>
    </row>
    <row r="379" spans="2:65" s="1" customFormat="1" ht="24.2" customHeight="1">
      <c r="B379" s="31"/>
      <c r="C379" s="147" t="s">
        <v>697</v>
      </c>
      <c r="D379" s="147" t="s">
        <v>194</v>
      </c>
      <c r="E379" s="148" t="s">
        <v>698</v>
      </c>
      <c r="F379" s="149" t="s">
        <v>699</v>
      </c>
      <c r="G379" s="150" t="s">
        <v>221</v>
      </c>
      <c r="H379" s="151">
        <v>51.235999999999997</v>
      </c>
      <c r="I379" s="152"/>
      <c r="J379" s="153">
        <f>ROUND(I379*H379,2)</f>
        <v>0</v>
      </c>
      <c r="K379" s="149" t="s">
        <v>157</v>
      </c>
      <c r="L379" s="154"/>
      <c r="M379" s="155" t="s">
        <v>19</v>
      </c>
      <c r="N379" s="156" t="s">
        <v>47</v>
      </c>
      <c r="P379" s="131">
        <f>O379*H379</f>
        <v>0</v>
      </c>
      <c r="Q379" s="131">
        <v>4.0000000000000001E-3</v>
      </c>
      <c r="R379" s="131">
        <f>Q379*H379</f>
        <v>0.20494399999999999</v>
      </c>
      <c r="S379" s="131">
        <v>0</v>
      </c>
      <c r="T379" s="132">
        <f>S379*H379</f>
        <v>0</v>
      </c>
      <c r="AR379" s="133" t="s">
        <v>344</v>
      </c>
      <c r="AT379" s="133" t="s">
        <v>194</v>
      </c>
      <c r="AU379" s="133" t="s">
        <v>85</v>
      </c>
      <c r="AY379" s="16" t="s">
        <v>151</v>
      </c>
      <c r="BE379" s="134">
        <f>IF(N379="základní",J379,0)</f>
        <v>0</v>
      </c>
      <c r="BF379" s="134">
        <f>IF(N379="snížená",J379,0)</f>
        <v>0</v>
      </c>
      <c r="BG379" s="134">
        <f>IF(N379="zákl. přenesená",J379,0)</f>
        <v>0</v>
      </c>
      <c r="BH379" s="134">
        <f>IF(N379="sníž. přenesená",J379,0)</f>
        <v>0</v>
      </c>
      <c r="BI379" s="134">
        <f>IF(N379="nulová",J379,0)</f>
        <v>0</v>
      </c>
      <c r="BJ379" s="16" t="s">
        <v>81</v>
      </c>
      <c r="BK379" s="134">
        <f>ROUND(I379*H379,2)</f>
        <v>0</v>
      </c>
      <c r="BL379" s="16" t="s">
        <v>249</v>
      </c>
      <c r="BM379" s="133" t="s">
        <v>700</v>
      </c>
    </row>
    <row r="380" spans="2:65" s="12" customFormat="1">
      <c r="B380" s="139"/>
      <c r="D380" s="140" t="s">
        <v>162</v>
      </c>
      <c r="F380" s="142" t="s">
        <v>701</v>
      </c>
      <c r="H380" s="143">
        <v>51.235999999999997</v>
      </c>
      <c r="I380" s="144"/>
      <c r="L380" s="139"/>
      <c r="M380" s="145"/>
      <c r="T380" s="146"/>
      <c r="AT380" s="141" t="s">
        <v>162</v>
      </c>
      <c r="AU380" s="141" t="s">
        <v>85</v>
      </c>
      <c r="AV380" s="12" t="s">
        <v>85</v>
      </c>
      <c r="AW380" s="12" t="s">
        <v>4</v>
      </c>
      <c r="AX380" s="12" t="s">
        <v>81</v>
      </c>
      <c r="AY380" s="141" t="s">
        <v>151</v>
      </c>
    </row>
    <row r="381" spans="2:65" s="1" customFormat="1" ht="24.2" customHeight="1">
      <c r="B381" s="31"/>
      <c r="C381" s="122" t="s">
        <v>702</v>
      </c>
      <c r="D381" s="122" t="s">
        <v>153</v>
      </c>
      <c r="E381" s="123" t="s">
        <v>703</v>
      </c>
      <c r="F381" s="124" t="s">
        <v>704</v>
      </c>
      <c r="G381" s="125" t="s">
        <v>221</v>
      </c>
      <c r="H381" s="126">
        <v>33.450000000000003</v>
      </c>
      <c r="I381" s="127"/>
      <c r="J381" s="128">
        <f>ROUND(I381*H381,2)</f>
        <v>0</v>
      </c>
      <c r="K381" s="124" t="s">
        <v>157</v>
      </c>
      <c r="L381" s="31"/>
      <c r="M381" s="129" t="s">
        <v>19</v>
      </c>
      <c r="N381" s="130" t="s">
        <v>47</v>
      </c>
      <c r="P381" s="131">
        <f>O381*H381</f>
        <v>0</v>
      </c>
      <c r="Q381" s="131">
        <v>0</v>
      </c>
      <c r="R381" s="131">
        <f>Q381*H381</f>
        <v>0</v>
      </c>
      <c r="S381" s="131">
        <v>4.1000000000000003E-3</v>
      </c>
      <c r="T381" s="132">
        <f>S381*H381</f>
        <v>0.13714500000000002</v>
      </c>
      <c r="AR381" s="133" t="s">
        <v>249</v>
      </c>
      <c r="AT381" s="133" t="s">
        <v>153</v>
      </c>
      <c r="AU381" s="133" t="s">
        <v>85</v>
      </c>
      <c r="AY381" s="16" t="s">
        <v>151</v>
      </c>
      <c r="BE381" s="134">
        <f>IF(N381="základní",J381,0)</f>
        <v>0</v>
      </c>
      <c r="BF381" s="134">
        <f>IF(N381="snížená",J381,0)</f>
        <v>0</v>
      </c>
      <c r="BG381" s="134">
        <f>IF(N381="zákl. přenesená",J381,0)</f>
        <v>0</v>
      </c>
      <c r="BH381" s="134">
        <f>IF(N381="sníž. přenesená",J381,0)</f>
        <v>0</v>
      </c>
      <c r="BI381" s="134">
        <f>IF(N381="nulová",J381,0)</f>
        <v>0</v>
      </c>
      <c r="BJ381" s="16" t="s">
        <v>81</v>
      </c>
      <c r="BK381" s="134">
        <f>ROUND(I381*H381,2)</f>
        <v>0</v>
      </c>
      <c r="BL381" s="16" t="s">
        <v>249</v>
      </c>
      <c r="BM381" s="133" t="s">
        <v>705</v>
      </c>
    </row>
    <row r="382" spans="2:65" s="1" customFormat="1">
      <c r="B382" s="31"/>
      <c r="D382" s="135" t="s">
        <v>160</v>
      </c>
      <c r="F382" s="136" t="s">
        <v>706</v>
      </c>
      <c r="I382" s="137"/>
      <c r="L382" s="31"/>
      <c r="M382" s="138"/>
      <c r="T382" s="52"/>
      <c r="AT382" s="16" t="s">
        <v>160</v>
      </c>
      <c r="AU382" s="16" t="s">
        <v>85</v>
      </c>
    </row>
    <row r="383" spans="2:65" s="1" customFormat="1" ht="24.2" customHeight="1">
      <c r="B383" s="31"/>
      <c r="C383" s="122" t="s">
        <v>707</v>
      </c>
      <c r="D383" s="122" t="s">
        <v>153</v>
      </c>
      <c r="E383" s="123" t="s">
        <v>708</v>
      </c>
      <c r="F383" s="124" t="s">
        <v>709</v>
      </c>
      <c r="G383" s="125" t="s">
        <v>177</v>
      </c>
      <c r="H383" s="126">
        <v>0.20499999999999999</v>
      </c>
      <c r="I383" s="127"/>
      <c r="J383" s="128">
        <f>ROUND(I383*H383,2)</f>
        <v>0</v>
      </c>
      <c r="K383" s="124" t="s">
        <v>157</v>
      </c>
      <c r="L383" s="31"/>
      <c r="M383" s="129" t="s">
        <v>19</v>
      </c>
      <c r="N383" s="130" t="s">
        <v>47</v>
      </c>
      <c r="P383" s="131">
        <f>O383*H383</f>
        <v>0</v>
      </c>
      <c r="Q383" s="131">
        <v>0</v>
      </c>
      <c r="R383" s="131">
        <f>Q383*H383</f>
        <v>0</v>
      </c>
      <c r="S383" s="131">
        <v>0</v>
      </c>
      <c r="T383" s="132">
        <f>S383*H383</f>
        <v>0</v>
      </c>
      <c r="AR383" s="133" t="s">
        <v>249</v>
      </c>
      <c r="AT383" s="133" t="s">
        <v>153</v>
      </c>
      <c r="AU383" s="133" t="s">
        <v>85</v>
      </c>
      <c r="AY383" s="16" t="s">
        <v>151</v>
      </c>
      <c r="BE383" s="134">
        <f>IF(N383="základní",J383,0)</f>
        <v>0</v>
      </c>
      <c r="BF383" s="134">
        <f>IF(N383="snížená",J383,0)</f>
        <v>0</v>
      </c>
      <c r="BG383" s="134">
        <f>IF(N383="zákl. přenesená",J383,0)</f>
        <v>0</v>
      </c>
      <c r="BH383" s="134">
        <f>IF(N383="sníž. přenesená",J383,0)</f>
        <v>0</v>
      </c>
      <c r="BI383" s="134">
        <f>IF(N383="nulová",J383,0)</f>
        <v>0</v>
      </c>
      <c r="BJ383" s="16" t="s">
        <v>81</v>
      </c>
      <c r="BK383" s="134">
        <f>ROUND(I383*H383,2)</f>
        <v>0</v>
      </c>
      <c r="BL383" s="16" t="s">
        <v>249</v>
      </c>
      <c r="BM383" s="133" t="s">
        <v>710</v>
      </c>
    </row>
    <row r="384" spans="2:65" s="1" customFormat="1">
      <c r="B384" s="31"/>
      <c r="D384" s="135" t="s">
        <v>160</v>
      </c>
      <c r="F384" s="136" t="s">
        <v>711</v>
      </c>
      <c r="I384" s="137"/>
      <c r="L384" s="31"/>
      <c r="M384" s="138"/>
      <c r="T384" s="52"/>
      <c r="AT384" s="16" t="s">
        <v>160</v>
      </c>
      <c r="AU384" s="16" t="s">
        <v>85</v>
      </c>
    </row>
    <row r="385" spans="2:65" s="11" customFormat="1" ht="22.9" customHeight="1">
      <c r="B385" s="110"/>
      <c r="D385" s="111" t="s">
        <v>75</v>
      </c>
      <c r="E385" s="120" t="s">
        <v>712</v>
      </c>
      <c r="F385" s="120" t="s">
        <v>713</v>
      </c>
      <c r="I385" s="113"/>
      <c r="J385" s="121">
        <f>BK385</f>
        <v>0</v>
      </c>
      <c r="L385" s="110"/>
      <c r="M385" s="115"/>
      <c r="P385" s="116">
        <f>SUM(P386:P414)</f>
        <v>0</v>
      </c>
      <c r="R385" s="116">
        <f>SUM(R386:R414)</f>
        <v>1.1214902500000001</v>
      </c>
      <c r="T385" s="117">
        <f>SUM(T386:T414)</f>
        <v>0</v>
      </c>
      <c r="AR385" s="111" t="s">
        <v>85</v>
      </c>
      <c r="AT385" s="118" t="s">
        <v>75</v>
      </c>
      <c r="AU385" s="118" t="s">
        <v>81</v>
      </c>
      <c r="AY385" s="111" t="s">
        <v>151</v>
      </c>
      <c r="BK385" s="119">
        <f>SUM(BK386:BK414)</f>
        <v>0</v>
      </c>
    </row>
    <row r="386" spans="2:65" s="1" customFormat="1" ht="24.2" customHeight="1">
      <c r="B386" s="31"/>
      <c r="C386" s="122" t="s">
        <v>714</v>
      </c>
      <c r="D386" s="122" t="s">
        <v>153</v>
      </c>
      <c r="E386" s="123" t="s">
        <v>715</v>
      </c>
      <c r="F386" s="124" t="s">
        <v>716</v>
      </c>
      <c r="G386" s="125" t="s">
        <v>221</v>
      </c>
      <c r="H386" s="126">
        <v>62.34</v>
      </c>
      <c r="I386" s="127"/>
      <c r="J386" s="128">
        <f>ROUND(I386*H386,2)</f>
        <v>0</v>
      </c>
      <c r="K386" s="124" t="s">
        <v>157</v>
      </c>
      <c r="L386" s="31"/>
      <c r="M386" s="129" t="s">
        <v>19</v>
      </c>
      <c r="N386" s="130" t="s">
        <v>47</v>
      </c>
      <c r="P386" s="131">
        <f>O386*H386</f>
        <v>0</v>
      </c>
      <c r="Q386" s="131">
        <v>0</v>
      </c>
      <c r="R386" s="131">
        <f>Q386*H386</f>
        <v>0</v>
      </c>
      <c r="S386" s="131">
        <v>0</v>
      </c>
      <c r="T386" s="132">
        <f>S386*H386</f>
        <v>0</v>
      </c>
      <c r="AR386" s="133" t="s">
        <v>249</v>
      </c>
      <c r="AT386" s="133" t="s">
        <v>153</v>
      </c>
      <c r="AU386" s="133" t="s">
        <v>85</v>
      </c>
      <c r="AY386" s="16" t="s">
        <v>151</v>
      </c>
      <c r="BE386" s="134">
        <f>IF(N386="základní",J386,0)</f>
        <v>0</v>
      </c>
      <c r="BF386" s="134">
        <f>IF(N386="snížená",J386,0)</f>
        <v>0</v>
      </c>
      <c r="BG386" s="134">
        <f>IF(N386="zákl. přenesená",J386,0)</f>
        <v>0</v>
      </c>
      <c r="BH386" s="134">
        <f>IF(N386="sníž. přenesená",J386,0)</f>
        <v>0</v>
      </c>
      <c r="BI386" s="134">
        <f>IF(N386="nulová",J386,0)</f>
        <v>0</v>
      </c>
      <c r="BJ386" s="16" t="s">
        <v>81</v>
      </c>
      <c r="BK386" s="134">
        <f>ROUND(I386*H386,2)</f>
        <v>0</v>
      </c>
      <c r="BL386" s="16" t="s">
        <v>249</v>
      </c>
      <c r="BM386" s="133" t="s">
        <v>717</v>
      </c>
    </row>
    <row r="387" spans="2:65" s="1" customFormat="1">
      <c r="B387" s="31"/>
      <c r="D387" s="135" t="s">
        <v>160</v>
      </c>
      <c r="F387" s="136" t="s">
        <v>718</v>
      </c>
      <c r="I387" s="137"/>
      <c r="L387" s="31"/>
      <c r="M387" s="138"/>
      <c r="T387" s="52"/>
      <c r="AT387" s="16" t="s">
        <v>160</v>
      </c>
      <c r="AU387" s="16" t="s">
        <v>85</v>
      </c>
    </row>
    <row r="388" spans="2:65" s="1" customFormat="1" ht="16.5" customHeight="1">
      <c r="B388" s="31"/>
      <c r="C388" s="147" t="s">
        <v>719</v>
      </c>
      <c r="D388" s="147" t="s">
        <v>194</v>
      </c>
      <c r="E388" s="148" t="s">
        <v>720</v>
      </c>
      <c r="F388" s="149" t="s">
        <v>721</v>
      </c>
      <c r="G388" s="150" t="s">
        <v>221</v>
      </c>
      <c r="H388" s="151">
        <v>65.456999999999994</v>
      </c>
      <c r="I388" s="152"/>
      <c r="J388" s="153">
        <f>ROUND(I388*H388,2)</f>
        <v>0</v>
      </c>
      <c r="K388" s="149" t="s">
        <v>157</v>
      </c>
      <c r="L388" s="154"/>
      <c r="M388" s="155" t="s">
        <v>19</v>
      </c>
      <c r="N388" s="156" t="s">
        <v>47</v>
      </c>
      <c r="P388" s="131">
        <f>O388*H388</f>
        <v>0</v>
      </c>
      <c r="Q388" s="131">
        <v>8.9999999999999998E-4</v>
      </c>
      <c r="R388" s="131">
        <f>Q388*H388</f>
        <v>5.8911299999999993E-2</v>
      </c>
      <c r="S388" s="131">
        <v>0</v>
      </c>
      <c r="T388" s="132">
        <f>S388*H388</f>
        <v>0</v>
      </c>
      <c r="AR388" s="133" t="s">
        <v>344</v>
      </c>
      <c r="AT388" s="133" t="s">
        <v>194</v>
      </c>
      <c r="AU388" s="133" t="s">
        <v>85</v>
      </c>
      <c r="AY388" s="16" t="s">
        <v>151</v>
      </c>
      <c r="BE388" s="134">
        <f>IF(N388="základní",J388,0)</f>
        <v>0</v>
      </c>
      <c r="BF388" s="134">
        <f>IF(N388="snížená",J388,0)</f>
        <v>0</v>
      </c>
      <c r="BG388" s="134">
        <f>IF(N388="zákl. přenesená",J388,0)</f>
        <v>0</v>
      </c>
      <c r="BH388" s="134">
        <f>IF(N388="sníž. přenesená",J388,0)</f>
        <v>0</v>
      </c>
      <c r="BI388" s="134">
        <f>IF(N388="nulová",J388,0)</f>
        <v>0</v>
      </c>
      <c r="BJ388" s="16" t="s">
        <v>81</v>
      </c>
      <c r="BK388" s="134">
        <f>ROUND(I388*H388,2)</f>
        <v>0</v>
      </c>
      <c r="BL388" s="16" t="s">
        <v>249</v>
      </c>
      <c r="BM388" s="133" t="s">
        <v>722</v>
      </c>
    </row>
    <row r="389" spans="2:65" s="12" customFormat="1">
      <c r="B389" s="139"/>
      <c r="D389" s="140" t="s">
        <v>162</v>
      </c>
      <c r="F389" s="142" t="s">
        <v>723</v>
      </c>
      <c r="H389" s="143">
        <v>65.456999999999994</v>
      </c>
      <c r="I389" s="144"/>
      <c r="L389" s="139"/>
      <c r="M389" s="145"/>
      <c r="T389" s="146"/>
      <c r="AT389" s="141" t="s">
        <v>162</v>
      </c>
      <c r="AU389" s="141" t="s">
        <v>85</v>
      </c>
      <c r="AV389" s="12" t="s">
        <v>85</v>
      </c>
      <c r="AW389" s="12" t="s">
        <v>4</v>
      </c>
      <c r="AX389" s="12" t="s">
        <v>81</v>
      </c>
      <c r="AY389" s="141" t="s">
        <v>151</v>
      </c>
    </row>
    <row r="390" spans="2:65" s="1" customFormat="1" ht="24.2" customHeight="1">
      <c r="B390" s="31"/>
      <c r="C390" s="122" t="s">
        <v>724</v>
      </c>
      <c r="D390" s="122" t="s">
        <v>153</v>
      </c>
      <c r="E390" s="123" t="s">
        <v>725</v>
      </c>
      <c r="F390" s="124" t="s">
        <v>726</v>
      </c>
      <c r="G390" s="125" t="s">
        <v>221</v>
      </c>
      <c r="H390" s="126">
        <v>52.088000000000001</v>
      </c>
      <c r="I390" s="127"/>
      <c r="J390" s="128">
        <f>ROUND(I390*H390,2)</f>
        <v>0</v>
      </c>
      <c r="K390" s="124" t="s">
        <v>157</v>
      </c>
      <c r="L390" s="31"/>
      <c r="M390" s="129" t="s">
        <v>19</v>
      </c>
      <c r="N390" s="130" t="s">
        <v>47</v>
      </c>
      <c r="P390" s="131">
        <f>O390*H390</f>
        <v>0</v>
      </c>
      <c r="Q390" s="131">
        <v>0</v>
      </c>
      <c r="R390" s="131">
        <f>Q390*H390</f>
        <v>0</v>
      </c>
      <c r="S390" s="131">
        <v>0</v>
      </c>
      <c r="T390" s="132">
        <f>S390*H390</f>
        <v>0</v>
      </c>
      <c r="AR390" s="133" t="s">
        <v>249</v>
      </c>
      <c r="AT390" s="133" t="s">
        <v>153</v>
      </c>
      <c r="AU390" s="133" t="s">
        <v>85</v>
      </c>
      <c r="AY390" s="16" t="s">
        <v>151</v>
      </c>
      <c r="BE390" s="134">
        <f>IF(N390="základní",J390,0)</f>
        <v>0</v>
      </c>
      <c r="BF390" s="134">
        <f>IF(N390="snížená",J390,0)</f>
        <v>0</v>
      </c>
      <c r="BG390" s="134">
        <f>IF(N390="zákl. přenesená",J390,0)</f>
        <v>0</v>
      </c>
      <c r="BH390" s="134">
        <f>IF(N390="sníž. přenesená",J390,0)</f>
        <v>0</v>
      </c>
      <c r="BI390" s="134">
        <f>IF(N390="nulová",J390,0)</f>
        <v>0</v>
      </c>
      <c r="BJ390" s="16" t="s">
        <v>81</v>
      </c>
      <c r="BK390" s="134">
        <f>ROUND(I390*H390,2)</f>
        <v>0</v>
      </c>
      <c r="BL390" s="16" t="s">
        <v>249</v>
      </c>
      <c r="BM390" s="133" t="s">
        <v>727</v>
      </c>
    </row>
    <row r="391" spans="2:65" s="1" customFormat="1">
      <c r="B391" s="31"/>
      <c r="D391" s="135" t="s">
        <v>160</v>
      </c>
      <c r="F391" s="136" t="s">
        <v>728</v>
      </c>
      <c r="I391" s="137"/>
      <c r="L391" s="31"/>
      <c r="M391" s="138"/>
      <c r="T391" s="52"/>
      <c r="AT391" s="16" t="s">
        <v>160</v>
      </c>
      <c r="AU391" s="16" t="s">
        <v>85</v>
      </c>
    </row>
    <row r="392" spans="2:65" s="12" customFormat="1">
      <c r="B392" s="139"/>
      <c r="D392" s="140" t="s">
        <v>162</v>
      </c>
      <c r="E392" s="141" t="s">
        <v>19</v>
      </c>
      <c r="F392" s="142" t="s">
        <v>729</v>
      </c>
      <c r="H392" s="143">
        <v>52.088000000000001</v>
      </c>
      <c r="I392" s="144"/>
      <c r="L392" s="139"/>
      <c r="M392" s="145"/>
      <c r="T392" s="146"/>
      <c r="AT392" s="141" t="s">
        <v>162</v>
      </c>
      <c r="AU392" s="141" t="s">
        <v>85</v>
      </c>
      <c r="AV392" s="12" t="s">
        <v>85</v>
      </c>
      <c r="AW392" s="12" t="s">
        <v>35</v>
      </c>
      <c r="AX392" s="12" t="s">
        <v>81</v>
      </c>
      <c r="AY392" s="141" t="s">
        <v>151</v>
      </c>
    </row>
    <row r="393" spans="2:65" s="1" customFormat="1" ht="16.5" customHeight="1">
      <c r="B393" s="31"/>
      <c r="C393" s="147" t="s">
        <v>730</v>
      </c>
      <c r="D393" s="147" t="s">
        <v>194</v>
      </c>
      <c r="E393" s="148" t="s">
        <v>731</v>
      </c>
      <c r="F393" s="149" t="s">
        <v>732</v>
      </c>
      <c r="G393" s="150" t="s">
        <v>221</v>
      </c>
      <c r="H393" s="151">
        <v>54.692</v>
      </c>
      <c r="I393" s="152"/>
      <c r="J393" s="153">
        <f>ROUND(I393*H393,2)</f>
        <v>0</v>
      </c>
      <c r="K393" s="149" t="s">
        <v>157</v>
      </c>
      <c r="L393" s="154"/>
      <c r="M393" s="155" t="s">
        <v>19</v>
      </c>
      <c r="N393" s="156" t="s">
        <v>47</v>
      </c>
      <c r="P393" s="131">
        <f>O393*H393</f>
        <v>0</v>
      </c>
      <c r="Q393" s="131">
        <v>1.75E-3</v>
      </c>
      <c r="R393" s="131">
        <f>Q393*H393</f>
        <v>9.5711000000000004E-2</v>
      </c>
      <c r="S393" s="131">
        <v>0</v>
      </c>
      <c r="T393" s="132">
        <f>S393*H393</f>
        <v>0</v>
      </c>
      <c r="AR393" s="133" t="s">
        <v>344</v>
      </c>
      <c r="AT393" s="133" t="s">
        <v>194</v>
      </c>
      <c r="AU393" s="133" t="s">
        <v>85</v>
      </c>
      <c r="AY393" s="16" t="s">
        <v>151</v>
      </c>
      <c r="BE393" s="134">
        <f>IF(N393="základní",J393,0)</f>
        <v>0</v>
      </c>
      <c r="BF393" s="134">
        <f>IF(N393="snížená",J393,0)</f>
        <v>0</v>
      </c>
      <c r="BG393" s="134">
        <f>IF(N393="zákl. přenesená",J393,0)</f>
        <v>0</v>
      </c>
      <c r="BH393" s="134">
        <f>IF(N393="sníž. přenesená",J393,0)</f>
        <v>0</v>
      </c>
      <c r="BI393" s="134">
        <f>IF(N393="nulová",J393,0)</f>
        <v>0</v>
      </c>
      <c r="BJ393" s="16" t="s">
        <v>81</v>
      </c>
      <c r="BK393" s="134">
        <f>ROUND(I393*H393,2)</f>
        <v>0</v>
      </c>
      <c r="BL393" s="16" t="s">
        <v>249</v>
      </c>
      <c r="BM393" s="133" t="s">
        <v>733</v>
      </c>
    </row>
    <row r="394" spans="2:65" s="12" customFormat="1">
      <c r="B394" s="139"/>
      <c r="D394" s="140" t="s">
        <v>162</v>
      </c>
      <c r="F394" s="142" t="s">
        <v>734</v>
      </c>
      <c r="H394" s="143">
        <v>54.692</v>
      </c>
      <c r="I394" s="144"/>
      <c r="L394" s="139"/>
      <c r="M394" s="145"/>
      <c r="T394" s="146"/>
      <c r="AT394" s="141" t="s">
        <v>162</v>
      </c>
      <c r="AU394" s="141" t="s">
        <v>85</v>
      </c>
      <c r="AV394" s="12" t="s">
        <v>85</v>
      </c>
      <c r="AW394" s="12" t="s">
        <v>4</v>
      </c>
      <c r="AX394" s="12" t="s">
        <v>81</v>
      </c>
      <c r="AY394" s="141" t="s">
        <v>151</v>
      </c>
    </row>
    <row r="395" spans="2:65" s="1" customFormat="1" ht="33" customHeight="1">
      <c r="B395" s="31"/>
      <c r="C395" s="122" t="s">
        <v>735</v>
      </c>
      <c r="D395" s="122" t="s">
        <v>153</v>
      </c>
      <c r="E395" s="123" t="s">
        <v>736</v>
      </c>
      <c r="F395" s="124" t="s">
        <v>737</v>
      </c>
      <c r="G395" s="125" t="s">
        <v>221</v>
      </c>
      <c r="H395" s="126">
        <v>9.8000000000000007</v>
      </c>
      <c r="I395" s="127"/>
      <c r="J395" s="128">
        <f>ROUND(I395*H395,2)</f>
        <v>0</v>
      </c>
      <c r="K395" s="124" t="s">
        <v>157</v>
      </c>
      <c r="L395" s="31"/>
      <c r="M395" s="129" t="s">
        <v>19</v>
      </c>
      <c r="N395" s="130" t="s">
        <v>47</v>
      </c>
      <c r="P395" s="131">
        <f>O395*H395</f>
        <v>0</v>
      </c>
      <c r="Q395" s="131">
        <v>3.6000000000000002E-4</v>
      </c>
      <c r="R395" s="131">
        <f>Q395*H395</f>
        <v>3.5280000000000003E-3</v>
      </c>
      <c r="S395" s="131">
        <v>0</v>
      </c>
      <c r="T395" s="132">
        <f>S395*H395</f>
        <v>0</v>
      </c>
      <c r="AR395" s="133" t="s">
        <v>249</v>
      </c>
      <c r="AT395" s="133" t="s">
        <v>153</v>
      </c>
      <c r="AU395" s="133" t="s">
        <v>85</v>
      </c>
      <c r="AY395" s="16" t="s">
        <v>151</v>
      </c>
      <c r="BE395" s="134">
        <f>IF(N395="základní",J395,0)</f>
        <v>0</v>
      </c>
      <c r="BF395" s="134">
        <f>IF(N395="snížená",J395,0)</f>
        <v>0</v>
      </c>
      <c r="BG395" s="134">
        <f>IF(N395="zákl. přenesená",J395,0)</f>
        <v>0</v>
      </c>
      <c r="BH395" s="134">
        <f>IF(N395="sníž. přenesená",J395,0)</f>
        <v>0</v>
      </c>
      <c r="BI395" s="134">
        <f>IF(N395="nulová",J395,0)</f>
        <v>0</v>
      </c>
      <c r="BJ395" s="16" t="s">
        <v>81</v>
      </c>
      <c r="BK395" s="134">
        <f>ROUND(I395*H395,2)</f>
        <v>0</v>
      </c>
      <c r="BL395" s="16" t="s">
        <v>249</v>
      </c>
      <c r="BM395" s="133" t="s">
        <v>738</v>
      </c>
    </row>
    <row r="396" spans="2:65" s="1" customFormat="1">
      <c r="B396" s="31"/>
      <c r="D396" s="135" t="s">
        <v>160</v>
      </c>
      <c r="F396" s="136" t="s">
        <v>739</v>
      </c>
      <c r="I396" s="137"/>
      <c r="L396" s="31"/>
      <c r="M396" s="138"/>
      <c r="T396" s="52"/>
      <c r="AT396" s="16" t="s">
        <v>160</v>
      </c>
      <c r="AU396" s="16" t="s">
        <v>85</v>
      </c>
    </row>
    <row r="397" spans="2:65" s="12" customFormat="1">
      <c r="B397" s="139"/>
      <c r="D397" s="140" t="s">
        <v>162</v>
      </c>
      <c r="E397" s="141" t="s">
        <v>19</v>
      </c>
      <c r="F397" s="142" t="s">
        <v>740</v>
      </c>
      <c r="H397" s="143">
        <v>9.8000000000000007</v>
      </c>
      <c r="I397" s="144"/>
      <c r="L397" s="139"/>
      <c r="M397" s="145"/>
      <c r="T397" s="146"/>
      <c r="AT397" s="141" t="s">
        <v>162</v>
      </c>
      <c r="AU397" s="141" t="s">
        <v>85</v>
      </c>
      <c r="AV397" s="12" t="s">
        <v>85</v>
      </c>
      <c r="AW397" s="12" t="s">
        <v>35</v>
      </c>
      <c r="AX397" s="12" t="s">
        <v>81</v>
      </c>
      <c r="AY397" s="141" t="s">
        <v>151</v>
      </c>
    </row>
    <row r="398" spans="2:65" s="1" customFormat="1" ht="16.5" customHeight="1">
      <c r="B398" s="31"/>
      <c r="C398" s="147" t="s">
        <v>741</v>
      </c>
      <c r="D398" s="147" t="s">
        <v>194</v>
      </c>
      <c r="E398" s="148" t="s">
        <v>742</v>
      </c>
      <c r="F398" s="149" t="s">
        <v>743</v>
      </c>
      <c r="G398" s="150" t="s">
        <v>221</v>
      </c>
      <c r="H398" s="151">
        <v>10.29</v>
      </c>
      <c r="I398" s="152"/>
      <c r="J398" s="153">
        <f>ROUND(I398*H398,2)</f>
        <v>0</v>
      </c>
      <c r="K398" s="149" t="s">
        <v>157</v>
      </c>
      <c r="L398" s="154"/>
      <c r="M398" s="155" t="s">
        <v>19</v>
      </c>
      <c r="N398" s="156" t="s">
        <v>47</v>
      </c>
      <c r="P398" s="131">
        <f>O398*H398</f>
        <v>0</v>
      </c>
      <c r="Q398" s="131">
        <v>1.9E-2</v>
      </c>
      <c r="R398" s="131">
        <f>Q398*H398</f>
        <v>0.19550999999999999</v>
      </c>
      <c r="S398" s="131">
        <v>0</v>
      </c>
      <c r="T398" s="132">
        <f>S398*H398</f>
        <v>0</v>
      </c>
      <c r="AR398" s="133" t="s">
        <v>344</v>
      </c>
      <c r="AT398" s="133" t="s">
        <v>194</v>
      </c>
      <c r="AU398" s="133" t="s">
        <v>85</v>
      </c>
      <c r="AY398" s="16" t="s">
        <v>151</v>
      </c>
      <c r="BE398" s="134">
        <f>IF(N398="základní",J398,0)</f>
        <v>0</v>
      </c>
      <c r="BF398" s="134">
        <f>IF(N398="snížená",J398,0)</f>
        <v>0</v>
      </c>
      <c r="BG398" s="134">
        <f>IF(N398="zákl. přenesená",J398,0)</f>
        <v>0</v>
      </c>
      <c r="BH398" s="134">
        <f>IF(N398="sníž. přenesená",J398,0)</f>
        <v>0</v>
      </c>
      <c r="BI398" s="134">
        <f>IF(N398="nulová",J398,0)</f>
        <v>0</v>
      </c>
      <c r="BJ398" s="16" t="s">
        <v>81</v>
      </c>
      <c r="BK398" s="134">
        <f>ROUND(I398*H398,2)</f>
        <v>0</v>
      </c>
      <c r="BL398" s="16" t="s">
        <v>249</v>
      </c>
      <c r="BM398" s="133" t="s">
        <v>744</v>
      </c>
    </row>
    <row r="399" spans="2:65" s="12" customFormat="1">
      <c r="B399" s="139"/>
      <c r="D399" s="140" t="s">
        <v>162</v>
      </c>
      <c r="F399" s="142" t="s">
        <v>745</v>
      </c>
      <c r="H399" s="143">
        <v>10.29</v>
      </c>
      <c r="I399" s="144"/>
      <c r="L399" s="139"/>
      <c r="M399" s="145"/>
      <c r="T399" s="146"/>
      <c r="AT399" s="141" t="s">
        <v>162</v>
      </c>
      <c r="AU399" s="141" t="s">
        <v>85</v>
      </c>
      <c r="AV399" s="12" t="s">
        <v>85</v>
      </c>
      <c r="AW399" s="12" t="s">
        <v>4</v>
      </c>
      <c r="AX399" s="12" t="s">
        <v>81</v>
      </c>
      <c r="AY399" s="141" t="s">
        <v>151</v>
      </c>
    </row>
    <row r="400" spans="2:65" s="1" customFormat="1" ht="33" customHeight="1">
      <c r="B400" s="31"/>
      <c r="C400" s="122" t="s">
        <v>746</v>
      </c>
      <c r="D400" s="122" t="s">
        <v>153</v>
      </c>
      <c r="E400" s="123" t="s">
        <v>747</v>
      </c>
      <c r="F400" s="124" t="s">
        <v>748</v>
      </c>
      <c r="G400" s="125" t="s">
        <v>221</v>
      </c>
      <c r="H400" s="126">
        <v>6.65</v>
      </c>
      <c r="I400" s="127"/>
      <c r="J400" s="128">
        <f>ROUND(I400*H400,2)</f>
        <v>0</v>
      </c>
      <c r="K400" s="124" t="s">
        <v>157</v>
      </c>
      <c r="L400" s="31"/>
      <c r="M400" s="129" t="s">
        <v>19</v>
      </c>
      <c r="N400" s="130" t="s">
        <v>47</v>
      </c>
      <c r="P400" s="131">
        <f>O400*H400</f>
        <v>0</v>
      </c>
      <c r="Q400" s="131">
        <v>4.2000000000000002E-4</v>
      </c>
      <c r="R400" s="131">
        <f>Q400*H400</f>
        <v>2.7930000000000003E-3</v>
      </c>
      <c r="S400" s="131">
        <v>0</v>
      </c>
      <c r="T400" s="132">
        <f>S400*H400</f>
        <v>0</v>
      </c>
      <c r="AR400" s="133" t="s">
        <v>249</v>
      </c>
      <c r="AT400" s="133" t="s">
        <v>153</v>
      </c>
      <c r="AU400" s="133" t="s">
        <v>85</v>
      </c>
      <c r="AY400" s="16" t="s">
        <v>151</v>
      </c>
      <c r="BE400" s="134">
        <f>IF(N400="základní",J400,0)</f>
        <v>0</v>
      </c>
      <c r="BF400" s="134">
        <f>IF(N400="snížená",J400,0)</f>
        <v>0</v>
      </c>
      <c r="BG400" s="134">
        <f>IF(N400="zákl. přenesená",J400,0)</f>
        <v>0</v>
      </c>
      <c r="BH400" s="134">
        <f>IF(N400="sníž. přenesená",J400,0)</f>
        <v>0</v>
      </c>
      <c r="BI400" s="134">
        <f>IF(N400="nulová",J400,0)</f>
        <v>0</v>
      </c>
      <c r="BJ400" s="16" t="s">
        <v>81</v>
      </c>
      <c r="BK400" s="134">
        <f>ROUND(I400*H400,2)</f>
        <v>0</v>
      </c>
      <c r="BL400" s="16" t="s">
        <v>249</v>
      </c>
      <c r="BM400" s="133" t="s">
        <v>749</v>
      </c>
    </row>
    <row r="401" spans="2:65" s="1" customFormat="1">
      <c r="B401" s="31"/>
      <c r="D401" s="135" t="s">
        <v>160</v>
      </c>
      <c r="F401" s="136" t="s">
        <v>750</v>
      </c>
      <c r="I401" s="137"/>
      <c r="L401" s="31"/>
      <c r="M401" s="138"/>
      <c r="T401" s="52"/>
      <c r="AT401" s="16" t="s">
        <v>160</v>
      </c>
      <c r="AU401" s="16" t="s">
        <v>85</v>
      </c>
    </row>
    <row r="402" spans="2:65" s="1" customFormat="1" ht="16.5" customHeight="1">
      <c r="B402" s="31"/>
      <c r="C402" s="147" t="s">
        <v>751</v>
      </c>
      <c r="D402" s="147" t="s">
        <v>194</v>
      </c>
      <c r="E402" s="148" t="s">
        <v>752</v>
      </c>
      <c r="F402" s="149" t="s">
        <v>753</v>
      </c>
      <c r="G402" s="150" t="s">
        <v>221</v>
      </c>
      <c r="H402" s="151">
        <v>6.9829999999999997</v>
      </c>
      <c r="I402" s="152"/>
      <c r="J402" s="153">
        <f>ROUND(I402*H402,2)</f>
        <v>0</v>
      </c>
      <c r="K402" s="149" t="s">
        <v>157</v>
      </c>
      <c r="L402" s="154"/>
      <c r="M402" s="155" t="s">
        <v>19</v>
      </c>
      <c r="N402" s="156" t="s">
        <v>47</v>
      </c>
      <c r="P402" s="131">
        <f>O402*H402</f>
        <v>0</v>
      </c>
      <c r="Q402" s="131">
        <v>3.1E-2</v>
      </c>
      <c r="R402" s="131">
        <f>Q402*H402</f>
        <v>0.216473</v>
      </c>
      <c r="S402" s="131">
        <v>0</v>
      </c>
      <c r="T402" s="132">
        <f>S402*H402</f>
        <v>0</v>
      </c>
      <c r="AR402" s="133" t="s">
        <v>344</v>
      </c>
      <c r="AT402" s="133" t="s">
        <v>194</v>
      </c>
      <c r="AU402" s="133" t="s">
        <v>85</v>
      </c>
      <c r="AY402" s="16" t="s">
        <v>151</v>
      </c>
      <c r="BE402" s="134">
        <f>IF(N402="základní",J402,0)</f>
        <v>0</v>
      </c>
      <c r="BF402" s="134">
        <f>IF(N402="snížená",J402,0)</f>
        <v>0</v>
      </c>
      <c r="BG402" s="134">
        <f>IF(N402="zákl. přenesená",J402,0)</f>
        <v>0</v>
      </c>
      <c r="BH402" s="134">
        <f>IF(N402="sníž. přenesená",J402,0)</f>
        <v>0</v>
      </c>
      <c r="BI402" s="134">
        <f>IF(N402="nulová",J402,0)</f>
        <v>0</v>
      </c>
      <c r="BJ402" s="16" t="s">
        <v>81</v>
      </c>
      <c r="BK402" s="134">
        <f>ROUND(I402*H402,2)</f>
        <v>0</v>
      </c>
      <c r="BL402" s="16" t="s">
        <v>249</v>
      </c>
      <c r="BM402" s="133" t="s">
        <v>754</v>
      </c>
    </row>
    <row r="403" spans="2:65" s="12" customFormat="1">
      <c r="B403" s="139"/>
      <c r="D403" s="140" t="s">
        <v>162</v>
      </c>
      <c r="F403" s="142" t="s">
        <v>755</v>
      </c>
      <c r="H403" s="143">
        <v>6.9829999999999997</v>
      </c>
      <c r="I403" s="144"/>
      <c r="L403" s="139"/>
      <c r="M403" s="145"/>
      <c r="T403" s="146"/>
      <c r="AT403" s="141" t="s">
        <v>162</v>
      </c>
      <c r="AU403" s="141" t="s">
        <v>85</v>
      </c>
      <c r="AV403" s="12" t="s">
        <v>85</v>
      </c>
      <c r="AW403" s="12" t="s">
        <v>4</v>
      </c>
      <c r="AX403" s="12" t="s">
        <v>81</v>
      </c>
      <c r="AY403" s="141" t="s">
        <v>151</v>
      </c>
    </row>
    <row r="404" spans="2:65" s="1" customFormat="1" ht="16.5" customHeight="1">
      <c r="B404" s="31"/>
      <c r="C404" s="122" t="s">
        <v>756</v>
      </c>
      <c r="D404" s="122" t="s">
        <v>153</v>
      </c>
      <c r="E404" s="123" t="s">
        <v>757</v>
      </c>
      <c r="F404" s="124" t="s">
        <v>758</v>
      </c>
      <c r="G404" s="125" t="s">
        <v>221</v>
      </c>
      <c r="H404" s="126">
        <v>32.706000000000003</v>
      </c>
      <c r="I404" s="127"/>
      <c r="J404" s="128">
        <f>ROUND(I404*H404,2)</f>
        <v>0</v>
      </c>
      <c r="K404" s="124" t="s">
        <v>157</v>
      </c>
      <c r="L404" s="31"/>
      <c r="M404" s="129" t="s">
        <v>19</v>
      </c>
      <c r="N404" s="130" t="s">
        <v>47</v>
      </c>
      <c r="P404" s="131">
        <f>O404*H404</f>
        <v>0</v>
      </c>
      <c r="Q404" s="131">
        <v>2.4000000000000001E-4</v>
      </c>
      <c r="R404" s="131">
        <f>Q404*H404</f>
        <v>7.8494400000000009E-3</v>
      </c>
      <c r="S404" s="131">
        <v>0</v>
      </c>
      <c r="T404" s="132">
        <f>S404*H404</f>
        <v>0</v>
      </c>
      <c r="AR404" s="133" t="s">
        <v>249</v>
      </c>
      <c r="AT404" s="133" t="s">
        <v>153</v>
      </c>
      <c r="AU404" s="133" t="s">
        <v>85</v>
      </c>
      <c r="AY404" s="16" t="s">
        <v>151</v>
      </c>
      <c r="BE404" s="134">
        <f>IF(N404="základní",J404,0)</f>
        <v>0</v>
      </c>
      <c r="BF404" s="134">
        <f>IF(N404="snížená",J404,0)</f>
        <v>0</v>
      </c>
      <c r="BG404" s="134">
        <f>IF(N404="zákl. přenesená",J404,0)</f>
        <v>0</v>
      </c>
      <c r="BH404" s="134">
        <f>IF(N404="sníž. přenesená",J404,0)</f>
        <v>0</v>
      </c>
      <c r="BI404" s="134">
        <f>IF(N404="nulová",J404,0)</f>
        <v>0</v>
      </c>
      <c r="BJ404" s="16" t="s">
        <v>81</v>
      </c>
      <c r="BK404" s="134">
        <f>ROUND(I404*H404,2)</f>
        <v>0</v>
      </c>
      <c r="BL404" s="16" t="s">
        <v>249</v>
      </c>
      <c r="BM404" s="133" t="s">
        <v>759</v>
      </c>
    </row>
    <row r="405" spans="2:65" s="1" customFormat="1">
      <c r="B405" s="31"/>
      <c r="D405" s="135" t="s">
        <v>160</v>
      </c>
      <c r="F405" s="136" t="s">
        <v>760</v>
      </c>
      <c r="I405" s="137"/>
      <c r="L405" s="31"/>
      <c r="M405" s="138"/>
      <c r="T405" s="52"/>
      <c r="AT405" s="16" t="s">
        <v>160</v>
      </c>
      <c r="AU405" s="16" t="s">
        <v>85</v>
      </c>
    </row>
    <row r="406" spans="2:65" s="12" customFormat="1">
      <c r="B406" s="139"/>
      <c r="D406" s="140" t="s">
        <v>162</v>
      </c>
      <c r="E406" s="141" t="s">
        <v>19</v>
      </c>
      <c r="F406" s="142" t="s">
        <v>761</v>
      </c>
      <c r="H406" s="143">
        <v>32.706000000000003</v>
      </c>
      <c r="I406" s="144"/>
      <c r="L406" s="139"/>
      <c r="M406" s="145"/>
      <c r="T406" s="146"/>
      <c r="AT406" s="141" t="s">
        <v>162</v>
      </c>
      <c r="AU406" s="141" t="s">
        <v>85</v>
      </c>
      <c r="AV406" s="12" t="s">
        <v>85</v>
      </c>
      <c r="AW406" s="12" t="s">
        <v>35</v>
      </c>
      <c r="AX406" s="12" t="s">
        <v>81</v>
      </c>
      <c r="AY406" s="141" t="s">
        <v>151</v>
      </c>
    </row>
    <row r="407" spans="2:65" s="1" customFormat="1" ht="16.5" customHeight="1">
      <c r="B407" s="31"/>
      <c r="C407" s="147" t="s">
        <v>762</v>
      </c>
      <c r="D407" s="147" t="s">
        <v>194</v>
      </c>
      <c r="E407" s="148" t="s">
        <v>763</v>
      </c>
      <c r="F407" s="149" t="s">
        <v>764</v>
      </c>
      <c r="G407" s="150" t="s">
        <v>221</v>
      </c>
      <c r="H407" s="151">
        <v>34.341000000000001</v>
      </c>
      <c r="I407" s="152"/>
      <c r="J407" s="153">
        <f>ROUND(I407*H407,2)</f>
        <v>0</v>
      </c>
      <c r="K407" s="149" t="s">
        <v>157</v>
      </c>
      <c r="L407" s="154"/>
      <c r="M407" s="155" t="s">
        <v>19</v>
      </c>
      <c r="N407" s="156" t="s">
        <v>47</v>
      </c>
      <c r="P407" s="131">
        <f>O407*H407</f>
        <v>0</v>
      </c>
      <c r="Q407" s="131">
        <v>8.0000000000000002E-3</v>
      </c>
      <c r="R407" s="131">
        <f>Q407*H407</f>
        <v>0.27472800000000003</v>
      </c>
      <c r="S407" s="131">
        <v>0</v>
      </c>
      <c r="T407" s="132">
        <f>S407*H407</f>
        <v>0</v>
      </c>
      <c r="AR407" s="133" t="s">
        <v>344</v>
      </c>
      <c r="AT407" s="133" t="s">
        <v>194</v>
      </c>
      <c r="AU407" s="133" t="s">
        <v>85</v>
      </c>
      <c r="AY407" s="16" t="s">
        <v>151</v>
      </c>
      <c r="BE407" s="134">
        <f>IF(N407="základní",J407,0)</f>
        <v>0</v>
      </c>
      <c r="BF407" s="134">
        <f>IF(N407="snížená",J407,0)</f>
        <v>0</v>
      </c>
      <c r="BG407" s="134">
        <f>IF(N407="zákl. přenesená",J407,0)</f>
        <v>0</v>
      </c>
      <c r="BH407" s="134">
        <f>IF(N407="sníž. přenesená",J407,0)</f>
        <v>0</v>
      </c>
      <c r="BI407" s="134">
        <f>IF(N407="nulová",J407,0)</f>
        <v>0</v>
      </c>
      <c r="BJ407" s="16" t="s">
        <v>81</v>
      </c>
      <c r="BK407" s="134">
        <f>ROUND(I407*H407,2)</f>
        <v>0</v>
      </c>
      <c r="BL407" s="16" t="s">
        <v>249</v>
      </c>
      <c r="BM407" s="133" t="s">
        <v>765</v>
      </c>
    </row>
    <row r="408" spans="2:65" s="12" customFormat="1">
      <c r="B408" s="139"/>
      <c r="D408" s="140" t="s">
        <v>162</v>
      </c>
      <c r="F408" s="142" t="s">
        <v>766</v>
      </c>
      <c r="H408" s="143">
        <v>34.341000000000001</v>
      </c>
      <c r="I408" s="144"/>
      <c r="L408" s="139"/>
      <c r="M408" s="145"/>
      <c r="T408" s="146"/>
      <c r="AT408" s="141" t="s">
        <v>162</v>
      </c>
      <c r="AU408" s="141" t="s">
        <v>85</v>
      </c>
      <c r="AV408" s="12" t="s">
        <v>85</v>
      </c>
      <c r="AW408" s="12" t="s">
        <v>4</v>
      </c>
      <c r="AX408" s="12" t="s">
        <v>81</v>
      </c>
      <c r="AY408" s="141" t="s">
        <v>151</v>
      </c>
    </row>
    <row r="409" spans="2:65" s="1" customFormat="1" ht="24.2" customHeight="1">
      <c r="B409" s="31"/>
      <c r="C409" s="122" t="s">
        <v>767</v>
      </c>
      <c r="D409" s="122" t="s">
        <v>153</v>
      </c>
      <c r="E409" s="123" t="s">
        <v>768</v>
      </c>
      <c r="F409" s="124" t="s">
        <v>769</v>
      </c>
      <c r="G409" s="125" t="s">
        <v>221</v>
      </c>
      <c r="H409" s="126">
        <v>5.89</v>
      </c>
      <c r="I409" s="127"/>
      <c r="J409" s="128">
        <f>ROUND(I409*H409,2)</f>
        <v>0</v>
      </c>
      <c r="K409" s="124" t="s">
        <v>157</v>
      </c>
      <c r="L409" s="31"/>
      <c r="M409" s="129" t="s">
        <v>19</v>
      </c>
      <c r="N409" s="130" t="s">
        <v>47</v>
      </c>
      <c r="P409" s="131">
        <f>O409*H409</f>
        <v>0</v>
      </c>
      <c r="Q409" s="131">
        <v>2.4000000000000001E-4</v>
      </c>
      <c r="R409" s="131">
        <f>Q409*H409</f>
        <v>1.4135999999999999E-3</v>
      </c>
      <c r="S409" s="131">
        <v>0</v>
      </c>
      <c r="T409" s="132">
        <f>S409*H409</f>
        <v>0</v>
      </c>
      <c r="AR409" s="133" t="s">
        <v>249</v>
      </c>
      <c r="AT409" s="133" t="s">
        <v>153</v>
      </c>
      <c r="AU409" s="133" t="s">
        <v>85</v>
      </c>
      <c r="AY409" s="16" t="s">
        <v>151</v>
      </c>
      <c r="BE409" s="134">
        <f>IF(N409="základní",J409,0)</f>
        <v>0</v>
      </c>
      <c r="BF409" s="134">
        <f>IF(N409="snížená",J409,0)</f>
        <v>0</v>
      </c>
      <c r="BG409" s="134">
        <f>IF(N409="zákl. přenesená",J409,0)</f>
        <v>0</v>
      </c>
      <c r="BH409" s="134">
        <f>IF(N409="sníž. přenesená",J409,0)</f>
        <v>0</v>
      </c>
      <c r="BI409" s="134">
        <f>IF(N409="nulová",J409,0)</f>
        <v>0</v>
      </c>
      <c r="BJ409" s="16" t="s">
        <v>81</v>
      </c>
      <c r="BK409" s="134">
        <f>ROUND(I409*H409,2)</f>
        <v>0</v>
      </c>
      <c r="BL409" s="16" t="s">
        <v>249</v>
      </c>
      <c r="BM409" s="133" t="s">
        <v>770</v>
      </c>
    </row>
    <row r="410" spans="2:65" s="1" customFormat="1">
      <c r="B410" s="31"/>
      <c r="D410" s="135" t="s">
        <v>160</v>
      </c>
      <c r="F410" s="136" t="s">
        <v>771</v>
      </c>
      <c r="I410" s="137"/>
      <c r="L410" s="31"/>
      <c r="M410" s="138"/>
      <c r="T410" s="52"/>
      <c r="AT410" s="16" t="s">
        <v>160</v>
      </c>
      <c r="AU410" s="16" t="s">
        <v>85</v>
      </c>
    </row>
    <row r="411" spans="2:65" s="1" customFormat="1" ht="16.5" customHeight="1">
      <c r="B411" s="31"/>
      <c r="C411" s="147" t="s">
        <v>772</v>
      </c>
      <c r="D411" s="147" t="s">
        <v>194</v>
      </c>
      <c r="E411" s="148" t="s">
        <v>773</v>
      </c>
      <c r="F411" s="149" t="s">
        <v>774</v>
      </c>
      <c r="G411" s="150" t="s">
        <v>221</v>
      </c>
      <c r="H411" s="151">
        <v>12.369</v>
      </c>
      <c r="I411" s="152"/>
      <c r="J411" s="153">
        <f>ROUND(I411*H411,2)</f>
        <v>0</v>
      </c>
      <c r="K411" s="149" t="s">
        <v>157</v>
      </c>
      <c r="L411" s="154"/>
      <c r="M411" s="155" t="s">
        <v>19</v>
      </c>
      <c r="N411" s="156" t="s">
        <v>47</v>
      </c>
      <c r="P411" s="131">
        <f>O411*H411</f>
        <v>0</v>
      </c>
      <c r="Q411" s="131">
        <v>2.1389999999999999E-2</v>
      </c>
      <c r="R411" s="131">
        <f>Q411*H411</f>
        <v>0.26457290999999999</v>
      </c>
      <c r="S411" s="131">
        <v>0</v>
      </c>
      <c r="T411" s="132">
        <f>S411*H411</f>
        <v>0</v>
      </c>
      <c r="AR411" s="133" t="s">
        <v>344</v>
      </c>
      <c r="AT411" s="133" t="s">
        <v>194</v>
      </c>
      <c r="AU411" s="133" t="s">
        <v>85</v>
      </c>
      <c r="AY411" s="16" t="s">
        <v>151</v>
      </c>
      <c r="BE411" s="134">
        <f>IF(N411="základní",J411,0)</f>
        <v>0</v>
      </c>
      <c r="BF411" s="134">
        <f>IF(N411="snížená",J411,0)</f>
        <v>0</v>
      </c>
      <c r="BG411" s="134">
        <f>IF(N411="zákl. přenesená",J411,0)</f>
        <v>0</v>
      </c>
      <c r="BH411" s="134">
        <f>IF(N411="sníž. přenesená",J411,0)</f>
        <v>0</v>
      </c>
      <c r="BI411" s="134">
        <f>IF(N411="nulová",J411,0)</f>
        <v>0</v>
      </c>
      <c r="BJ411" s="16" t="s">
        <v>81</v>
      </c>
      <c r="BK411" s="134">
        <f>ROUND(I411*H411,2)</f>
        <v>0</v>
      </c>
      <c r="BL411" s="16" t="s">
        <v>249</v>
      </c>
      <c r="BM411" s="133" t="s">
        <v>775</v>
      </c>
    </row>
    <row r="412" spans="2:65" s="12" customFormat="1">
      <c r="B412" s="139"/>
      <c r="D412" s="140" t="s">
        <v>162</v>
      </c>
      <c r="F412" s="142" t="s">
        <v>776</v>
      </c>
      <c r="H412" s="143">
        <v>12.369</v>
      </c>
      <c r="I412" s="144"/>
      <c r="L412" s="139"/>
      <c r="M412" s="145"/>
      <c r="T412" s="146"/>
      <c r="AT412" s="141" t="s">
        <v>162</v>
      </c>
      <c r="AU412" s="141" t="s">
        <v>85</v>
      </c>
      <c r="AV412" s="12" t="s">
        <v>85</v>
      </c>
      <c r="AW412" s="12" t="s">
        <v>4</v>
      </c>
      <c r="AX412" s="12" t="s">
        <v>81</v>
      </c>
      <c r="AY412" s="141" t="s">
        <v>151</v>
      </c>
    </row>
    <row r="413" spans="2:65" s="1" customFormat="1" ht="33" customHeight="1">
      <c r="B413" s="31"/>
      <c r="C413" s="122" t="s">
        <v>777</v>
      </c>
      <c r="D413" s="122" t="s">
        <v>153</v>
      </c>
      <c r="E413" s="123" t="s">
        <v>778</v>
      </c>
      <c r="F413" s="124" t="s">
        <v>779</v>
      </c>
      <c r="G413" s="125" t="s">
        <v>177</v>
      </c>
      <c r="H413" s="126">
        <v>1.121</v>
      </c>
      <c r="I413" s="127"/>
      <c r="J413" s="128">
        <f>ROUND(I413*H413,2)</f>
        <v>0</v>
      </c>
      <c r="K413" s="124" t="s">
        <v>157</v>
      </c>
      <c r="L413" s="31"/>
      <c r="M413" s="129" t="s">
        <v>19</v>
      </c>
      <c r="N413" s="130" t="s">
        <v>47</v>
      </c>
      <c r="P413" s="131">
        <f>O413*H413</f>
        <v>0</v>
      </c>
      <c r="Q413" s="131">
        <v>0</v>
      </c>
      <c r="R413" s="131">
        <f>Q413*H413</f>
        <v>0</v>
      </c>
      <c r="S413" s="131">
        <v>0</v>
      </c>
      <c r="T413" s="132">
        <f>S413*H413</f>
        <v>0</v>
      </c>
      <c r="AR413" s="133" t="s">
        <v>249</v>
      </c>
      <c r="AT413" s="133" t="s">
        <v>153</v>
      </c>
      <c r="AU413" s="133" t="s">
        <v>85</v>
      </c>
      <c r="AY413" s="16" t="s">
        <v>151</v>
      </c>
      <c r="BE413" s="134">
        <f>IF(N413="základní",J413,0)</f>
        <v>0</v>
      </c>
      <c r="BF413" s="134">
        <f>IF(N413="snížená",J413,0)</f>
        <v>0</v>
      </c>
      <c r="BG413" s="134">
        <f>IF(N413="zákl. přenesená",J413,0)</f>
        <v>0</v>
      </c>
      <c r="BH413" s="134">
        <f>IF(N413="sníž. přenesená",J413,0)</f>
        <v>0</v>
      </c>
      <c r="BI413" s="134">
        <f>IF(N413="nulová",J413,0)</f>
        <v>0</v>
      </c>
      <c r="BJ413" s="16" t="s">
        <v>81</v>
      </c>
      <c r="BK413" s="134">
        <f>ROUND(I413*H413,2)</f>
        <v>0</v>
      </c>
      <c r="BL413" s="16" t="s">
        <v>249</v>
      </c>
      <c r="BM413" s="133" t="s">
        <v>780</v>
      </c>
    </row>
    <row r="414" spans="2:65" s="1" customFormat="1">
      <c r="B414" s="31"/>
      <c r="D414" s="135" t="s">
        <v>160</v>
      </c>
      <c r="F414" s="136" t="s">
        <v>781</v>
      </c>
      <c r="I414" s="137"/>
      <c r="L414" s="31"/>
      <c r="M414" s="138"/>
      <c r="T414" s="52"/>
      <c r="AT414" s="16" t="s">
        <v>160</v>
      </c>
      <c r="AU414" s="16" t="s">
        <v>85</v>
      </c>
    </row>
    <row r="415" spans="2:65" s="11" customFormat="1" ht="22.9" customHeight="1">
      <c r="B415" s="110"/>
      <c r="D415" s="111" t="s">
        <v>75</v>
      </c>
      <c r="E415" s="120" t="s">
        <v>782</v>
      </c>
      <c r="F415" s="120" t="s">
        <v>783</v>
      </c>
      <c r="I415" s="113"/>
      <c r="J415" s="121">
        <f>BK415</f>
        <v>0</v>
      </c>
      <c r="L415" s="110"/>
      <c r="M415" s="115"/>
      <c r="P415" s="116">
        <f>SUM(P416:P429)</f>
        <v>0</v>
      </c>
      <c r="R415" s="116">
        <f>SUM(R416:R429)</f>
        <v>2.4354775599999998</v>
      </c>
      <c r="T415" s="117">
        <f>SUM(T416:T429)</f>
        <v>0</v>
      </c>
      <c r="AR415" s="111" t="s">
        <v>85</v>
      </c>
      <c r="AT415" s="118" t="s">
        <v>75</v>
      </c>
      <c r="AU415" s="118" t="s">
        <v>81</v>
      </c>
      <c r="AY415" s="111" t="s">
        <v>151</v>
      </c>
      <c r="BK415" s="119">
        <f>SUM(BK416:BK429)</f>
        <v>0</v>
      </c>
    </row>
    <row r="416" spans="2:65" s="1" customFormat="1" ht="21.75" customHeight="1">
      <c r="B416" s="31"/>
      <c r="C416" s="122" t="s">
        <v>784</v>
      </c>
      <c r="D416" s="122" t="s">
        <v>153</v>
      </c>
      <c r="E416" s="123" t="s">
        <v>785</v>
      </c>
      <c r="F416" s="124" t="s">
        <v>786</v>
      </c>
      <c r="G416" s="125" t="s">
        <v>221</v>
      </c>
      <c r="H416" s="126">
        <v>184.18600000000001</v>
      </c>
      <c r="I416" s="127"/>
      <c r="J416" s="128">
        <f>ROUND(I416*H416,2)</f>
        <v>0</v>
      </c>
      <c r="K416" s="124" t="s">
        <v>157</v>
      </c>
      <c r="L416" s="31"/>
      <c r="M416" s="129" t="s">
        <v>19</v>
      </c>
      <c r="N416" s="130" t="s">
        <v>47</v>
      </c>
      <c r="P416" s="131">
        <f>O416*H416</f>
        <v>0</v>
      </c>
      <c r="Q416" s="131">
        <v>7.0600000000000003E-3</v>
      </c>
      <c r="R416" s="131">
        <f>Q416*H416</f>
        <v>1.30035316</v>
      </c>
      <c r="S416" s="131">
        <v>0</v>
      </c>
      <c r="T416" s="132">
        <f>S416*H416</f>
        <v>0</v>
      </c>
      <c r="AR416" s="133" t="s">
        <v>249</v>
      </c>
      <c r="AT416" s="133" t="s">
        <v>153</v>
      </c>
      <c r="AU416" s="133" t="s">
        <v>85</v>
      </c>
      <c r="AY416" s="16" t="s">
        <v>151</v>
      </c>
      <c r="BE416" s="134">
        <f>IF(N416="základní",J416,0)</f>
        <v>0</v>
      </c>
      <c r="BF416" s="134">
        <f>IF(N416="snížená",J416,0)</f>
        <v>0</v>
      </c>
      <c r="BG416" s="134">
        <f>IF(N416="zákl. přenesená",J416,0)</f>
        <v>0</v>
      </c>
      <c r="BH416" s="134">
        <f>IF(N416="sníž. přenesená",J416,0)</f>
        <v>0</v>
      </c>
      <c r="BI416" s="134">
        <f>IF(N416="nulová",J416,0)</f>
        <v>0</v>
      </c>
      <c r="BJ416" s="16" t="s">
        <v>81</v>
      </c>
      <c r="BK416" s="134">
        <f>ROUND(I416*H416,2)</f>
        <v>0</v>
      </c>
      <c r="BL416" s="16" t="s">
        <v>249</v>
      </c>
      <c r="BM416" s="133" t="s">
        <v>787</v>
      </c>
    </row>
    <row r="417" spans="2:65" s="1" customFormat="1">
      <c r="B417" s="31"/>
      <c r="D417" s="135" t="s">
        <v>160</v>
      </c>
      <c r="F417" s="136" t="s">
        <v>788</v>
      </c>
      <c r="I417" s="137"/>
      <c r="L417" s="31"/>
      <c r="M417" s="138"/>
      <c r="T417" s="52"/>
      <c r="AT417" s="16" t="s">
        <v>160</v>
      </c>
      <c r="AU417" s="16" t="s">
        <v>85</v>
      </c>
    </row>
    <row r="418" spans="2:65" s="12" customFormat="1">
      <c r="B418" s="139"/>
      <c r="D418" s="140" t="s">
        <v>162</v>
      </c>
      <c r="E418" s="141" t="s">
        <v>19</v>
      </c>
      <c r="F418" s="142" t="s">
        <v>789</v>
      </c>
      <c r="H418" s="143">
        <v>184.18600000000001</v>
      </c>
      <c r="I418" s="144"/>
      <c r="L418" s="139"/>
      <c r="M418" s="145"/>
      <c r="T418" s="146"/>
      <c r="AT418" s="141" t="s">
        <v>162</v>
      </c>
      <c r="AU418" s="141" t="s">
        <v>85</v>
      </c>
      <c r="AV418" s="12" t="s">
        <v>85</v>
      </c>
      <c r="AW418" s="12" t="s">
        <v>35</v>
      </c>
      <c r="AX418" s="12" t="s">
        <v>81</v>
      </c>
      <c r="AY418" s="141" t="s">
        <v>151</v>
      </c>
    </row>
    <row r="419" spans="2:65" s="1" customFormat="1" ht="24.2" customHeight="1">
      <c r="B419" s="31"/>
      <c r="C419" s="147" t="s">
        <v>790</v>
      </c>
      <c r="D419" s="147" t="s">
        <v>194</v>
      </c>
      <c r="E419" s="148" t="s">
        <v>791</v>
      </c>
      <c r="F419" s="149" t="s">
        <v>792</v>
      </c>
      <c r="G419" s="150" t="s">
        <v>221</v>
      </c>
      <c r="H419" s="151">
        <v>193.39500000000001</v>
      </c>
      <c r="I419" s="152"/>
      <c r="J419" s="153">
        <f>ROUND(I419*H419,2)</f>
        <v>0</v>
      </c>
      <c r="K419" s="149" t="s">
        <v>157</v>
      </c>
      <c r="L419" s="154"/>
      <c r="M419" s="155" t="s">
        <v>19</v>
      </c>
      <c r="N419" s="156" t="s">
        <v>47</v>
      </c>
      <c r="P419" s="131">
        <f>O419*H419</f>
        <v>0</v>
      </c>
      <c r="Q419" s="131">
        <v>3.5999999999999999E-3</v>
      </c>
      <c r="R419" s="131">
        <f>Q419*H419</f>
        <v>0.69622200000000001</v>
      </c>
      <c r="S419" s="131">
        <v>0</v>
      </c>
      <c r="T419" s="132">
        <f>S419*H419</f>
        <v>0</v>
      </c>
      <c r="AR419" s="133" t="s">
        <v>344</v>
      </c>
      <c r="AT419" s="133" t="s">
        <v>194</v>
      </c>
      <c r="AU419" s="133" t="s">
        <v>85</v>
      </c>
      <c r="AY419" s="16" t="s">
        <v>151</v>
      </c>
      <c r="BE419" s="134">
        <f>IF(N419="základní",J419,0)</f>
        <v>0</v>
      </c>
      <c r="BF419" s="134">
        <f>IF(N419="snížená",J419,0)</f>
        <v>0</v>
      </c>
      <c r="BG419" s="134">
        <f>IF(N419="zákl. přenesená",J419,0)</f>
        <v>0</v>
      </c>
      <c r="BH419" s="134">
        <f>IF(N419="sníž. přenesená",J419,0)</f>
        <v>0</v>
      </c>
      <c r="BI419" s="134">
        <f>IF(N419="nulová",J419,0)</f>
        <v>0</v>
      </c>
      <c r="BJ419" s="16" t="s">
        <v>81</v>
      </c>
      <c r="BK419" s="134">
        <f>ROUND(I419*H419,2)</f>
        <v>0</v>
      </c>
      <c r="BL419" s="16" t="s">
        <v>249</v>
      </c>
      <c r="BM419" s="133" t="s">
        <v>793</v>
      </c>
    </row>
    <row r="420" spans="2:65" s="12" customFormat="1">
      <c r="B420" s="139"/>
      <c r="D420" s="140" t="s">
        <v>162</v>
      </c>
      <c r="F420" s="142" t="s">
        <v>794</v>
      </c>
      <c r="H420" s="143">
        <v>193.39500000000001</v>
      </c>
      <c r="I420" s="144"/>
      <c r="L420" s="139"/>
      <c r="M420" s="145"/>
      <c r="T420" s="146"/>
      <c r="AT420" s="141" t="s">
        <v>162</v>
      </c>
      <c r="AU420" s="141" t="s">
        <v>85</v>
      </c>
      <c r="AV420" s="12" t="s">
        <v>85</v>
      </c>
      <c r="AW420" s="12" t="s">
        <v>4</v>
      </c>
      <c r="AX420" s="12" t="s">
        <v>81</v>
      </c>
      <c r="AY420" s="141" t="s">
        <v>151</v>
      </c>
    </row>
    <row r="421" spans="2:65" s="1" customFormat="1" ht="24.2" customHeight="1">
      <c r="B421" s="31"/>
      <c r="C421" s="122" t="s">
        <v>795</v>
      </c>
      <c r="D421" s="122" t="s">
        <v>153</v>
      </c>
      <c r="E421" s="123" t="s">
        <v>796</v>
      </c>
      <c r="F421" s="124" t="s">
        <v>797</v>
      </c>
      <c r="G421" s="125" t="s">
        <v>221</v>
      </c>
      <c r="H421" s="126">
        <v>4.18</v>
      </c>
      <c r="I421" s="127"/>
      <c r="J421" s="128">
        <f>ROUND(I421*H421,2)</f>
        <v>0</v>
      </c>
      <c r="K421" s="124" t="s">
        <v>157</v>
      </c>
      <c r="L421" s="31"/>
      <c r="M421" s="129" t="s">
        <v>19</v>
      </c>
      <c r="N421" s="130" t="s">
        <v>47</v>
      </c>
      <c r="P421" s="131">
        <f>O421*H421</f>
        <v>0</v>
      </c>
      <c r="Q421" s="131">
        <v>1.0200000000000001E-3</v>
      </c>
      <c r="R421" s="131">
        <f>Q421*H421</f>
        <v>4.2636000000000002E-3</v>
      </c>
      <c r="S421" s="131">
        <v>0</v>
      </c>
      <c r="T421" s="132">
        <f>S421*H421</f>
        <v>0</v>
      </c>
      <c r="AR421" s="133" t="s">
        <v>249</v>
      </c>
      <c r="AT421" s="133" t="s">
        <v>153</v>
      </c>
      <c r="AU421" s="133" t="s">
        <v>85</v>
      </c>
      <c r="AY421" s="16" t="s">
        <v>151</v>
      </c>
      <c r="BE421" s="134">
        <f>IF(N421="základní",J421,0)</f>
        <v>0</v>
      </c>
      <c r="BF421" s="134">
        <f>IF(N421="snížená",J421,0)</f>
        <v>0</v>
      </c>
      <c r="BG421" s="134">
        <f>IF(N421="zákl. přenesená",J421,0)</f>
        <v>0</v>
      </c>
      <c r="BH421" s="134">
        <f>IF(N421="sníž. přenesená",J421,0)</f>
        <v>0</v>
      </c>
      <c r="BI421" s="134">
        <f>IF(N421="nulová",J421,0)</f>
        <v>0</v>
      </c>
      <c r="BJ421" s="16" t="s">
        <v>81</v>
      </c>
      <c r="BK421" s="134">
        <f>ROUND(I421*H421,2)</f>
        <v>0</v>
      </c>
      <c r="BL421" s="16" t="s">
        <v>249</v>
      </c>
      <c r="BM421" s="133" t="s">
        <v>798</v>
      </c>
    </row>
    <row r="422" spans="2:65" s="1" customFormat="1">
      <c r="B422" s="31"/>
      <c r="D422" s="135" t="s">
        <v>160</v>
      </c>
      <c r="F422" s="136" t="s">
        <v>799</v>
      </c>
      <c r="I422" s="137"/>
      <c r="L422" s="31"/>
      <c r="M422" s="138"/>
      <c r="T422" s="52"/>
      <c r="AT422" s="16" t="s">
        <v>160</v>
      </c>
      <c r="AU422" s="16" t="s">
        <v>85</v>
      </c>
    </row>
    <row r="423" spans="2:65" s="1" customFormat="1" ht="24.2" customHeight="1">
      <c r="B423" s="31"/>
      <c r="C423" s="122" t="s">
        <v>800</v>
      </c>
      <c r="D423" s="122" t="s">
        <v>153</v>
      </c>
      <c r="E423" s="123" t="s">
        <v>801</v>
      </c>
      <c r="F423" s="124" t="s">
        <v>802</v>
      </c>
      <c r="G423" s="125" t="s">
        <v>221</v>
      </c>
      <c r="H423" s="126">
        <v>12.54</v>
      </c>
      <c r="I423" s="127"/>
      <c r="J423" s="128">
        <f>ROUND(I423*H423,2)</f>
        <v>0</v>
      </c>
      <c r="K423" s="124" t="s">
        <v>157</v>
      </c>
      <c r="L423" s="31"/>
      <c r="M423" s="129" t="s">
        <v>19</v>
      </c>
      <c r="N423" s="130" t="s">
        <v>47</v>
      </c>
      <c r="P423" s="131">
        <f>O423*H423</f>
        <v>0</v>
      </c>
      <c r="Q423" s="131">
        <v>1.0200000000000001E-3</v>
      </c>
      <c r="R423" s="131">
        <f>Q423*H423</f>
        <v>1.27908E-2</v>
      </c>
      <c r="S423" s="131">
        <v>0</v>
      </c>
      <c r="T423" s="132">
        <f>S423*H423</f>
        <v>0</v>
      </c>
      <c r="AR423" s="133" t="s">
        <v>249</v>
      </c>
      <c r="AT423" s="133" t="s">
        <v>153</v>
      </c>
      <c r="AU423" s="133" t="s">
        <v>85</v>
      </c>
      <c r="AY423" s="16" t="s">
        <v>151</v>
      </c>
      <c r="BE423" s="134">
        <f>IF(N423="základní",J423,0)</f>
        <v>0</v>
      </c>
      <c r="BF423" s="134">
        <f>IF(N423="snížená",J423,0)</f>
        <v>0</v>
      </c>
      <c r="BG423" s="134">
        <f>IF(N423="zákl. přenesená",J423,0)</f>
        <v>0</v>
      </c>
      <c r="BH423" s="134">
        <f>IF(N423="sníž. přenesená",J423,0)</f>
        <v>0</v>
      </c>
      <c r="BI423" s="134">
        <f>IF(N423="nulová",J423,0)</f>
        <v>0</v>
      </c>
      <c r="BJ423" s="16" t="s">
        <v>81</v>
      </c>
      <c r="BK423" s="134">
        <f>ROUND(I423*H423,2)</f>
        <v>0</v>
      </c>
      <c r="BL423" s="16" t="s">
        <v>249</v>
      </c>
      <c r="BM423" s="133" t="s">
        <v>803</v>
      </c>
    </row>
    <row r="424" spans="2:65" s="1" customFormat="1">
      <c r="B424" s="31"/>
      <c r="D424" s="135" t="s">
        <v>160</v>
      </c>
      <c r="F424" s="136" t="s">
        <v>804</v>
      </c>
      <c r="I424" s="137"/>
      <c r="L424" s="31"/>
      <c r="M424" s="138"/>
      <c r="T424" s="52"/>
      <c r="AT424" s="16" t="s">
        <v>160</v>
      </c>
      <c r="AU424" s="16" t="s">
        <v>85</v>
      </c>
    </row>
    <row r="425" spans="2:65" s="12" customFormat="1">
      <c r="B425" s="139"/>
      <c r="D425" s="140" t="s">
        <v>162</v>
      </c>
      <c r="E425" s="141" t="s">
        <v>19</v>
      </c>
      <c r="F425" s="142" t="s">
        <v>805</v>
      </c>
      <c r="H425" s="143">
        <v>12.54</v>
      </c>
      <c r="I425" s="144"/>
      <c r="L425" s="139"/>
      <c r="M425" s="145"/>
      <c r="T425" s="146"/>
      <c r="AT425" s="141" t="s">
        <v>162</v>
      </c>
      <c r="AU425" s="141" t="s">
        <v>85</v>
      </c>
      <c r="AV425" s="12" t="s">
        <v>85</v>
      </c>
      <c r="AW425" s="12" t="s">
        <v>35</v>
      </c>
      <c r="AX425" s="12" t="s">
        <v>81</v>
      </c>
      <c r="AY425" s="141" t="s">
        <v>151</v>
      </c>
    </row>
    <row r="426" spans="2:65" s="1" customFormat="1" ht="16.5" customHeight="1">
      <c r="B426" s="31"/>
      <c r="C426" s="147" t="s">
        <v>806</v>
      </c>
      <c r="D426" s="147" t="s">
        <v>194</v>
      </c>
      <c r="E426" s="148" t="s">
        <v>807</v>
      </c>
      <c r="F426" s="149" t="s">
        <v>808</v>
      </c>
      <c r="G426" s="150" t="s">
        <v>221</v>
      </c>
      <c r="H426" s="151">
        <v>17.577000000000002</v>
      </c>
      <c r="I426" s="152"/>
      <c r="J426" s="153">
        <f>ROUND(I426*H426,2)</f>
        <v>0</v>
      </c>
      <c r="K426" s="149" t="s">
        <v>157</v>
      </c>
      <c r="L426" s="154"/>
      <c r="M426" s="155" t="s">
        <v>19</v>
      </c>
      <c r="N426" s="156" t="s">
        <v>47</v>
      </c>
      <c r="P426" s="131">
        <f>O426*H426</f>
        <v>0</v>
      </c>
      <c r="Q426" s="131">
        <v>2.4E-2</v>
      </c>
      <c r="R426" s="131">
        <f>Q426*H426</f>
        <v>0.42184800000000006</v>
      </c>
      <c r="S426" s="131">
        <v>0</v>
      </c>
      <c r="T426" s="132">
        <f>S426*H426</f>
        <v>0</v>
      </c>
      <c r="AR426" s="133" t="s">
        <v>344</v>
      </c>
      <c r="AT426" s="133" t="s">
        <v>194</v>
      </c>
      <c r="AU426" s="133" t="s">
        <v>85</v>
      </c>
      <c r="AY426" s="16" t="s">
        <v>151</v>
      </c>
      <c r="BE426" s="134">
        <f>IF(N426="základní",J426,0)</f>
        <v>0</v>
      </c>
      <c r="BF426" s="134">
        <f>IF(N426="snížená",J426,0)</f>
        <v>0</v>
      </c>
      <c r="BG426" s="134">
        <f>IF(N426="zákl. přenesená",J426,0)</f>
        <v>0</v>
      </c>
      <c r="BH426" s="134">
        <f>IF(N426="sníž. přenesená",J426,0)</f>
        <v>0</v>
      </c>
      <c r="BI426" s="134">
        <f>IF(N426="nulová",J426,0)</f>
        <v>0</v>
      </c>
      <c r="BJ426" s="16" t="s">
        <v>81</v>
      </c>
      <c r="BK426" s="134">
        <f>ROUND(I426*H426,2)</f>
        <v>0</v>
      </c>
      <c r="BL426" s="16" t="s">
        <v>249</v>
      </c>
      <c r="BM426" s="133" t="s">
        <v>809</v>
      </c>
    </row>
    <row r="427" spans="2:65" s="12" customFormat="1">
      <c r="B427" s="139"/>
      <c r="D427" s="140" t="s">
        <v>162</v>
      </c>
      <c r="F427" s="142" t="s">
        <v>810</v>
      </c>
      <c r="H427" s="143">
        <v>17.577000000000002</v>
      </c>
      <c r="I427" s="144"/>
      <c r="L427" s="139"/>
      <c r="M427" s="145"/>
      <c r="T427" s="146"/>
      <c r="AT427" s="141" t="s">
        <v>162</v>
      </c>
      <c r="AU427" s="141" t="s">
        <v>85</v>
      </c>
      <c r="AV427" s="12" t="s">
        <v>85</v>
      </c>
      <c r="AW427" s="12" t="s">
        <v>4</v>
      </c>
      <c r="AX427" s="12" t="s">
        <v>81</v>
      </c>
      <c r="AY427" s="141" t="s">
        <v>151</v>
      </c>
    </row>
    <row r="428" spans="2:65" s="1" customFormat="1" ht="33" customHeight="1">
      <c r="B428" s="31"/>
      <c r="C428" s="122" t="s">
        <v>811</v>
      </c>
      <c r="D428" s="122" t="s">
        <v>153</v>
      </c>
      <c r="E428" s="123" t="s">
        <v>812</v>
      </c>
      <c r="F428" s="124" t="s">
        <v>813</v>
      </c>
      <c r="G428" s="125" t="s">
        <v>177</v>
      </c>
      <c r="H428" s="126">
        <v>2.4350000000000001</v>
      </c>
      <c r="I428" s="127"/>
      <c r="J428" s="128">
        <f>ROUND(I428*H428,2)</f>
        <v>0</v>
      </c>
      <c r="K428" s="124" t="s">
        <v>157</v>
      </c>
      <c r="L428" s="31"/>
      <c r="M428" s="129" t="s">
        <v>19</v>
      </c>
      <c r="N428" s="130" t="s">
        <v>47</v>
      </c>
      <c r="P428" s="131">
        <f>O428*H428</f>
        <v>0</v>
      </c>
      <c r="Q428" s="131">
        <v>0</v>
      </c>
      <c r="R428" s="131">
        <f>Q428*H428</f>
        <v>0</v>
      </c>
      <c r="S428" s="131">
        <v>0</v>
      </c>
      <c r="T428" s="132">
        <f>S428*H428</f>
        <v>0</v>
      </c>
      <c r="AR428" s="133" t="s">
        <v>249</v>
      </c>
      <c r="AT428" s="133" t="s">
        <v>153</v>
      </c>
      <c r="AU428" s="133" t="s">
        <v>85</v>
      </c>
      <c r="AY428" s="16" t="s">
        <v>151</v>
      </c>
      <c r="BE428" s="134">
        <f>IF(N428="základní",J428,0)</f>
        <v>0</v>
      </c>
      <c r="BF428" s="134">
        <f>IF(N428="snížená",J428,0)</f>
        <v>0</v>
      </c>
      <c r="BG428" s="134">
        <f>IF(N428="zákl. přenesená",J428,0)</f>
        <v>0</v>
      </c>
      <c r="BH428" s="134">
        <f>IF(N428="sníž. přenesená",J428,0)</f>
        <v>0</v>
      </c>
      <c r="BI428" s="134">
        <f>IF(N428="nulová",J428,0)</f>
        <v>0</v>
      </c>
      <c r="BJ428" s="16" t="s">
        <v>81</v>
      </c>
      <c r="BK428" s="134">
        <f>ROUND(I428*H428,2)</f>
        <v>0</v>
      </c>
      <c r="BL428" s="16" t="s">
        <v>249</v>
      </c>
      <c r="BM428" s="133" t="s">
        <v>814</v>
      </c>
    </row>
    <row r="429" spans="2:65" s="1" customFormat="1">
      <c r="B429" s="31"/>
      <c r="D429" s="135" t="s">
        <v>160</v>
      </c>
      <c r="F429" s="136" t="s">
        <v>815</v>
      </c>
      <c r="I429" s="137"/>
      <c r="L429" s="31"/>
      <c r="M429" s="138"/>
      <c r="T429" s="52"/>
      <c r="AT429" s="16" t="s">
        <v>160</v>
      </c>
      <c r="AU429" s="16" t="s">
        <v>85</v>
      </c>
    </row>
    <row r="430" spans="2:65" s="11" customFormat="1" ht="22.9" customHeight="1">
      <c r="B430" s="110"/>
      <c r="D430" s="111" t="s">
        <v>75</v>
      </c>
      <c r="E430" s="120" t="s">
        <v>816</v>
      </c>
      <c r="F430" s="120" t="s">
        <v>817</v>
      </c>
      <c r="I430" s="113"/>
      <c r="J430" s="121">
        <f>BK430</f>
        <v>0</v>
      </c>
      <c r="L430" s="110"/>
      <c r="M430" s="115"/>
      <c r="P430" s="116">
        <f>SUM(P431:P485)</f>
        <v>0</v>
      </c>
      <c r="R430" s="116">
        <f>SUM(R431:R485)</f>
        <v>0.19757306000000002</v>
      </c>
      <c r="T430" s="117">
        <f>SUM(T431:T485)</f>
        <v>1.4359654999999998</v>
      </c>
      <c r="AR430" s="111" t="s">
        <v>85</v>
      </c>
      <c r="AT430" s="118" t="s">
        <v>75</v>
      </c>
      <c r="AU430" s="118" t="s">
        <v>81</v>
      </c>
      <c r="AY430" s="111" t="s">
        <v>151</v>
      </c>
      <c r="BK430" s="119">
        <f>SUM(BK431:BK485)</f>
        <v>0</v>
      </c>
    </row>
    <row r="431" spans="2:65" s="1" customFormat="1" ht="16.5" customHeight="1">
      <c r="B431" s="31"/>
      <c r="C431" s="122" t="s">
        <v>818</v>
      </c>
      <c r="D431" s="122" t="s">
        <v>153</v>
      </c>
      <c r="E431" s="123" t="s">
        <v>819</v>
      </c>
      <c r="F431" s="124" t="s">
        <v>820</v>
      </c>
      <c r="G431" s="125" t="s">
        <v>821</v>
      </c>
      <c r="H431" s="126">
        <v>34</v>
      </c>
      <c r="I431" s="127"/>
      <c r="J431" s="128">
        <f>ROUND(I431*H431,2)</f>
        <v>0</v>
      </c>
      <c r="K431" s="124" t="s">
        <v>157</v>
      </c>
      <c r="L431" s="31"/>
      <c r="M431" s="129" t="s">
        <v>19</v>
      </c>
      <c r="N431" s="130" t="s">
        <v>47</v>
      </c>
      <c r="P431" s="131">
        <f>O431*H431</f>
        <v>0</v>
      </c>
      <c r="Q431" s="131">
        <v>0</v>
      </c>
      <c r="R431" s="131">
        <f>Q431*H431</f>
        <v>0</v>
      </c>
      <c r="S431" s="131">
        <v>1.4919999999999999E-2</v>
      </c>
      <c r="T431" s="132">
        <f>S431*H431</f>
        <v>0.50727999999999995</v>
      </c>
      <c r="AR431" s="133" t="s">
        <v>249</v>
      </c>
      <c r="AT431" s="133" t="s">
        <v>153</v>
      </c>
      <c r="AU431" s="133" t="s">
        <v>85</v>
      </c>
      <c r="AY431" s="16" t="s">
        <v>151</v>
      </c>
      <c r="BE431" s="134">
        <f>IF(N431="základní",J431,0)</f>
        <v>0</v>
      </c>
      <c r="BF431" s="134">
        <f>IF(N431="snížená",J431,0)</f>
        <v>0</v>
      </c>
      <c r="BG431" s="134">
        <f>IF(N431="zákl. přenesená",J431,0)</f>
        <v>0</v>
      </c>
      <c r="BH431" s="134">
        <f>IF(N431="sníž. přenesená",J431,0)</f>
        <v>0</v>
      </c>
      <c r="BI431" s="134">
        <f>IF(N431="nulová",J431,0)</f>
        <v>0</v>
      </c>
      <c r="BJ431" s="16" t="s">
        <v>81</v>
      </c>
      <c r="BK431" s="134">
        <f>ROUND(I431*H431,2)</f>
        <v>0</v>
      </c>
      <c r="BL431" s="16" t="s">
        <v>249</v>
      </c>
      <c r="BM431" s="133" t="s">
        <v>822</v>
      </c>
    </row>
    <row r="432" spans="2:65" s="1" customFormat="1">
      <c r="B432" s="31"/>
      <c r="D432" s="135" t="s">
        <v>160</v>
      </c>
      <c r="F432" s="136" t="s">
        <v>823</v>
      </c>
      <c r="I432" s="137"/>
      <c r="L432" s="31"/>
      <c r="M432" s="138"/>
      <c r="T432" s="52"/>
      <c r="AT432" s="16" t="s">
        <v>160</v>
      </c>
      <c r="AU432" s="16" t="s">
        <v>85</v>
      </c>
    </row>
    <row r="433" spans="2:65" s="1" customFormat="1" ht="16.5" customHeight="1">
      <c r="B433" s="31"/>
      <c r="C433" s="122" t="s">
        <v>824</v>
      </c>
      <c r="D433" s="122" t="s">
        <v>153</v>
      </c>
      <c r="E433" s="123" t="s">
        <v>825</v>
      </c>
      <c r="F433" s="124" t="s">
        <v>826</v>
      </c>
      <c r="G433" s="125" t="s">
        <v>821</v>
      </c>
      <c r="H433" s="126">
        <v>23.27</v>
      </c>
      <c r="I433" s="127"/>
      <c r="J433" s="128">
        <f>ROUND(I433*H433,2)</f>
        <v>0</v>
      </c>
      <c r="K433" s="124" t="s">
        <v>157</v>
      </c>
      <c r="L433" s="31"/>
      <c r="M433" s="129" t="s">
        <v>19</v>
      </c>
      <c r="N433" s="130" t="s">
        <v>47</v>
      </c>
      <c r="P433" s="131">
        <f>O433*H433</f>
        <v>0</v>
      </c>
      <c r="Q433" s="131">
        <v>0</v>
      </c>
      <c r="R433" s="131">
        <f>Q433*H433</f>
        <v>0</v>
      </c>
      <c r="S433" s="131">
        <v>3.065E-2</v>
      </c>
      <c r="T433" s="132">
        <f>S433*H433</f>
        <v>0.71322549999999996</v>
      </c>
      <c r="AR433" s="133" t="s">
        <v>249</v>
      </c>
      <c r="AT433" s="133" t="s">
        <v>153</v>
      </c>
      <c r="AU433" s="133" t="s">
        <v>85</v>
      </c>
      <c r="AY433" s="16" t="s">
        <v>151</v>
      </c>
      <c r="BE433" s="134">
        <f>IF(N433="základní",J433,0)</f>
        <v>0</v>
      </c>
      <c r="BF433" s="134">
        <f>IF(N433="snížená",J433,0)</f>
        <v>0</v>
      </c>
      <c r="BG433" s="134">
        <f>IF(N433="zákl. přenesená",J433,0)</f>
        <v>0</v>
      </c>
      <c r="BH433" s="134">
        <f>IF(N433="sníž. přenesená",J433,0)</f>
        <v>0</v>
      </c>
      <c r="BI433" s="134">
        <f>IF(N433="nulová",J433,0)</f>
        <v>0</v>
      </c>
      <c r="BJ433" s="16" t="s">
        <v>81</v>
      </c>
      <c r="BK433" s="134">
        <f>ROUND(I433*H433,2)</f>
        <v>0</v>
      </c>
      <c r="BL433" s="16" t="s">
        <v>249</v>
      </c>
      <c r="BM433" s="133" t="s">
        <v>827</v>
      </c>
    </row>
    <row r="434" spans="2:65" s="1" customFormat="1">
      <c r="B434" s="31"/>
      <c r="D434" s="135" t="s">
        <v>160</v>
      </c>
      <c r="F434" s="136" t="s">
        <v>828</v>
      </c>
      <c r="I434" s="137"/>
      <c r="L434" s="31"/>
      <c r="M434" s="138"/>
      <c r="T434" s="52"/>
      <c r="AT434" s="16" t="s">
        <v>160</v>
      </c>
      <c r="AU434" s="16" t="s">
        <v>85</v>
      </c>
    </row>
    <row r="435" spans="2:65" s="1" customFormat="1" ht="16.5" customHeight="1">
      <c r="B435" s="31"/>
      <c r="C435" s="122" t="s">
        <v>829</v>
      </c>
      <c r="D435" s="122" t="s">
        <v>153</v>
      </c>
      <c r="E435" s="123" t="s">
        <v>830</v>
      </c>
      <c r="F435" s="124" t="s">
        <v>831</v>
      </c>
      <c r="G435" s="125" t="s">
        <v>311</v>
      </c>
      <c r="H435" s="126">
        <v>2</v>
      </c>
      <c r="I435" s="127"/>
      <c r="J435" s="128">
        <f>ROUND(I435*H435,2)</f>
        <v>0</v>
      </c>
      <c r="K435" s="124" t="s">
        <v>157</v>
      </c>
      <c r="L435" s="31"/>
      <c r="M435" s="129" t="s">
        <v>19</v>
      </c>
      <c r="N435" s="130" t="s">
        <v>47</v>
      </c>
      <c r="P435" s="131">
        <f>O435*H435</f>
        <v>0</v>
      </c>
      <c r="Q435" s="131">
        <v>1.2700000000000001E-3</v>
      </c>
      <c r="R435" s="131">
        <f>Q435*H435</f>
        <v>2.5400000000000002E-3</v>
      </c>
      <c r="S435" s="131">
        <v>0</v>
      </c>
      <c r="T435" s="132">
        <f>S435*H435</f>
        <v>0</v>
      </c>
      <c r="AR435" s="133" t="s">
        <v>249</v>
      </c>
      <c r="AT435" s="133" t="s">
        <v>153</v>
      </c>
      <c r="AU435" s="133" t="s">
        <v>85</v>
      </c>
      <c r="AY435" s="16" t="s">
        <v>151</v>
      </c>
      <c r="BE435" s="134">
        <f>IF(N435="základní",J435,0)</f>
        <v>0</v>
      </c>
      <c r="BF435" s="134">
        <f>IF(N435="snížená",J435,0)</f>
        <v>0</v>
      </c>
      <c r="BG435" s="134">
        <f>IF(N435="zákl. přenesená",J435,0)</f>
        <v>0</v>
      </c>
      <c r="BH435" s="134">
        <f>IF(N435="sníž. přenesená",J435,0)</f>
        <v>0</v>
      </c>
      <c r="BI435" s="134">
        <f>IF(N435="nulová",J435,0)</f>
        <v>0</v>
      </c>
      <c r="BJ435" s="16" t="s">
        <v>81</v>
      </c>
      <c r="BK435" s="134">
        <f>ROUND(I435*H435,2)</f>
        <v>0</v>
      </c>
      <c r="BL435" s="16" t="s">
        <v>249</v>
      </c>
      <c r="BM435" s="133" t="s">
        <v>832</v>
      </c>
    </row>
    <row r="436" spans="2:65" s="1" customFormat="1">
      <c r="B436" s="31"/>
      <c r="D436" s="135" t="s">
        <v>160</v>
      </c>
      <c r="F436" s="136" t="s">
        <v>833</v>
      </c>
      <c r="I436" s="137"/>
      <c r="L436" s="31"/>
      <c r="M436" s="138"/>
      <c r="T436" s="52"/>
      <c r="AT436" s="16" t="s">
        <v>160</v>
      </c>
      <c r="AU436" s="16" t="s">
        <v>85</v>
      </c>
    </row>
    <row r="437" spans="2:65" s="1" customFormat="1" ht="16.5" customHeight="1">
      <c r="B437" s="31"/>
      <c r="C437" s="122" t="s">
        <v>834</v>
      </c>
      <c r="D437" s="122" t="s">
        <v>153</v>
      </c>
      <c r="E437" s="123" t="s">
        <v>835</v>
      </c>
      <c r="F437" s="124" t="s">
        <v>836</v>
      </c>
      <c r="G437" s="125" t="s">
        <v>311</v>
      </c>
      <c r="H437" s="126">
        <v>7</v>
      </c>
      <c r="I437" s="127"/>
      <c r="J437" s="128">
        <f>ROUND(I437*H437,2)</f>
        <v>0</v>
      </c>
      <c r="K437" s="124" t="s">
        <v>157</v>
      </c>
      <c r="L437" s="31"/>
      <c r="M437" s="129" t="s">
        <v>19</v>
      </c>
      <c r="N437" s="130" t="s">
        <v>47</v>
      </c>
      <c r="P437" s="131">
        <f>O437*H437</f>
        <v>0</v>
      </c>
      <c r="Q437" s="131">
        <v>2.0200000000000001E-3</v>
      </c>
      <c r="R437" s="131">
        <f>Q437*H437</f>
        <v>1.414E-2</v>
      </c>
      <c r="S437" s="131">
        <v>0</v>
      </c>
      <c r="T437" s="132">
        <f>S437*H437</f>
        <v>0</v>
      </c>
      <c r="AR437" s="133" t="s">
        <v>249</v>
      </c>
      <c r="AT437" s="133" t="s">
        <v>153</v>
      </c>
      <c r="AU437" s="133" t="s">
        <v>85</v>
      </c>
      <c r="AY437" s="16" t="s">
        <v>151</v>
      </c>
      <c r="BE437" s="134">
        <f>IF(N437="základní",J437,0)</f>
        <v>0</v>
      </c>
      <c r="BF437" s="134">
        <f>IF(N437="snížená",J437,0)</f>
        <v>0</v>
      </c>
      <c r="BG437" s="134">
        <f>IF(N437="zákl. přenesená",J437,0)</f>
        <v>0</v>
      </c>
      <c r="BH437" s="134">
        <f>IF(N437="sníž. přenesená",J437,0)</f>
        <v>0</v>
      </c>
      <c r="BI437" s="134">
        <f>IF(N437="nulová",J437,0)</f>
        <v>0</v>
      </c>
      <c r="BJ437" s="16" t="s">
        <v>81</v>
      </c>
      <c r="BK437" s="134">
        <f>ROUND(I437*H437,2)</f>
        <v>0</v>
      </c>
      <c r="BL437" s="16" t="s">
        <v>249</v>
      </c>
      <c r="BM437" s="133" t="s">
        <v>837</v>
      </c>
    </row>
    <row r="438" spans="2:65" s="1" customFormat="1">
      <c r="B438" s="31"/>
      <c r="D438" s="135" t="s">
        <v>160</v>
      </c>
      <c r="F438" s="136" t="s">
        <v>838</v>
      </c>
      <c r="I438" s="137"/>
      <c r="L438" s="31"/>
      <c r="M438" s="138"/>
      <c r="T438" s="52"/>
      <c r="AT438" s="16" t="s">
        <v>160</v>
      </c>
      <c r="AU438" s="16" t="s">
        <v>85</v>
      </c>
    </row>
    <row r="439" spans="2:65" s="1" customFormat="1" ht="16.5" customHeight="1">
      <c r="B439" s="31"/>
      <c r="C439" s="122" t="s">
        <v>839</v>
      </c>
      <c r="D439" s="122" t="s">
        <v>153</v>
      </c>
      <c r="E439" s="123" t="s">
        <v>840</v>
      </c>
      <c r="F439" s="124" t="s">
        <v>841</v>
      </c>
      <c r="G439" s="125" t="s">
        <v>311</v>
      </c>
      <c r="H439" s="126">
        <v>4</v>
      </c>
      <c r="I439" s="127"/>
      <c r="J439" s="128">
        <f>ROUND(I439*H439,2)</f>
        <v>0</v>
      </c>
      <c r="K439" s="124" t="s">
        <v>157</v>
      </c>
      <c r="L439" s="31"/>
      <c r="M439" s="129" t="s">
        <v>19</v>
      </c>
      <c r="N439" s="130" t="s">
        <v>47</v>
      </c>
      <c r="P439" s="131">
        <f>O439*H439</f>
        <v>0</v>
      </c>
      <c r="Q439" s="131">
        <v>2.2599999999999999E-3</v>
      </c>
      <c r="R439" s="131">
        <f>Q439*H439</f>
        <v>9.0399999999999994E-3</v>
      </c>
      <c r="S439" s="131">
        <v>0</v>
      </c>
      <c r="T439" s="132">
        <f>S439*H439</f>
        <v>0</v>
      </c>
      <c r="AR439" s="133" t="s">
        <v>249</v>
      </c>
      <c r="AT439" s="133" t="s">
        <v>153</v>
      </c>
      <c r="AU439" s="133" t="s">
        <v>85</v>
      </c>
      <c r="AY439" s="16" t="s">
        <v>151</v>
      </c>
      <c r="BE439" s="134">
        <f>IF(N439="základní",J439,0)</f>
        <v>0</v>
      </c>
      <c r="BF439" s="134">
        <f>IF(N439="snížená",J439,0)</f>
        <v>0</v>
      </c>
      <c r="BG439" s="134">
        <f>IF(N439="zákl. přenesená",J439,0)</f>
        <v>0</v>
      </c>
      <c r="BH439" s="134">
        <f>IF(N439="sníž. přenesená",J439,0)</f>
        <v>0</v>
      </c>
      <c r="BI439" s="134">
        <f>IF(N439="nulová",J439,0)</f>
        <v>0</v>
      </c>
      <c r="BJ439" s="16" t="s">
        <v>81</v>
      </c>
      <c r="BK439" s="134">
        <f>ROUND(I439*H439,2)</f>
        <v>0</v>
      </c>
      <c r="BL439" s="16" t="s">
        <v>249</v>
      </c>
      <c r="BM439" s="133" t="s">
        <v>842</v>
      </c>
    </row>
    <row r="440" spans="2:65" s="1" customFormat="1">
      <c r="B440" s="31"/>
      <c r="D440" s="135" t="s">
        <v>160</v>
      </c>
      <c r="F440" s="136" t="s">
        <v>843</v>
      </c>
      <c r="I440" s="137"/>
      <c r="L440" s="31"/>
      <c r="M440" s="138"/>
      <c r="T440" s="52"/>
      <c r="AT440" s="16" t="s">
        <v>160</v>
      </c>
      <c r="AU440" s="16" t="s">
        <v>85</v>
      </c>
    </row>
    <row r="441" spans="2:65" s="1" customFormat="1" ht="16.5" customHeight="1">
      <c r="B441" s="31"/>
      <c r="C441" s="122" t="s">
        <v>844</v>
      </c>
      <c r="D441" s="122" t="s">
        <v>153</v>
      </c>
      <c r="E441" s="123" t="s">
        <v>845</v>
      </c>
      <c r="F441" s="124" t="s">
        <v>846</v>
      </c>
      <c r="G441" s="125" t="s">
        <v>311</v>
      </c>
      <c r="H441" s="126">
        <v>2</v>
      </c>
      <c r="I441" s="127"/>
      <c r="J441" s="128">
        <f>ROUND(I441*H441,2)</f>
        <v>0</v>
      </c>
      <c r="K441" s="124" t="s">
        <v>157</v>
      </c>
      <c r="L441" s="31"/>
      <c r="M441" s="129" t="s">
        <v>19</v>
      </c>
      <c r="N441" s="130" t="s">
        <v>47</v>
      </c>
      <c r="P441" s="131">
        <f>O441*H441</f>
        <v>0</v>
      </c>
      <c r="Q441" s="131">
        <v>2.48E-3</v>
      </c>
      <c r="R441" s="131">
        <f>Q441*H441</f>
        <v>4.96E-3</v>
      </c>
      <c r="S441" s="131">
        <v>0</v>
      </c>
      <c r="T441" s="132">
        <f>S441*H441</f>
        <v>0</v>
      </c>
      <c r="AR441" s="133" t="s">
        <v>249</v>
      </c>
      <c r="AT441" s="133" t="s">
        <v>153</v>
      </c>
      <c r="AU441" s="133" t="s">
        <v>85</v>
      </c>
      <c r="AY441" s="16" t="s">
        <v>151</v>
      </c>
      <c r="BE441" s="134">
        <f>IF(N441="základní",J441,0)</f>
        <v>0</v>
      </c>
      <c r="BF441" s="134">
        <f>IF(N441="snížená",J441,0)</f>
        <v>0</v>
      </c>
      <c r="BG441" s="134">
        <f>IF(N441="zákl. přenesená",J441,0)</f>
        <v>0</v>
      </c>
      <c r="BH441" s="134">
        <f>IF(N441="sníž. přenesená",J441,0)</f>
        <v>0</v>
      </c>
      <c r="BI441" s="134">
        <f>IF(N441="nulová",J441,0)</f>
        <v>0</v>
      </c>
      <c r="BJ441" s="16" t="s">
        <v>81</v>
      </c>
      <c r="BK441" s="134">
        <f>ROUND(I441*H441,2)</f>
        <v>0</v>
      </c>
      <c r="BL441" s="16" t="s">
        <v>249</v>
      </c>
      <c r="BM441" s="133" t="s">
        <v>847</v>
      </c>
    </row>
    <row r="442" spans="2:65" s="1" customFormat="1">
      <c r="B442" s="31"/>
      <c r="D442" s="135" t="s">
        <v>160</v>
      </c>
      <c r="F442" s="136" t="s">
        <v>848</v>
      </c>
      <c r="I442" s="137"/>
      <c r="L442" s="31"/>
      <c r="M442" s="138"/>
      <c r="T442" s="52"/>
      <c r="AT442" s="16" t="s">
        <v>160</v>
      </c>
      <c r="AU442" s="16" t="s">
        <v>85</v>
      </c>
    </row>
    <row r="443" spans="2:65" s="1" customFormat="1" ht="16.5" customHeight="1">
      <c r="B443" s="31"/>
      <c r="C443" s="122" t="s">
        <v>849</v>
      </c>
      <c r="D443" s="122" t="s">
        <v>153</v>
      </c>
      <c r="E443" s="123" t="s">
        <v>850</v>
      </c>
      <c r="F443" s="124" t="s">
        <v>851</v>
      </c>
      <c r="G443" s="125" t="s">
        <v>821</v>
      </c>
      <c r="H443" s="126">
        <v>18</v>
      </c>
      <c r="I443" s="127"/>
      <c r="J443" s="128">
        <f>ROUND(I443*H443,2)</f>
        <v>0</v>
      </c>
      <c r="K443" s="124" t="s">
        <v>157</v>
      </c>
      <c r="L443" s="31"/>
      <c r="M443" s="129" t="s">
        <v>19</v>
      </c>
      <c r="N443" s="130" t="s">
        <v>47</v>
      </c>
      <c r="P443" s="131">
        <f>O443*H443</f>
        <v>0</v>
      </c>
      <c r="Q443" s="131">
        <v>0</v>
      </c>
      <c r="R443" s="131">
        <f>Q443*H443</f>
        <v>0</v>
      </c>
      <c r="S443" s="131">
        <v>2.0999999999999999E-3</v>
      </c>
      <c r="T443" s="132">
        <f>S443*H443</f>
        <v>3.78E-2</v>
      </c>
      <c r="AR443" s="133" t="s">
        <v>249</v>
      </c>
      <c r="AT443" s="133" t="s">
        <v>153</v>
      </c>
      <c r="AU443" s="133" t="s">
        <v>85</v>
      </c>
      <c r="AY443" s="16" t="s">
        <v>151</v>
      </c>
      <c r="BE443" s="134">
        <f>IF(N443="základní",J443,0)</f>
        <v>0</v>
      </c>
      <c r="BF443" s="134">
        <f>IF(N443="snížená",J443,0)</f>
        <v>0</v>
      </c>
      <c r="BG443" s="134">
        <f>IF(N443="zákl. přenesená",J443,0)</f>
        <v>0</v>
      </c>
      <c r="BH443" s="134">
        <f>IF(N443="sníž. přenesená",J443,0)</f>
        <v>0</v>
      </c>
      <c r="BI443" s="134">
        <f>IF(N443="nulová",J443,0)</f>
        <v>0</v>
      </c>
      <c r="BJ443" s="16" t="s">
        <v>81</v>
      </c>
      <c r="BK443" s="134">
        <f>ROUND(I443*H443,2)</f>
        <v>0</v>
      </c>
      <c r="BL443" s="16" t="s">
        <v>249</v>
      </c>
      <c r="BM443" s="133" t="s">
        <v>852</v>
      </c>
    </row>
    <row r="444" spans="2:65" s="1" customFormat="1">
      <c r="B444" s="31"/>
      <c r="D444" s="135" t="s">
        <v>160</v>
      </c>
      <c r="F444" s="136" t="s">
        <v>853</v>
      </c>
      <c r="I444" s="137"/>
      <c r="L444" s="31"/>
      <c r="M444" s="138"/>
      <c r="T444" s="52"/>
      <c r="AT444" s="16" t="s">
        <v>160</v>
      </c>
      <c r="AU444" s="16" t="s">
        <v>85</v>
      </c>
    </row>
    <row r="445" spans="2:65" s="1" customFormat="1" ht="16.5" customHeight="1">
      <c r="B445" s="31"/>
      <c r="C445" s="122" t="s">
        <v>854</v>
      </c>
      <c r="D445" s="122" t="s">
        <v>153</v>
      </c>
      <c r="E445" s="123" t="s">
        <v>855</v>
      </c>
      <c r="F445" s="124" t="s">
        <v>856</v>
      </c>
      <c r="G445" s="125" t="s">
        <v>821</v>
      </c>
      <c r="H445" s="126">
        <v>28.404</v>
      </c>
      <c r="I445" s="127"/>
      <c r="J445" s="128">
        <f>ROUND(I445*H445,2)</f>
        <v>0</v>
      </c>
      <c r="K445" s="124" t="s">
        <v>157</v>
      </c>
      <c r="L445" s="31"/>
      <c r="M445" s="129" t="s">
        <v>19</v>
      </c>
      <c r="N445" s="130" t="s">
        <v>47</v>
      </c>
      <c r="P445" s="131">
        <f>O445*H445</f>
        <v>0</v>
      </c>
      <c r="Q445" s="131">
        <v>1.4400000000000001E-3</v>
      </c>
      <c r="R445" s="131">
        <f>Q445*H445</f>
        <v>4.0901760000000002E-2</v>
      </c>
      <c r="S445" s="131">
        <v>0</v>
      </c>
      <c r="T445" s="132">
        <f>S445*H445</f>
        <v>0</v>
      </c>
      <c r="AR445" s="133" t="s">
        <v>249</v>
      </c>
      <c r="AT445" s="133" t="s">
        <v>153</v>
      </c>
      <c r="AU445" s="133" t="s">
        <v>85</v>
      </c>
      <c r="AY445" s="16" t="s">
        <v>151</v>
      </c>
      <c r="BE445" s="134">
        <f>IF(N445="základní",J445,0)</f>
        <v>0</v>
      </c>
      <c r="BF445" s="134">
        <f>IF(N445="snížená",J445,0)</f>
        <v>0</v>
      </c>
      <c r="BG445" s="134">
        <f>IF(N445="zákl. přenesená",J445,0)</f>
        <v>0</v>
      </c>
      <c r="BH445" s="134">
        <f>IF(N445="sníž. přenesená",J445,0)</f>
        <v>0</v>
      </c>
      <c r="BI445" s="134">
        <f>IF(N445="nulová",J445,0)</f>
        <v>0</v>
      </c>
      <c r="BJ445" s="16" t="s">
        <v>81</v>
      </c>
      <c r="BK445" s="134">
        <f>ROUND(I445*H445,2)</f>
        <v>0</v>
      </c>
      <c r="BL445" s="16" t="s">
        <v>249</v>
      </c>
      <c r="BM445" s="133" t="s">
        <v>857</v>
      </c>
    </row>
    <row r="446" spans="2:65" s="1" customFormat="1">
      <c r="B446" s="31"/>
      <c r="D446" s="135" t="s">
        <v>160</v>
      </c>
      <c r="F446" s="136" t="s">
        <v>858</v>
      </c>
      <c r="I446" s="137"/>
      <c r="L446" s="31"/>
      <c r="M446" s="138"/>
      <c r="T446" s="52"/>
      <c r="AT446" s="16" t="s">
        <v>160</v>
      </c>
      <c r="AU446" s="16" t="s">
        <v>85</v>
      </c>
    </row>
    <row r="447" spans="2:65" s="1" customFormat="1" ht="16.5" customHeight="1">
      <c r="B447" s="31"/>
      <c r="C447" s="122" t="s">
        <v>859</v>
      </c>
      <c r="D447" s="122" t="s">
        <v>153</v>
      </c>
      <c r="E447" s="123" t="s">
        <v>860</v>
      </c>
      <c r="F447" s="124" t="s">
        <v>861</v>
      </c>
      <c r="G447" s="125" t="s">
        <v>821</v>
      </c>
      <c r="H447" s="126">
        <v>1.2</v>
      </c>
      <c r="I447" s="127"/>
      <c r="J447" s="128">
        <f>ROUND(I447*H447,2)</f>
        <v>0</v>
      </c>
      <c r="K447" s="124" t="s">
        <v>157</v>
      </c>
      <c r="L447" s="31"/>
      <c r="M447" s="129" t="s">
        <v>19</v>
      </c>
      <c r="N447" s="130" t="s">
        <v>47</v>
      </c>
      <c r="P447" s="131">
        <f>O447*H447</f>
        <v>0</v>
      </c>
      <c r="Q447" s="131">
        <v>1.97E-3</v>
      </c>
      <c r="R447" s="131">
        <f>Q447*H447</f>
        <v>2.3639999999999998E-3</v>
      </c>
      <c r="S447" s="131">
        <v>0</v>
      </c>
      <c r="T447" s="132">
        <f>S447*H447</f>
        <v>0</v>
      </c>
      <c r="AR447" s="133" t="s">
        <v>249</v>
      </c>
      <c r="AT447" s="133" t="s">
        <v>153</v>
      </c>
      <c r="AU447" s="133" t="s">
        <v>85</v>
      </c>
      <c r="AY447" s="16" t="s">
        <v>151</v>
      </c>
      <c r="BE447" s="134">
        <f>IF(N447="základní",J447,0)</f>
        <v>0</v>
      </c>
      <c r="BF447" s="134">
        <f>IF(N447="snížená",J447,0)</f>
        <v>0</v>
      </c>
      <c r="BG447" s="134">
        <f>IF(N447="zákl. přenesená",J447,0)</f>
        <v>0</v>
      </c>
      <c r="BH447" s="134">
        <f>IF(N447="sníž. přenesená",J447,0)</f>
        <v>0</v>
      </c>
      <c r="BI447" s="134">
        <f>IF(N447="nulová",J447,0)</f>
        <v>0</v>
      </c>
      <c r="BJ447" s="16" t="s">
        <v>81</v>
      </c>
      <c r="BK447" s="134">
        <f>ROUND(I447*H447,2)</f>
        <v>0</v>
      </c>
      <c r="BL447" s="16" t="s">
        <v>249</v>
      </c>
      <c r="BM447" s="133" t="s">
        <v>862</v>
      </c>
    </row>
    <row r="448" spans="2:65" s="1" customFormat="1">
      <c r="B448" s="31"/>
      <c r="D448" s="135" t="s">
        <v>160</v>
      </c>
      <c r="F448" s="136" t="s">
        <v>863</v>
      </c>
      <c r="I448" s="137"/>
      <c r="L448" s="31"/>
      <c r="M448" s="138"/>
      <c r="T448" s="52"/>
      <c r="AT448" s="16" t="s">
        <v>160</v>
      </c>
      <c r="AU448" s="16" t="s">
        <v>85</v>
      </c>
    </row>
    <row r="449" spans="2:65" s="1" customFormat="1" ht="16.5" customHeight="1">
      <c r="B449" s="31"/>
      <c r="C449" s="122" t="s">
        <v>864</v>
      </c>
      <c r="D449" s="122" t="s">
        <v>153</v>
      </c>
      <c r="E449" s="123" t="s">
        <v>865</v>
      </c>
      <c r="F449" s="124" t="s">
        <v>866</v>
      </c>
      <c r="G449" s="125" t="s">
        <v>821</v>
      </c>
      <c r="H449" s="126">
        <v>5.2</v>
      </c>
      <c r="I449" s="127"/>
      <c r="J449" s="128">
        <f>ROUND(I449*H449,2)</f>
        <v>0</v>
      </c>
      <c r="K449" s="124" t="s">
        <v>157</v>
      </c>
      <c r="L449" s="31"/>
      <c r="M449" s="129" t="s">
        <v>19</v>
      </c>
      <c r="N449" s="130" t="s">
        <v>47</v>
      </c>
      <c r="P449" s="131">
        <f>O449*H449</f>
        <v>0</v>
      </c>
      <c r="Q449" s="131">
        <v>3.0400000000000002E-3</v>
      </c>
      <c r="R449" s="131">
        <f>Q449*H449</f>
        <v>1.5808000000000003E-2</v>
      </c>
      <c r="S449" s="131">
        <v>0</v>
      </c>
      <c r="T449" s="132">
        <f>S449*H449</f>
        <v>0</v>
      </c>
      <c r="AR449" s="133" t="s">
        <v>249</v>
      </c>
      <c r="AT449" s="133" t="s">
        <v>153</v>
      </c>
      <c r="AU449" s="133" t="s">
        <v>85</v>
      </c>
      <c r="AY449" s="16" t="s">
        <v>151</v>
      </c>
      <c r="BE449" s="134">
        <f>IF(N449="základní",J449,0)</f>
        <v>0</v>
      </c>
      <c r="BF449" s="134">
        <f>IF(N449="snížená",J449,0)</f>
        <v>0</v>
      </c>
      <c r="BG449" s="134">
        <f>IF(N449="zákl. přenesená",J449,0)</f>
        <v>0</v>
      </c>
      <c r="BH449" s="134">
        <f>IF(N449="sníž. přenesená",J449,0)</f>
        <v>0</v>
      </c>
      <c r="BI449" s="134">
        <f>IF(N449="nulová",J449,0)</f>
        <v>0</v>
      </c>
      <c r="BJ449" s="16" t="s">
        <v>81</v>
      </c>
      <c r="BK449" s="134">
        <f>ROUND(I449*H449,2)</f>
        <v>0</v>
      </c>
      <c r="BL449" s="16" t="s">
        <v>249</v>
      </c>
      <c r="BM449" s="133" t="s">
        <v>867</v>
      </c>
    </row>
    <row r="450" spans="2:65" s="1" customFormat="1">
      <c r="B450" s="31"/>
      <c r="D450" s="135" t="s">
        <v>160</v>
      </c>
      <c r="F450" s="136" t="s">
        <v>868</v>
      </c>
      <c r="I450" s="137"/>
      <c r="L450" s="31"/>
      <c r="M450" s="138"/>
      <c r="T450" s="52"/>
      <c r="AT450" s="16" t="s">
        <v>160</v>
      </c>
      <c r="AU450" s="16" t="s">
        <v>85</v>
      </c>
    </row>
    <row r="451" spans="2:65" s="1" customFormat="1" ht="16.5" customHeight="1">
      <c r="B451" s="31"/>
      <c r="C451" s="122" t="s">
        <v>869</v>
      </c>
      <c r="D451" s="122" t="s">
        <v>153</v>
      </c>
      <c r="E451" s="123" t="s">
        <v>870</v>
      </c>
      <c r="F451" s="124" t="s">
        <v>871</v>
      </c>
      <c r="G451" s="125" t="s">
        <v>821</v>
      </c>
      <c r="H451" s="126">
        <v>9.27</v>
      </c>
      <c r="I451" s="127"/>
      <c r="J451" s="128">
        <f>ROUND(I451*H451,2)</f>
        <v>0</v>
      </c>
      <c r="K451" s="124" t="s">
        <v>157</v>
      </c>
      <c r="L451" s="31"/>
      <c r="M451" s="129" t="s">
        <v>19</v>
      </c>
      <c r="N451" s="130" t="s">
        <v>47</v>
      </c>
      <c r="P451" s="131">
        <f>O451*H451</f>
        <v>0</v>
      </c>
      <c r="Q451" s="131">
        <v>7.6000000000000004E-4</v>
      </c>
      <c r="R451" s="131">
        <f>Q451*H451</f>
        <v>7.0451999999999997E-3</v>
      </c>
      <c r="S451" s="131">
        <v>0</v>
      </c>
      <c r="T451" s="132">
        <f>S451*H451</f>
        <v>0</v>
      </c>
      <c r="AR451" s="133" t="s">
        <v>249</v>
      </c>
      <c r="AT451" s="133" t="s">
        <v>153</v>
      </c>
      <c r="AU451" s="133" t="s">
        <v>85</v>
      </c>
      <c r="AY451" s="16" t="s">
        <v>151</v>
      </c>
      <c r="BE451" s="134">
        <f>IF(N451="základní",J451,0)</f>
        <v>0</v>
      </c>
      <c r="BF451" s="134">
        <f>IF(N451="snížená",J451,0)</f>
        <v>0</v>
      </c>
      <c r="BG451" s="134">
        <f>IF(N451="zákl. přenesená",J451,0)</f>
        <v>0</v>
      </c>
      <c r="BH451" s="134">
        <f>IF(N451="sníž. přenesená",J451,0)</f>
        <v>0</v>
      </c>
      <c r="BI451" s="134">
        <f>IF(N451="nulová",J451,0)</f>
        <v>0</v>
      </c>
      <c r="BJ451" s="16" t="s">
        <v>81</v>
      </c>
      <c r="BK451" s="134">
        <f>ROUND(I451*H451,2)</f>
        <v>0</v>
      </c>
      <c r="BL451" s="16" t="s">
        <v>249</v>
      </c>
      <c r="BM451" s="133" t="s">
        <v>872</v>
      </c>
    </row>
    <row r="452" spans="2:65" s="1" customFormat="1">
      <c r="B452" s="31"/>
      <c r="D452" s="135" t="s">
        <v>160</v>
      </c>
      <c r="F452" s="136" t="s">
        <v>873</v>
      </c>
      <c r="I452" s="137"/>
      <c r="L452" s="31"/>
      <c r="M452" s="138"/>
      <c r="T452" s="52"/>
      <c r="AT452" s="16" t="s">
        <v>160</v>
      </c>
      <c r="AU452" s="16" t="s">
        <v>85</v>
      </c>
    </row>
    <row r="453" spans="2:65" s="12" customFormat="1">
      <c r="B453" s="139"/>
      <c r="D453" s="140" t="s">
        <v>162</v>
      </c>
      <c r="E453" s="141" t="s">
        <v>19</v>
      </c>
      <c r="F453" s="142" t="s">
        <v>874</v>
      </c>
      <c r="H453" s="143">
        <v>9.27</v>
      </c>
      <c r="I453" s="144"/>
      <c r="L453" s="139"/>
      <c r="M453" s="145"/>
      <c r="T453" s="146"/>
      <c r="AT453" s="141" t="s">
        <v>162</v>
      </c>
      <c r="AU453" s="141" t="s">
        <v>85</v>
      </c>
      <c r="AV453" s="12" t="s">
        <v>85</v>
      </c>
      <c r="AW453" s="12" t="s">
        <v>35</v>
      </c>
      <c r="AX453" s="12" t="s">
        <v>81</v>
      </c>
      <c r="AY453" s="141" t="s">
        <v>151</v>
      </c>
    </row>
    <row r="454" spans="2:65" s="1" customFormat="1" ht="16.5" customHeight="1">
      <c r="B454" s="31"/>
      <c r="C454" s="122" t="s">
        <v>875</v>
      </c>
      <c r="D454" s="122" t="s">
        <v>153</v>
      </c>
      <c r="E454" s="123" t="s">
        <v>876</v>
      </c>
      <c r="F454" s="124" t="s">
        <v>877</v>
      </c>
      <c r="G454" s="125" t="s">
        <v>821</v>
      </c>
      <c r="H454" s="126">
        <v>6.72</v>
      </c>
      <c r="I454" s="127"/>
      <c r="J454" s="128">
        <f>ROUND(I454*H454,2)</f>
        <v>0</v>
      </c>
      <c r="K454" s="124" t="s">
        <v>157</v>
      </c>
      <c r="L454" s="31"/>
      <c r="M454" s="129" t="s">
        <v>19</v>
      </c>
      <c r="N454" s="130" t="s">
        <v>47</v>
      </c>
      <c r="P454" s="131">
        <f>O454*H454</f>
        <v>0</v>
      </c>
      <c r="Q454" s="131">
        <v>1.3699999999999999E-3</v>
      </c>
      <c r="R454" s="131">
        <f>Q454*H454</f>
        <v>9.2063999999999983E-3</v>
      </c>
      <c r="S454" s="131">
        <v>0</v>
      </c>
      <c r="T454" s="132">
        <f>S454*H454</f>
        <v>0</v>
      </c>
      <c r="AR454" s="133" t="s">
        <v>249</v>
      </c>
      <c r="AT454" s="133" t="s">
        <v>153</v>
      </c>
      <c r="AU454" s="133" t="s">
        <v>85</v>
      </c>
      <c r="AY454" s="16" t="s">
        <v>151</v>
      </c>
      <c r="BE454" s="134">
        <f>IF(N454="základní",J454,0)</f>
        <v>0</v>
      </c>
      <c r="BF454" s="134">
        <f>IF(N454="snížená",J454,0)</f>
        <v>0</v>
      </c>
      <c r="BG454" s="134">
        <f>IF(N454="zákl. přenesená",J454,0)</f>
        <v>0</v>
      </c>
      <c r="BH454" s="134">
        <f>IF(N454="sníž. přenesená",J454,0)</f>
        <v>0</v>
      </c>
      <c r="BI454" s="134">
        <f>IF(N454="nulová",J454,0)</f>
        <v>0</v>
      </c>
      <c r="BJ454" s="16" t="s">
        <v>81</v>
      </c>
      <c r="BK454" s="134">
        <f>ROUND(I454*H454,2)</f>
        <v>0</v>
      </c>
      <c r="BL454" s="16" t="s">
        <v>249</v>
      </c>
      <c r="BM454" s="133" t="s">
        <v>878</v>
      </c>
    </row>
    <row r="455" spans="2:65" s="1" customFormat="1">
      <c r="B455" s="31"/>
      <c r="D455" s="135" t="s">
        <v>160</v>
      </c>
      <c r="F455" s="136" t="s">
        <v>879</v>
      </c>
      <c r="I455" s="137"/>
      <c r="L455" s="31"/>
      <c r="M455" s="138"/>
      <c r="T455" s="52"/>
      <c r="AT455" s="16" t="s">
        <v>160</v>
      </c>
      <c r="AU455" s="16" t="s">
        <v>85</v>
      </c>
    </row>
    <row r="456" spans="2:65" s="12" customFormat="1">
      <c r="B456" s="139"/>
      <c r="D456" s="140" t="s">
        <v>162</v>
      </c>
      <c r="E456" s="141" t="s">
        <v>19</v>
      </c>
      <c r="F456" s="142" t="s">
        <v>880</v>
      </c>
      <c r="H456" s="143">
        <v>6.72</v>
      </c>
      <c r="I456" s="144"/>
      <c r="L456" s="139"/>
      <c r="M456" s="145"/>
      <c r="T456" s="146"/>
      <c r="AT456" s="141" t="s">
        <v>162</v>
      </c>
      <c r="AU456" s="141" t="s">
        <v>85</v>
      </c>
      <c r="AV456" s="12" t="s">
        <v>85</v>
      </c>
      <c r="AW456" s="12" t="s">
        <v>35</v>
      </c>
      <c r="AX456" s="12" t="s">
        <v>81</v>
      </c>
      <c r="AY456" s="141" t="s">
        <v>151</v>
      </c>
    </row>
    <row r="457" spans="2:65" s="1" customFormat="1" ht="16.5" customHeight="1">
      <c r="B457" s="31"/>
      <c r="C457" s="122" t="s">
        <v>881</v>
      </c>
      <c r="D457" s="122" t="s">
        <v>153</v>
      </c>
      <c r="E457" s="123" t="s">
        <v>882</v>
      </c>
      <c r="F457" s="124" t="s">
        <v>883</v>
      </c>
      <c r="G457" s="125" t="s">
        <v>821</v>
      </c>
      <c r="H457" s="126">
        <v>3.7</v>
      </c>
      <c r="I457" s="127"/>
      <c r="J457" s="128">
        <f>ROUND(I457*H457,2)</f>
        <v>0</v>
      </c>
      <c r="K457" s="124" t="s">
        <v>157</v>
      </c>
      <c r="L457" s="31"/>
      <c r="M457" s="129" t="s">
        <v>19</v>
      </c>
      <c r="N457" s="130" t="s">
        <v>47</v>
      </c>
      <c r="P457" s="131">
        <f>O457*H457</f>
        <v>0</v>
      </c>
      <c r="Q457" s="131">
        <v>1.41E-3</v>
      </c>
      <c r="R457" s="131">
        <f>Q457*H457</f>
        <v>5.2170000000000003E-3</v>
      </c>
      <c r="S457" s="131">
        <v>0</v>
      </c>
      <c r="T457" s="132">
        <f>S457*H457</f>
        <v>0</v>
      </c>
      <c r="AR457" s="133" t="s">
        <v>249</v>
      </c>
      <c r="AT457" s="133" t="s">
        <v>153</v>
      </c>
      <c r="AU457" s="133" t="s">
        <v>85</v>
      </c>
      <c r="AY457" s="16" t="s">
        <v>151</v>
      </c>
      <c r="BE457" s="134">
        <f>IF(N457="základní",J457,0)</f>
        <v>0</v>
      </c>
      <c r="BF457" s="134">
        <f>IF(N457="snížená",J457,0)</f>
        <v>0</v>
      </c>
      <c r="BG457" s="134">
        <f>IF(N457="zákl. přenesená",J457,0)</f>
        <v>0</v>
      </c>
      <c r="BH457" s="134">
        <f>IF(N457="sníž. přenesená",J457,0)</f>
        <v>0</v>
      </c>
      <c r="BI457" s="134">
        <f>IF(N457="nulová",J457,0)</f>
        <v>0</v>
      </c>
      <c r="BJ457" s="16" t="s">
        <v>81</v>
      </c>
      <c r="BK457" s="134">
        <f>ROUND(I457*H457,2)</f>
        <v>0</v>
      </c>
      <c r="BL457" s="16" t="s">
        <v>249</v>
      </c>
      <c r="BM457" s="133" t="s">
        <v>884</v>
      </c>
    </row>
    <row r="458" spans="2:65" s="1" customFormat="1">
      <c r="B458" s="31"/>
      <c r="D458" s="135" t="s">
        <v>160</v>
      </c>
      <c r="F458" s="136" t="s">
        <v>885</v>
      </c>
      <c r="I458" s="137"/>
      <c r="L458" s="31"/>
      <c r="M458" s="138"/>
      <c r="T458" s="52"/>
      <c r="AT458" s="16" t="s">
        <v>160</v>
      </c>
      <c r="AU458" s="16" t="s">
        <v>85</v>
      </c>
    </row>
    <row r="459" spans="2:65" s="1" customFormat="1" ht="16.5" customHeight="1">
      <c r="B459" s="31"/>
      <c r="C459" s="122" t="s">
        <v>886</v>
      </c>
      <c r="D459" s="122" t="s">
        <v>153</v>
      </c>
      <c r="E459" s="123" t="s">
        <v>887</v>
      </c>
      <c r="F459" s="124" t="s">
        <v>888</v>
      </c>
      <c r="G459" s="125" t="s">
        <v>821</v>
      </c>
      <c r="H459" s="126">
        <v>22.2</v>
      </c>
      <c r="I459" s="127"/>
      <c r="J459" s="128">
        <f>ROUND(I459*H459,2)</f>
        <v>0</v>
      </c>
      <c r="K459" s="124" t="s">
        <v>157</v>
      </c>
      <c r="L459" s="31"/>
      <c r="M459" s="129" t="s">
        <v>19</v>
      </c>
      <c r="N459" s="130" t="s">
        <v>47</v>
      </c>
      <c r="P459" s="131">
        <f>O459*H459</f>
        <v>0</v>
      </c>
      <c r="Q459" s="131">
        <v>1.2999999999999999E-3</v>
      </c>
      <c r="R459" s="131">
        <f>Q459*H459</f>
        <v>2.8859999999999997E-2</v>
      </c>
      <c r="S459" s="131">
        <v>0</v>
      </c>
      <c r="T459" s="132">
        <f>S459*H459</f>
        <v>0</v>
      </c>
      <c r="AR459" s="133" t="s">
        <v>249</v>
      </c>
      <c r="AT459" s="133" t="s">
        <v>153</v>
      </c>
      <c r="AU459" s="133" t="s">
        <v>85</v>
      </c>
      <c r="AY459" s="16" t="s">
        <v>151</v>
      </c>
      <c r="BE459" s="134">
        <f>IF(N459="základní",J459,0)</f>
        <v>0</v>
      </c>
      <c r="BF459" s="134">
        <f>IF(N459="snížená",J459,0)</f>
        <v>0</v>
      </c>
      <c r="BG459" s="134">
        <f>IF(N459="zákl. přenesená",J459,0)</f>
        <v>0</v>
      </c>
      <c r="BH459" s="134">
        <f>IF(N459="sníž. přenesená",J459,0)</f>
        <v>0</v>
      </c>
      <c r="BI459" s="134">
        <f>IF(N459="nulová",J459,0)</f>
        <v>0</v>
      </c>
      <c r="BJ459" s="16" t="s">
        <v>81</v>
      </c>
      <c r="BK459" s="134">
        <f>ROUND(I459*H459,2)</f>
        <v>0</v>
      </c>
      <c r="BL459" s="16" t="s">
        <v>249</v>
      </c>
      <c r="BM459" s="133" t="s">
        <v>889</v>
      </c>
    </row>
    <row r="460" spans="2:65" s="1" customFormat="1">
      <c r="B460" s="31"/>
      <c r="D460" s="135" t="s">
        <v>160</v>
      </c>
      <c r="F460" s="136" t="s">
        <v>890</v>
      </c>
      <c r="I460" s="137"/>
      <c r="L460" s="31"/>
      <c r="M460" s="138"/>
      <c r="T460" s="52"/>
      <c r="AT460" s="16" t="s">
        <v>160</v>
      </c>
      <c r="AU460" s="16" t="s">
        <v>85</v>
      </c>
    </row>
    <row r="461" spans="2:65" s="12" customFormat="1">
      <c r="B461" s="139"/>
      <c r="D461" s="140" t="s">
        <v>162</v>
      </c>
      <c r="E461" s="141" t="s">
        <v>19</v>
      </c>
      <c r="F461" s="142" t="s">
        <v>891</v>
      </c>
      <c r="H461" s="143">
        <v>22.2</v>
      </c>
      <c r="I461" s="144"/>
      <c r="L461" s="139"/>
      <c r="M461" s="145"/>
      <c r="T461" s="146"/>
      <c r="AT461" s="141" t="s">
        <v>162</v>
      </c>
      <c r="AU461" s="141" t="s">
        <v>85</v>
      </c>
      <c r="AV461" s="12" t="s">
        <v>85</v>
      </c>
      <c r="AW461" s="12" t="s">
        <v>35</v>
      </c>
      <c r="AX461" s="12" t="s">
        <v>81</v>
      </c>
      <c r="AY461" s="141" t="s">
        <v>151</v>
      </c>
    </row>
    <row r="462" spans="2:65" s="1" customFormat="1" ht="16.5" customHeight="1">
      <c r="B462" s="31"/>
      <c r="C462" s="122" t="s">
        <v>892</v>
      </c>
      <c r="D462" s="122" t="s">
        <v>153</v>
      </c>
      <c r="E462" s="123" t="s">
        <v>893</v>
      </c>
      <c r="F462" s="124" t="s">
        <v>894</v>
      </c>
      <c r="G462" s="125" t="s">
        <v>821</v>
      </c>
      <c r="H462" s="126">
        <v>6.4</v>
      </c>
      <c r="I462" s="127"/>
      <c r="J462" s="128">
        <f>ROUND(I462*H462,2)</f>
        <v>0</v>
      </c>
      <c r="K462" s="124" t="s">
        <v>157</v>
      </c>
      <c r="L462" s="31"/>
      <c r="M462" s="129" t="s">
        <v>19</v>
      </c>
      <c r="N462" s="130" t="s">
        <v>47</v>
      </c>
      <c r="P462" s="131">
        <f>O462*H462</f>
        <v>0</v>
      </c>
      <c r="Q462" s="131">
        <v>1.31E-3</v>
      </c>
      <c r="R462" s="131">
        <f>Q462*H462</f>
        <v>8.3840000000000008E-3</v>
      </c>
      <c r="S462" s="131">
        <v>0</v>
      </c>
      <c r="T462" s="132">
        <f>S462*H462</f>
        <v>0</v>
      </c>
      <c r="AR462" s="133" t="s">
        <v>249</v>
      </c>
      <c r="AT462" s="133" t="s">
        <v>153</v>
      </c>
      <c r="AU462" s="133" t="s">
        <v>85</v>
      </c>
      <c r="AY462" s="16" t="s">
        <v>151</v>
      </c>
      <c r="BE462" s="134">
        <f>IF(N462="základní",J462,0)</f>
        <v>0</v>
      </c>
      <c r="BF462" s="134">
        <f>IF(N462="snížená",J462,0)</f>
        <v>0</v>
      </c>
      <c r="BG462" s="134">
        <f>IF(N462="zákl. přenesená",J462,0)</f>
        <v>0</v>
      </c>
      <c r="BH462" s="134">
        <f>IF(N462="sníž. přenesená",J462,0)</f>
        <v>0</v>
      </c>
      <c r="BI462" s="134">
        <f>IF(N462="nulová",J462,0)</f>
        <v>0</v>
      </c>
      <c r="BJ462" s="16" t="s">
        <v>81</v>
      </c>
      <c r="BK462" s="134">
        <f>ROUND(I462*H462,2)</f>
        <v>0</v>
      </c>
      <c r="BL462" s="16" t="s">
        <v>249</v>
      </c>
      <c r="BM462" s="133" t="s">
        <v>895</v>
      </c>
    </row>
    <row r="463" spans="2:65" s="1" customFormat="1">
      <c r="B463" s="31"/>
      <c r="D463" s="135" t="s">
        <v>160</v>
      </c>
      <c r="F463" s="136" t="s">
        <v>896</v>
      </c>
      <c r="I463" s="137"/>
      <c r="L463" s="31"/>
      <c r="M463" s="138"/>
      <c r="T463" s="52"/>
      <c r="AT463" s="16" t="s">
        <v>160</v>
      </c>
      <c r="AU463" s="16" t="s">
        <v>85</v>
      </c>
    </row>
    <row r="464" spans="2:65" s="1" customFormat="1" ht="16.5" customHeight="1">
      <c r="B464" s="31"/>
      <c r="C464" s="122" t="s">
        <v>897</v>
      </c>
      <c r="D464" s="122" t="s">
        <v>153</v>
      </c>
      <c r="E464" s="123" t="s">
        <v>898</v>
      </c>
      <c r="F464" s="124" t="s">
        <v>899</v>
      </c>
      <c r="G464" s="125" t="s">
        <v>821</v>
      </c>
      <c r="H464" s="126">
        <v>43.97</v>
      </c>
      <c r="I464" s="127"/>
      <c r="J464" s="128">
        <f>ROUND(I464*H464,2)</f>
        <v>0</v>
      </c>
      <c r="K464" s="124" t="s">
        <v>157</v>
      </c>
      <c r="L464" s="31"/>
      <c r="M464" s="129" t="s">
        <v>19</v>
      </c>
      <c r="N464" s="130" t="s">
        <v>47</v>
      </c>
      <c r="P464" s="131">
        <f>O464*H464</f>
        <v>0</v>
      </c>
      <c r="Q464" s="131">
        <v>5.0000000000000001E-4</v>
      </c>
      <c r="R464" s="131">
        <f>Q464*H464</f>
        <v>2.1985000000000001E-2</v>
      </c>
      <c r="S464" s="131">
        <v>0</v>
      </c>
      <c r="T464" s="132">
        <f>S464*H464</f>
        <v>0</v>
      </c>
      <c r="AR464" s="133" t="s">
        <v>249</v>
      </c>
      <c r="AT464" s="133" t="s">
        <v>153</v>
      </c>
      <c r="AU464" s="133" t="s">
        <v>85</v>
      </c>
      <c r="AY464" s="16" t="s">
        <v>151</v>
      </c>
      <c r="BE464" s="134">
        <f>IF(N464="základní",J464,0)</f>
        <v>0</v>
      </c>
      <c r="BF464" s="134">
        <f>IF(N464="snížená",J464,0)</f>
        <v>0</v>
      </c>
      <c r="BG464" s="134">
        <f>IF(N464="zákl. přenesená",J464,0)</f>
        <v>0</v>
      </c>
      <c r="BH464" s="134">
        <f>IF(N464="sníž. přenesená",J464,0)</f>
        <v>0</v>
      </c>
      <c r="BI464" s="134">
        <f>IF(N464="nulová",J464,0)</f>
        <v>0</v>
      </c>
      <c r="BJ464" s="16" t="s">
        <v>81</v>
      </c>
      <c r="BK464" s="134">
        <f>ROUND(I464*H464,2)</f>
        <v>0</v>
      </c>
      <c r="BL464" s="16" t="s">
        <v>249</v>
      </c>
      <c r="BM464" s="133" t="s">
        <v>900</v>
      </c>
    </row>
    <row r="465" spans="2:65" s="1" customFormat="1">
      <c r="B465" s="31"/>
      <c r="D465" s="135" t="s">
        <v>160</v>
      </c>
      <c r="F465" s="136" t="s">
        <v>901</v>
      </c>
      <c r="I465" s="137"/>
      <c r="L465" s="31"/>
      <c r="M465" s="138"/>
      <c r="T465" s="52"/>
      <c r="AT465" s="16" t="s">
        <v>160</v>
      </c>
      <c r="AU465" s="16" t="s">
        <v>85</v>
      </c>
    </row>
    <row r="466" spans="2:65" s="12" customFormat="1">
      <c r="B466" s="139"/>
      <c r="D466" s="140" t="s">
        <v>162</v>
      </c>
      <c r="E466" s="141" t="s">
        <v>19</v>
      </c>
      <c r="F466" s="142" t="s">
        <v>902</v>
      </c>
      <c r="H466" s="143">
        <v>43.97</v>
      </c>
      <c r="I466" s="144"/>
      <c r="L466" s="139"/>
      <c r="M466" s="145"/>
      <c r="T466" s="146"/>
      <c r="AT466" s="141" t="s">
        <v>162</v>
      </c>
      <c r="AU466" s="141" t="s">
        <v>85</v>
      </c>
      <c r="AV466" s="12" t="s">
        <v>85</v>
      </c>
      <c r="AW466" s="12" t="s">
        <v>35</v>
      </c>
      <c r="AX466" s="12" t="s">
        <v>81</v>
      </c>
      <c r="AY466" s="141" t="s">
        <v>151</v>
      </c>
    </row>
    <row r="467" spans="2:65" s="1" customFormat="1" ht="16.5" customHeight="1">
      <c r="B467" s="31"/>
      <c r="C467" s="122" t="s">
        <v>903</v>
      </c>
      <c r="D467" s="122" t="s">
        <v>153</v>
      </c>
      <c r="E467" s="123" t="s">
        <v>904</v>
      </c>
      <c r="F467" s="124" t="s">
        <v>905</v>
      </c>
      <c r="G467" s="125" t="s">
        <v>821</v>
      </c>
      <c r="H467" s="126">
        <v>2.99</v>
      </c>
      <c r="I467" s="127"/>
      <c r="J467" s="128">
        <f>ROUND(I467*H467,2)</f>
        <v>0</v>
      </c>
      <c r="K467" s="124" t="s">
        <v>157</v>
      </c>
      <c r="L467" s="31"/>
      <c r="M467" s="129" t="s">
        <v>19</v>
      </c>
      <c r="N467" s="130" t="s">
        <v>47</v>
      </c>
      <c r="P467" s="131">
        <f>O467*H467</f>
        <v>0</v>
      </c>
      <c r="Q467" s="131">
        <v>7.6000000000000004E-4</v>
      </c>
      <c r="R467" s="131">
        <f>Q467*H467</f>
        <v>2.2724000000000004E-3</v>
      </c>
      <c r="S467" s="131">
        <v>0</v>
      </c>
      <c r="T467" s="132">
        <f>S467*H467</f>
        <v>0</v>
      </c>
      <c r="AR467" s="133" t="s">
        <v>249</v>
      </c>
      <c r="AT467" s="133" t="s">
        <v>153</v>
      </c>
      <c r="AU467" s="133" t="s">
        <v>85</v>
      </c>
      <c r="AY467" s="16" t="s">
        <v>151</v>
      </c>
      <c r="BE467" s="134">
        <f>IF(N467="základní",J467,0)</f>
        <v>0</v>
      </c>
      <c r="BF467" s="134">
        <f>IF(N467="snížená",J467,0)</f>
        <v>0</v>
      </c>
      <c r="BG467" s="134">
        <f>IF(N467="zákl. přenesená",J467,0)</f>
        <v>0</v>
      </c>
      <c r="BH467" s="134">
        <f>IF(N467="sníž. přenesená",J467,0)</f>
        <v>0</v>
      </c>
      <c r="BI467" s="134">
        <f>IF(N467="nulová",J467,0)</f>
        <v>0</v>
      </c>
      <c r="BJ467" s="16" t="s">
        <v>81</v>
      </c>
      <c r="BK467" s="134">
        <f>ROUND(I467*H467,2)</f>
        <v>0</v>
      </c>
      <c r="BL467" s="16" t="s">
        <v>249</v>
      </c>
      <c r="BM467" s="133" t="s">
        <v>906</v>
      </c>
    </row>
    <row r="468" spans="2:65" s="1" customFormat="1">
      <c r="B468" s="31"/>
      <c r="D468" s="135" t="s">
        <v>160</v>
      </c>
      <c r="F468" s="136" t="s">
        <v>907</v>
      </c>
      <c r="I468" s="137"/>
      <c r="L468" s="31"/>
      <c r="M468" s="138"/>
      <c r="T468" s="52"/>
      <c r="AT468" s="16" t="s">
        <v>160</v>
      </c>
      <c r="AU468" s="16" t="s">
        <v>85</v>
      </c>
    </row>
    <row r="469" spans="2:65" s="12" customFormat="1">
      <c r="B469" s="139"/>
      <c r="D469" s="140" t="s">
        <v>162</v>
      </c>
      <c r="E469" s="141" t="s">
        <v>19</v>
      </c>
      <c r="F469" s="142" t="s">
        <v>908</v>
      </c>
      <c r="H469" s="143">
        <v>2.99</v>
      </c>
      <c r="I469" s="144"/>
      <c r="L469" s="139"/>
      <c r="M469" s="145"/>
      <c r="T469" s="146"/>
      <c r="AT469" s="141" t="s">
        <v>162</v>
      </c>
      <c r="AU469" s="141" t="s">
        <v>85</v>
      </c>
      <c r="AV469" s="12" t="s">
        <v>85</v>
      </c>
      <c r="AW469" s="12" t="s">
        <v>35</v>
      </c>
      <c r="AX469" s="12" t="s">
        <v>81</v>
      </c>
      <c r="AY469" s="141" t="s">
        <v>151</v>
      </c>
    </row>
    <row r="470" spans="2:65" s="1" customFormat="1" ht="16.5" customHeight="1">
      <c r="B470" s="31"/>
      <c r="C470" s="122" t="s">
        <v>909</v>
      </c>
      <c r="D470" s="122" t="s">
        <v>153</v>
      </c>
      <c r="E470" s="123" t="s">
        <v>910</v>
      </c>
      <c r="F470" s="124" t="s">
        <v>911</v>
      </c>
      <c r="G470" s="125" t="s">
        <v>821</v>
      </c>
      <c r="H470" s="126">
        <v>15.81</v>
      </c>
      <c r="I470" s="127"/>
      <c r="J470" s="128">
        <f>ROUND(I470*H470,2)</f>
        <v>0</v>
      </c>
      <c r="K470" s="124" t="s">
        <v>157</v>
      </c>
      <c r="L470" s="31"/>
      <c r="M470" s="129" t="s">
        <v>19</v>
      </c>
      <c r="N470" s="130" t="s">
        <v>47</v>
      </c>
      <c r="P470" s="131">
        <f>O470*H470</f>
        <v>0</v>
      </c>
      <c r="Q470" s="131">
        <v>1.5299999999999999E-3</v>
      </c>
      <c r="R470" s="131">
        <f>Q470*H470</f>
        <v>2.41893E-2</v>
      </c>
      <c r="S470" s="131">
        <v>0</v>
      </c>
      <c r="T470" s="132">
        <f>S470*H470</f>
        <v>0</v>
      </c>
      <c r="AR470" s="133" t="s">
        <v>249</v>
      </c>
      <c r="AT470" s="133" t="s">
        <v>153</v>
      </c>
      <c r="AU470" s="133" t="s">
        <v>85</v>
      </c>
      <c r="AY470" s="16" t="s">
        <v>151</v>
      </c>
      <c r="BE470" s="134">
        <f>IF(N470="základní",J470,0)</f>
        <v>0</v>
      </c>
      <c r="BF470" s="134">
        <f>IF(N470="snížená",J470,0)</f>
        <v>0</v>
      </c>
      <c r="BG470" s="134">
        <f>IF(N470="zákl. přenesená",J470,0)</f>
        <v>0</v>
      </c>
      <c r="BH470" s="134">
        <f>IF(N470="sníž. přenesená",J470,0)</f>
        <v>0</v>
      </c>
      <c r="BI470" s="134">
        <f>IF(N470="nulová",J470,0)</f>
        <v>0</v>
      </c>
      <c r="BJ470" s="16" t="s">
        <v>81</v>
      </c>
      <c r="BK470" s="134">
        <f>ROUND(I470*H470,2)</f>
        <v>0</v>
      </c>
      <c r="BL470" s="16" t="s">
        <v>249</v>
      </c>
      <c r="BM470" s="133" t="s">
        <v>912</v>
      </c>
    </row>
    <row r="471" spans="2:65" s="1" customFormat="1">
      <c r="B471" s="31"/>
      <c r="D471" s="135" t="s">
        <v>160</v>
      </c>
      <c r="F471" s="136" t="s">
        <v>913</v>
      </c>
      <c r="I471" s="137"/>
      <c r="L471" s="31"/>
      <c r="M471" s="138"/>
      <c r="T471" s="52"/>
      <c r="AT471" s="16" t="s">
        <v>160</v>
      </c>
      <c r="AU471" s="16" t="s">
        <v>85</v>
      </c>
    </row>
    <row r="472" spans="2:65" s="12" customFormat="1">
      <c r="B472" s="139"/>
      <c r="D472" s="140" t="s">
        <v>162</v>
      </c>
      <c r="E472" s="141" t="s">
        <v>19</v>
      </c>
      <c r="F472" s="142" t="s">
        <v>914</v>
      </c>
      <c r="H472" s="143">
        <v>15.81</v>
      </c>
      <c r="I472" s="144"/>
      <c r="L472" s="139"/>
      <c r="M472" s="145"/>
      <c r="T472" s="146"/>
      <c r="AT472" s="141" t="s">
        <v>162</v>
      </c>
      <c r="AU472" s="141" t="s">
        <v>85</v>
      </c>
      <c r="AV472" s="12" t="s">
        <v>85</v>
      </c>
      <c r="AW472" s="12" t="s">
        <v>35</v>
      </c>
      <c r="AX472" s="12" t="s">
        <v>81</v>
      </c>
      <c r="AY472" s="141" t="s">
        <v>151</v>
      </c>
    </row>
    <row r="473" spans="2:65" s="1" customFormat="1" ht="16.5" customHeight="1">
      <c r="B473" s="31"/>
      <c r="C473" s="122" t="s">
        <v>915</v>
      </c>
      <c r="D473" s="122" t="s">
        <v>153</v>
      </c>
      <c r="E473" s="123" t="s">
        <v>916</v>
      </c>
      <c r="F473" s="124" t="s">
        <v>917</v>
      </c>
      <c r="G473" s="125" t="s">
        <v>311</v>
      </c>
      <c r="H473" s="126">
        <v>33</v>
      </c>
      <c r="I473" s="127"/>
      <c r="J473" s="128">
        <f>ROUND(I473*H473,2)</f>
        <v>0</v>
      </c>
      <c r="K473" s="124" t="s">
        <v>157</v>
      </c>
      <c r="L473" s="31"/>
      <c r="M473" s="129" t="s">
        <v>19</v>
      </c>
      <c r="N473" s="130" t="s">
        <v>47</v>
      </c>
      <c r="P473" s="131">
        <f>O473*H473</f>
        <v>0</v>
      </c>
      <c r="Q473" s="131">
        <v>0</v>
      </c>
      <c r="R473" s="131">
        <f>Q473*H473</f>
        <v>0</v>
      </c>
      <c r="S473" s="131">
        <v>0</v>
      </c>
      <c r="T473" s="132">
        <f>S473*H473</f>
        <v>0</v>
      </c>
      <c r="AR473" s="133" t="s">
        <v>249</v>
      </c>
      <c r="AT473" s="133" t="s">
        <v>153</v>
      </c>
      <c r="AU473" s="133" t="s">
        <v>85</v>
      </c>
      <c r="AY473" s="16" t="s">
        <v>151</v>
      </c>
      <c r="BE473" s="134">
        <f>IF(N473="základní",J473,0)</f>
        <v>0</v>
      </c>
      <c r="BF473" s="134">
        <f>IF(N473="snížená",J473,0)</f>
        <v>0</v>
      </c>
      <c r="BG473" s="134">
        <f>IF(N473="zákl. přenesená",J473,0)</f>
        <v>0</v>
      </c>
      <c r="BH473" s="134">
        <f>IF(N473="sníž. přenesená",J473,0)</f>
        <v>0</v>
      </c>
      <c r="BI473" s="134">
        <f>IF(N473="nulová",J473,0)</f>
        <v>0</v>
      </c>
      <c r="BJ473" s="16" t="s">
        <v>81</v>
      </c>
      <c r="BK473" s="134">
        <f>ROUND(I473*H473,2)</f>
        <v>0</v>
      </c>
      <c r="BL473" s="16" t="s">
        <v>249</v>
      </c>
      <c r="BM473" s="133" t="s">
        <v>918</v>
      </c>
    </row>
    <row r="474" spans="2:65" s="1" customFormat="1">
      <c r="B474" s="31"/>
      <c r="D474" s="135" t="s">
        <v>160</v>
      </c>
      <c r="F474" s="136" t="s">
        <v>919</v>
      </c>
      <c r="I474" s="137"/>
      <c r="L474" s="31"/>
      <c r="M474" s="138"/>
      <c r="T474" s="52"/>
      <c r="AT474" s="16" t="s">
        <v>160</v>
      </c>
      <c r="AU474" s="16" t="s">
        <v>85</v>
      </c>
    </row>
    <row r="475" spans="2:65" s="12" customFormat="1">
      <c r="B475" s="139"/>
      <c r="D475" s="140" t="s">
        <v>162</v>
      </c>
      <c r="E475" s="141" t="s">
        <v>19</v>
      </c>
      <c r="F475" s="142" t="s">
        <v>920</v>
      </c>
      <c r="H475" s="143">
        <v>33</v>
      </c>
      <c r="I475" s="144"/>
      <c r="L475" s="139"/>
      <c r="M475" s="145"/>
      <c r="T475" s="146"/>
      <c r="AT475" s="141" t="s">
        <v>162</v>
      </c>
      <c r="AU475" s="141" t="s">
        <v>85</v>
      </c>
      <c r="AV475" s="12" t="s">
        <v>85</v>
      </c>
      <c r="AW475" s="12" t="s">
        <v>35</v>
      </c>
      <c r="AX475" s="12" t="s">
        <v>81</v>
      </c>
      <c r="AY475" s="141" t="s">
        <v>151</v>
      </c>
    </row>
    <row r="476" spans="2:65" s="1" customFormat="1" ht="16.5" customHeight="1">
      <c r="B476" s="31"/>
      <c r="C476" s="122" t="s">
        <v>921</v>
      </c>
      <c r="D476" s="122" t="s">
        <v>153</v>
      </c>
      <c r="E476" s="123" t="s">
        <v>922</v>
      </c>
      <c r="F476" s="124" t="s">
        <v>923</v>
      </c>
      <c r="G476" s="125" t="s">
        <v>311</v>
      </c>
      <c r="H476" s="126">
        <v>2</v>
      </c>
      <c r="I476" s="127"/>
      <c r="J476" s="128">
        <f>ROUND(I476*H476,2)</f>
        <v>0</v>
      </c>
      <c r="K476" s="124" t="s">
        <v>157</v>
      </c>
      <c r="L476" s="31"/>
      <c r="M476" s="129" t="s">
        <v>19</v>
      </c>
      <c r="N476" s="130" t="s">
        <v>47</v>
      </c>
      <c r="P476" s="131">
        <f>O476*H476</f>
        <v>0</v>
      </c>
      <c r="Q476" s="131">
        <v>0</v>
      </c>
      <c r="R476" s="131">
        <f>Q476*H476</f>
        <v>0</v>
      </c>
      <c r="S476" s="131">
        <v>0</v>
      </c>
      <c r="T476" s="132">
        <f>S476*H476</f>
        <v>0</v>
      </c>
      <c r="AR476" s="133" t="s">
        <v>249</v>
      </c>
      <c r="AT476" s="133" t="s">
        <v>153</v>
      </c>
      <c r="AU476" s="133" t="s">
        <v>85</v>
      </c>
      <c r="AY476" s="16" t="s">
        <v>151</v>
      </c>
      <c r="BE476" s="134">
        <f>IF(N476="základní",J476,0)</f>
        <v>0</v>
      </c>
      <c r="BF476" s="134">
        <f>IF(N476="snížená",J476,0)</f>
        <v>0</v>
      </c>
      <c r="BG476" s="134">
        <f>IF(N476="zákl. přenesená",J476,0)</f>
        <v>0</v>
      </c>
      <c r="BH476" s="134">
        <f>IF(N476="sníž. přenesená",J476,0)</f>
        <v>0</v>
      </c>
      <c r="BI476" s="134">
        <f>IF(N476="nulová",J476,0)</f>
        <v>0</v>
      </c>
      <c r="BJ476" s="16" t="s">
        <v>81</v>
      </c>
      <c r="BK476" s="134">
        <f>ROUND(I476*H476,2)</f>
        <v>0</v>
      </c>
      <c r="BL476" s="16" t="s">
        <v>249</v>
      </c>
      <c r="BM476" s="133" t="s">
        <v>924</v>
      </c>
    </row>
    <row r="477" spans="2:65" s="1" customFormat="1">
      <c r="B477" s="31"/>
      <c r="D477" s="135" t="s">
        <v>160</v>
      </c>
      <c r="F477" s="136" t="s">
        <v>925</v>
      </c>
      <c r="I477" s="137"/>
      <c r="L477" s="31"/>
      <c r="M477" s="138"/>
      <c r="T477" s="52"/>
      <c r="AT477" s="16" t="s">
        <v>160</v>
      </c>
      <c r="AU477" s="16" t="s">
        <v>85</v>
      </c>
    </row>
    <row r="478" spans="2:65" s="1" customFormat="1" ht="16.5" customHeight="1">
      <c r="B478" s="31"/>
      <c r="C478" s="122" t="s">
        <v>926</v>
      </c>
      <c r="D478" s="122" t="s">
        <v>153</v>
      </c>
      <c r="E478" s="123" t="s">
        <v>927</v>
      </c>
      <c r="F478" s="124" t="s">
        <v>928</v>
      </c>
      <c r="G478" s="125" t="s">
        <v>311</v>
      </c>
      <c r="H478" s="126">
        <v>12</v>
      </c>
      <c r="I478" s="127"/>
      <c r="J478" s="128">
        <f>ROUND(I478*H478,2)</f>
        <v>0</v>
      </c>
      <c r="K478" s="124" t="s">
        <v>157</v>
      </c>
      <c r="L478" s="31"/>
      <c r="M478" s="129" t="s">
        <v>19</v>
      </c>
      <c r="N478" s="130" t="s">
        <v>47</v>
      </c>
      <c r="P478" s="131">
        <f>O478*H478</f>
        <v>0</v>
      </c>
      <c r="Q478" s="131">
        <v>0</v>
      </c>
      <c r="R478" s="131">
        <f>Q478*H478</f>
        <v>0</v>
      </c>
      <c r="S478" s="131">
        <v>0</v>
      </c>
      <c r="T478" s="132">
        <f>S478*H478</f>
        <v>0</v>
      </c>
      <c r="AR478" s="133" t="s">
        <v>249</v>
      </c>
      <c r="AT478" s="133" t="s">
        <v>153</v>
      </c>
      <c r="AU478" s="133" t="s">
        <v>85</v>
      </c>
      <c r="AY478" s="16" t="s">
        <v>151</v>
      </c>
      <c r="BE478" s="134">
        <f>IF(N478="základní",J478,0)</f>
        <v>0</v>
      </c>
      <c r="BF478" s="134">
        <f>IF(N478="snížená",J478,0)</f>
        <v>0</v>
      </c>
      <c r="BG478" s="134">
        <f>IF(N478="zákl. přenesená",J478,0)</f>
        <v>0</v>
      </c>
      <c r="BH478" s="134">
        <f>IF(N478="sníž. přenesená",J478,0)</f>
        <v>0</v>
      </c>
      <c r="BI478" s="134">
        <f>IF(N478="nulová",J478,0)</f>
        <v>0</v>
      </c>
      <c r="BJ478" s="16" t="s">
        <v>81</v>
      </c>
      <c r="BK478" s="134">
        <f>ROUND(I478*H478,2)</f>
        <v>0</v>
      </c>
      <c r="BL478" s="16" t="s">
        <v>249</v>
      </c>
      <c r="BM478" s="133" t="s">
        <v>929</v>
      </c>
    </row>
    <row r="479" spans="2:65" s="1" customFormat="1">
      <c r="B479" s="31"/>
      <c r="D479" s="135" t="s">
        <v>160</v>
      </c>
      <c r="F479" s="136" t="s">
        <v>930</v>
      </c>
      <c r="I479" s="137"/>
      <c r="L479" s="31"/>
      <c r="M479" s="138"/>
      <c r="T479" s="52"/>
      <c r="AT479" s="16" t="s">
        <v>160</v>
      </c>
      <c r="AU479" s="16" t="s">
        <v>85</v>
      </c>
    </row>
    <row r="480" spans="2:65" s="1" customFormat="1" ht="16.5" customHeight="1">
      <c r="B480" s="31"/>
      <c r="C480" s="122" t="s">
        <v>931</v>
      </c>
      <c r="D480" s="122" t="s">
        <v>153</v>
      </c>
      <c r="E480" s="123" t="s">
        <v>932</v>
      </c>
      <c r="F480" s="124" t="s">
        <v>933</v>
      </c>
      <c r="G480" s="125" t="s">
        <v>311</v>
      </c>
      <c r="H480" s="126">
        <v>6</v>
      </c>
      <c r="I480" s="127"/>
      <c r="J480" s="128">
        <f>ROUND(I480*H480,2)</f>
        <v>0</v>
      </c>
      <c r="K480" s="124" t="s">
        <v>157</v>
      </c>
      <c r="L480" s="31"/>
      <c r="M480" s="129" t="s">
        <v>19</v>
      </c>
      <c r="N480" s="130" t="s">
        <v>47</v>
      </c>
      <c r="P480" s="131">
        <f>O480*H480</f>
        <v>0</v>
      </c>
      <c r="Q480" s="131">
        <v>0</v>
      </c>
      <c r="R480" s="131">
        <f>Q480*H480</f>
        <v>0</v>
      </c>
      <c r="S480" s="131">
        <v>2.9610000000000001E-2</v>
      </c>
      <c r="T480" s="132">
        <f>S480*H480</f>
        <v>0.17766000000000001</v>
      </c>
      <c r="AR480" s="133" t="s">
        <v>249</v>
      </c>
      <c r="AT480" s="133" t="s">
        <v>153</v>
      </c>
      <c r="AU480" s="133" t="s">
        <v>85</v>
      </c>
      <c r="AY480" s="16" t="s">
        <v>151</v>
      </c>
      <c r="BE480" s="134">
        <f>IF(N480="základní",J480,0)</f>
        <v>0</v>
      </c>
      <c r="BF480" s="134">
        <f>IF(N480="snížená",J480,0)</f>
        <v>0</v>
      </c>
      <c r="BG480" s="134">
        <f>IF(N480="zákl. přenesená",J480,0)</f>
        <v>0</v>
      </c>
      <c r="BH480" s="134">
        <f>IF(N480="sníž. přenesená",J480,0)</f>
        <v>0</v>
      </c>
      <c r="BI480" s="134">
        <f>IF(N480="nulová",J480,0)</f>
        <v>0</v>
      </c>
      <c r="BJ480" s="16" t="s">
        <v>81</v>
      </c>
      <c r="BK480" s="134">
        <f>ROUND(I480*H480,2)</f>
        <v>0</v>
      </c>
      <c r="BL480" s="16" t="s">
        <v>249</v>
      </c>
      <c r="BM480" s="133" t="s">
        <v>934</v>
      </c>
    </row>
    <row r="481" spans="2:65" s="1" customFormat="1">
      <c r="B481" s="31"/>
      <c r="D481" s="135" t="s">
        <v>160</v>
      </c>
      <c r="F481" s="136" t="s">
        <v>935</v>
      </c>
      <c r="I481" s="137"/>
      <c r="L481" s="31"/>
      <c r="M481" s="138"/>
      <c r="T481" s="52"/>
      <c r="AT481" s="16" t="s">
        <v>160</v>
      </c>
      <c r="AU481" s="16" t="s">
        <v>85</v>
      </c>
    </row>
    <row r="482" spans="2:65" s="1" customFormat="1" ht="16.5" customHeight="1">
      <c r="B482" s="31"/>
      <c r="C482" s="122" t="s">
        <v>936</v>
      </c>
      <c r="D482" s="122" t="s">
        <v>153</v>
      </c>
      <c r="E482" s="123" t="s">
        <v>937</v>
      </c>
      <c r="F482" s="124" t="s">
        <v>938</v>
      </c>
      <c r="G482" s="125" t="s">
        <v>311</v>
      </c>
      <c r="H482" s="126">
        <v>3</v>
      </c>
      <c r="I482" s="127"/>
      <c r="J482" s="128">
        <f>ROUND(I482*H482,2)</f>
        <v>0</v>
      </c>
      <c r="K482" s="124" t="s">
        <v>157</v>
      </c>
      <c r="L482" s="31"/>
      <c r="M482" s="129" t="s">
        <v>19</v>
      </c>
      <c r="N482" s="130" t="s">
        <v>47</v>
      </c>
      <c r="P482" s="131">
        <f>O482*H482</f>
        <v>0</v>
      </c>
      <c r="Q482" s="131">
        <v>2.2000000000000001E-4</v>
      </c>
      <c r="R482" s="131">
        <f>Q482*H482</f>
        <v>6.6E-4</v>
      </c>
      <c r="S482" s="131">
        <v>0</v>
      </c>
      <c r="T482" s="132">
        <f>S482*H482</f>
        <v>0</v>
      </c>
      <c r="AR482" s="133" t="s">
        <v>249</v>
      </c>
      <c r="AT482" s="133" t="s">
        <v>153</v>
      </c>
      <c r="AU482" s="133" t="s">
        <v>85</v>
      </c>
      <c r="AY482" s="16" t="s">
        <v>151</v>
      </c>
      <c r="BE482" s="134">
        <f>IF(N482="základní",J482,0)</f>
        <v>0</v>
      </c>
      <c r="BF482" s="134">
        <f>IF(N482="snížená",J482,0)</f>
        <v>0</v>
      </c>
      <c r="BG482" s="134">
        <f>IF(N482="zákl. přenesená",J482,0)</f>
        <v>0</v>
      </c>
      <c r="BH482" s="134">
        <f>IF(N482="sníž. přenesená",J482,0)</f>
        <v>0</v>
      </c>
      <c r="BI482" s="134">
        <f>IF(N482="nulová",J482,0)</f>
        <v>0</v>
      </c>
      <c r="BJ482" s="16" t="s">
        <v>81</v>
      </c>
      <c r="BK482" s="134">
        <f>ROUND(I482*H482,2)</f>
        <v>0</v>
      </c>
      <c r="BL482" s="16" t="s">
        <v>249</v>
      </c>
      <c r="BM482" s="133" t="s">
        <v>939</v>
      </c>
    </row>
    <row r="483" spans="2:65" s="1" customFormat="1">
      <c r="B483" s="31"/>
      <c r="D483" s="135" t="s">
        <v>160</v>
      </c>
      <c r="F483" s="136" t="s">
        <v>940</v>
      </c>
      <c r="I483" s="137"/>
      <c r="L483" s="31"/>
      <c r="M483" s="138"/>
      <c r="T483" s="52"/>
      <c r="AT483" s="16" t="s">
        <v>160</v>
      </c>
      <c r="AU483" s="16" t="s">
        <v>85</v>
      </c>
    </row>
    <row r="484" spans="2:65" s="1" customFormat="1" ht="24.2" customHeight="1">
      <c r="B484" s="31"/>
      <c r="C484" s="122" t="s">
        <v>941</v>
      </c>
      <c r="D484" s="122" t="s">
        <v>153</v>
      </c>
      <c r="E484" s="123" t="s">
        <v>942</v>
      </c>
      <c r="F484" s="124" t="s">
        <v>943</v>
      </c>
      <c r="G484" s="125" t="s">
        <v>177</v>
      </c>
      <c r="H484" s="126">
        <v>0.19800000000000001</v>
      </c>
      <c r="I484" s="127"/>
      <c r="J484" s="128">
        <f>ROUND(I484*H484,2)</f>
        <v>0</v>
      </c>
      <c r="K484" s="124" t="s">
        <v>157</v>
      </c>
      <c r="L484" s="31"/>
      <c r="M484" s="129" t="s">
        <v>19</v>
      </c>
      <c r="N484" s="130" t="s">
        <v>47</v>
      </c>
      <c r="P484" s="131">
        <f>O484*H484</f>
        <v>0</v>
      </c>
      <c r="Q484" s="131">
        <v>0</v>
      </c>
      <c r="R484" s="131">
        <f>Q484*H484</f>
        <v>0</v>
      </c>
      <c r="S484" s="131">
        <v>0</v>
      </c>
      <c r="T484" s="132">
        <f>S484*H484</f>
        <v>0</v>
      </c>
      <c r="AR484" s="133" t="s">
        <v>249</v>
      </c>
      <c r="AT484" s="133" t="s">
        <v>153</v>
      </c>
      <c r="AU484" s="133" t="s">
        <v>85</v>
      </c>
      <c r="AY484" s="16" t="s">
        <v>151</v>
      </c>
      <c r="BE484" s="134">
        <f>IF(N484="základní",J484,0)</f>
        <v>0</v>
      </c>
      <c r="BF484" s="134">
        <f>IF(N484="snížená",J484,0)</f>
        <v>0</v>
      </c>
      <c r="BG484" s="134">
        <f>IF(N484="zákl. přenesená",J484,0)</f>
        <v>0</v>
      </c>
      <c r="BH484" s="134">
        <f>IF(N484="sníž. přenesená",J484,0)</f>
        <v>0</v>
      </c>
      <c r="BI484" s="134">
        <f>IF(N484="nulová",J484,0)</f>
        <v>0</v>
      </c>
      <c r="BJ484" s="16" t="s">
        <v>81</v>
      </c>
      <c r="BK484" s="134">
        <f>ROUND(I484*H484,2)</f>
        <v>0</v>
      </c>
      <c r="BL484" s="16" t="s">
        <v>249</v>
      </c>
      <c r="BM484" s="133" t="s">
        <v>944</v>
      </c>
    </row>
    <row r="485" spans="2:65" s="1" customFormat="1">
      <c r="B485" s="31"/>
      <c r="D485" s="135" t="s">
        <v>160</v>
      </c>
      <c r="F485" s="136" t="s">
        <v>945</v>
      </c>
      <c r="I485" s="137"/>
      <c r="L485" s="31"/>
      <c r="M485" s="138"/>
      <c r="T485" s="52"/>
      <c r="AT485" s="16" t="s">
        <v>160</v>
      </c>
      <c r="AU485" s="16" t="s">
        <v>85</v>
      </c>
    </row>
    <row r="486" spans="2:65" s="11" customFormat="1" ht="22.9" customHeight="1">
      <c r="B486" s="110"/>
      <c r="D486" s="111" t="s">
        <v>75</v>
      </c>
      <c r="E486" s="120" t="s">
        <v>946</v>
      </c>
      <c r="F486" s="120" t="s">
        <v>947</v>
      </c>
      <c r="I486" s="113"/>
      <c r="J486" s="121">
        <f>BK486</f>
        <v>0</v>
      </c>
      <c r="L486" s="110"/>
      <c r="M486" s="115"/>
      <c r="P486" s="116">
        <f>SUM(P487:P563)</f>
        <v>0</v>
      </c>
      <c r="R486" s="116">
        <f>SUM(R487:R563)</f>
        <v>0.44586858999999995</v>
      </c>
      <c r="T486" s="117">
        <f>SUM(T487:T563)</f>
        <v>0.48049900000000001</v>
      </c>
      <c r="AR486" s="111" t="s">
        <v>85</v>
      </c>
      <c r="AT486" s="118" t="s">
        <v>75</v>
      </c>
      <c r="AU486" s="118" t="s">
        <v>81</v>
      </c>
      <c r="AY486" s="111" t="s">
        <v>151</v>
      </c>
      <c r="BK486" s="119">
        <f>SUM(BK487:BK563)</f>
        <v>0</v>
      </c>
    </row>
    <row r="487" spans="2:65" s="1" customFormat="1" ht="16.5" customHeight="1">
      <c r="B487" s="31"/>
      <c r="C487" s="122" t="s">
        <v>948</v>
      </c>
      <c r="D487" s="122" t="s">
        <v>153</v>
      </c>
      <c r="E487" s="123" t="s">
        <v>949</v>
      </c>
      <c r="F487" s="124" t="s">
        <v>950</v>
      </c>
      <c r="G487" s="125" t="s">
        <v>821</v>
      </c>
      <c r="H487" s="126">
        <v>124.3</v>
      </c>
      <c r="I487" s="127"/>
      <c r="J487" s="128">
        <f>ROUND(I487*H487,2)</f>
        <v>0</v>
      </c>
      <c r="K487" s="124" t="s">
        <v>157</v>
      </c>
      <c r="L487" s="31"/>
      <c r="M487" s="129" t="s">
        <v>19</v>
      </c>
      <c r="N487" s="130" t="s">
        <v>47</v>
      </c>
      <c r="P487" s="131">
        <f>O487*H487</f>
        <v>0</v>
      </c>
      <c r="Q487" s="131">
        <v>0</v>
      </c>
      <c r="R487" s="131">
        <f>Q487*H487</f>
        <v>0</v>
      </c>
      <c r="S487" s="131">
        <v>2.1299999999999999E-3</v>
      </c>
      <c r="T487" s="132">
        <f>S487*H487</f>
        <v>0.26475899999999997</v>
      </c>
      <c r="AR487" s="133" t="s">
        <v>249</v>
      </c>
      <c r="AT487" s="133" t="s">
        <v>153</v>
      </c>
      <c r="AU487" s="133" t="s">
        <v>85</v>
      </c>
      <c r="AY487" s="16" t="s">
        <v>151</v>
      </c>
      <c r="BE487" s="134">
        <f>IF(N487="základní",J487,0)</f>
        <v>0</v>
      </c>
      <c r="BF487" s="134">
        <f>IF(N487="snížená",J487,0)</f>
        <v>0</v>
      </c>
      <c r="BG487" s="134">
        <f>IF(N487="zákl. přenesená",J487,0)</f>
        <v>0</v>
      </c>
      <c r="BH487" s="134">
        <f>IF(N487="sníž. přenesená",J487,0)</f>
        <v>0</v>
      </c>
      <c r="BI487" s="134">
        <f>IF(N487="nulová",J487,0)</f>
        <v>0</v>
      </c>
      <c r="BJ487" s="16" t="s">
        <v>81</v>
      </c>
      <c r="BK487" s="134">
        <f>ROUND(I487*H487,2)</f>
        <v>0</v>
      </c>
      <c r="BL487" s="16" t="s">
        <v>249</v>
      </c>
      <c r="BM487" s="133" t="s">
        <v>951</v>
      </c>
    </row>
    <row r="488" spans="2:65" s="1" customFormat="1">
      <c r="B488" s="31"/>
      <c r="D488" s="135" t="s">
        <v>160</v>
      </c>
      <c r="F488" s="136" t="s">
        <v>952</v>
      </c>
      <c r="I488" s="137"/>
      <c r="L488" s="31"/>
      <c r="M488" s="138"/>
      <c r="T488" s="52"/>
      <c r="AT488" s="16" t="s">
        <v>160</v>
      </c>
      <c r="AU488" s="16" t="s">
        <v>85</v>
      </c>
    </row>
    <row r="489" spans="2:65" s="1" customFormat="1" ht="16.5" customHeight="1">
      <c r="B489" s="31"/>
      <c r="C489" s="122" t="s">
        <v>953</v>
      </c>
      <c r="D489" s="122" t="s">
        <v>153</v>
      </c>
      <c r="E489" s="123" t="s">
        <v>954</v>
      </c>
      <c r="F489" s="124" t="s">
        <v>955</v>
      </c>
      <c r="G489" s="125" t="s">
        <v>821</v>
      </c>
      <c r="H489" s="126">
        <v>32.200000000000003</v>
      </c>
      <c r="I489" s="127"/>
      <c r="J489" s="128">
        <f>ROUND(I489*H489,2)</f>
        <v>0</v>
      </c>
      <c r="K489" s="124" t="s">
        <v>157</v>
      </c>
      <c r="L489" s="31"/>
      <c r="M489" s="129" t="s">
        <v>19</v>
      </c>
      <c r="N489" s="130" t="s">
        <v>47</v>
      </c>
      <c r="P489" s="131">
        <f>O489*H489</f>
        <v>0</v>
      </c>
      <c r="Q489" s="131">
        <v>0</v>
      </c>
      <c r="R489" s="131">
        <f>Q489*H489</f>
        <v>0</v>
      </c>
      <c r="S489" s="131">
        <v>6.7000000000000002E-3</v>
      </c>
      <c r="T489" s="132">
        <f>S489*H489</f>
        <v>0.21574000000000002</v>
      </c>
      <c r="AR489" s="133" t="s">
        <v>249</v>
      </c>
      <c r="AT489" s="133" t="s">
        <v>153</v>
      </c>
      <c r="AU489" s="133" t="s">
        <v>85</v>
      </c>
      <c r="AY489" s="16" t="s">
        <v>151</v>
      </c>
      <c r="BE489" s="134">
        <f>IF(N489="základní",J489,0)</f>
        <v>0</v>
      </c>
      <c r="BF489" s="134">
        <f>IF(N489="snížená",J489,0)</f>
        <v>0</v>
      </c>
      <c r="BG489" s="134">
        <f>IF(N489="zákl. přenesená",J489,0)</f>
        <v>0</v>
      </c>
      <c r="BH489" s="134">
        <f>IF(N489="sníž. přenesená",J489,0)</f>
        <v>0</v>
      </c>
      <c r="BI489" s="134">
        <f>IF(N489="nulová",J489,0)</f>
        <v>0</v>
      </c>
      <c r="BJ489" s="16" t="s">
        <v>81</v>
      </c>
      <c r="BK489" s="134">
        <f>ROUND(I489*H489,2)</f>
        <v>0</v>
      </c>
      <c r="BL489" s="16" t="s">
        <v>249</v>
      </c>
      <c r="BM489" s="133" t="s">
        <v>956</v>
      </c>
    </row>
    <row r="490" spans="2:65" s="1" customFormat="1">
      <c r="B490" s="31"/>
      <c r="D490" s="135" t="s">
        <v>160</v>
      </c>
      <c r="F490" s="136" t="s">
        <v>957</v>
      </c>
      <c r="I490" s="137"/>
      <c r="L490" s="31"/>
      <c r="M490" s="138"/>
      <c r="T490" s="52"/>
      <c r="AT490" s="16" t="s">
        <v>160</v>
      </c>
      <c r="AU490" s="16" t="s">
        <v>85</v>
      </c>
    </row>
    <row r="491" spans="2:65" s="1" customFormat="1" ht="16.5" customHeight="1">
      <c r="B491" s="31"/>
      <c r="C491" s="122" t="s">
        <v>958</v>
      </c>
      <c r="D491" s="122" t="s">
        <v>153</v>
      </c>
      <c r="E491" s="123" t="s">
        <v>959</v>
      </c>
      <c r="F491" s="124" t="s">
        <v>960</v>
      </c>
      <c r="G491" s="125" t="s">
        <v>311</v>
      </c>
      <c r="H491" s="126">
        <v>10</v>
      </c>
      <c r="I491" s="127"/>
      <c r="J491" s="128">
        <f>ROUND(I491*H491,2)</f>
        <v>0</v>
      </c>
      <c r="K491" s="124" t="s">
        <v>157</v>
      </c>
      <c r="L491" s="31"/>
      <c r="M491" s="129" t="s">
        <v>19</v>
      </c>
      <c r="N491" s="130" t="s">
        <v>47</v>
      </c>
      <c r="P491" s="131">
        <f>O491*H491</f>
        <v>0</v>
      </c>
      <c r="Q491" s="131">
        <v>1E-4</v>
      </c>
      <c r="R491" s="131">
        <f>Q491*H491</f>
        <v>1E-3</v>
      </c>
      <c r="S491" s="131">
        <v>0</v>
      </c>
      <c r="T491" s="132">
        <f>S491*H491</f>
        <v>0</v>
      </c>
      <c r="AR491" s="133" t="s">
        <v>249</v>
      </c>
      <c r="AT491" s="133" t="s">
        <v>153</v>
      </c>
      <c r="AU491" s="133" t="s">
        <v>85</v>
      </c>
      <c r="AY491" s="16" t="s">
        <v>151</v>
      </c>
      <c r="BE491" s="134">
        <f>IF(N491="základní",J491,0)</f>
        <v>0</v>
      </c>
      <c r="BF491" s="134">
        <f>IF(N491="snížená",J491,0)</f>
        <v>0</v>
      </c>
      <c r="BG491" s="134">
        <f>IF(N491="zákl. přenesená",J491,0)</f>
        <v>0</v>
      </c>
      <c r="BH491" s="134">
        <f>IF(N491="sníž. přenesená",J491,0)</f>
        <v>0</v>
      </c>
      <c r="BI491" s="134">
        <f>IF(N491="nulová",J491,0)</f>
        <v>0</v>
      </c>
      <c r="BJ491" s="16" t="s">
        <v>81</v>
      </c>
      <c r="BK491" s="134">
        <f>ROUND(I491*H491,2)</f>
        <v>0</v>
      </c>
      <c r="BL491" s="16" t="s">
        <v>249</v>
      </c>
      <c r="BM491" s="133" t="s">
        <v>961</v>
      </c>
    </row>
    <row r="492" spans="2:65" s="1" customFormat="1">
      <c r="B492" s="31"/>
      <c r="D492" s="135" t="s">
        <v>160</v>
      </c>
      <c r="F492" s="136" t="s">
        <v>962</v>
      </c>
      <c r="I492" s="137"/>
      <c r="L492" s="31"/>
      <c r="M492" s="138"/>
      <c r="T492" s="52"/>
      <c r="AT492" s="16" t="s">
        <v>160</v>
      </c>
      <c r="AU492" s="16" t="s">
        <v>85</v>
      </c>
    </row>
    <row r="493" spans="2:65" s="1" customFormat="1" ht="21.75" customHeight="1">
      <c r="B493" s="31"/>
      <c r="C493" s="122" t="s">
        <v>963</v>
      </c>
      <c r="D493" s="122" t="s">
        <v>153</v>
      </c>
      <c r="E493" s="123" t="s">
        <v>964</v>
      </c>
      <c r="F493" s="124" t="s">
        <v>965</v>
      </c>
      <c r="G493" s="125" t="s">
        <v>966</v>
      </c>
      <c r="H493" s="126">
        <v>4</v>
      </c>
      <c r="I493" s="127"/>
      <c r="J493" s="128">
        <f>ROUND(I493*H493,2)</f>
        <v>0</v>
      </c>
      <c r="K493" s="124" t="s">
        <v>157</v>
      </c>
      <c r="L493" s="31"/>
      <c r="M493" s="129" t="s">
        <v>19</v>
      </c>
      <c r="N493" s="130" t="s">
        <v>47</v>
      </c>
      <c r="P493" s="131">
        <f>O493*H493</f>
        <v>0</v>
      </c>
      <c r="Q493" s="131">
        <v>4.0800000000000003E-3</v>
      </c>
      <c r="R493" s="131">
        <f>Q493*H493</f>
        <v>1.6320000000000001E-2</v>
      </c>
      <c r="S493" s="131">
        <v>0</v>
      </c>
      <c r="T493" s="132">
        <f>S493*H493</f>
        <v>0</v>
      </c>
      <c r="AR493" s="133" t="s">
        <v>249</v>
      </c>
      <c r="AT493" s="133" t="s">
        <v>153</v>
      </c>
      <c r="AU493" s="133" t="s">
        <v>85</v>
      </c>
      <c r="AY493" s="16" t="s">
        <v>151</v>
      </c>
      <c r="BE493" s="134">
        <f>IF(N493="základní",J493,0)</f>
        <v>0</v>
      </c>
      <c r="BF493" s="134">
        <f>IF(N493="snížená",J493,0)</f>
        <v>0</v>
      </c>
      <c r="BG493" s="134">
        <f>IF(N493="zákl. přenesená",J493,0)</f>
        <v>0</v>
      </c>
      <c r="BH493" s="134">
        <f>IF(N493="sníž. přenesená",J493,0)</f>
        <v>0</v>
      </c>
      <c r="BI493" s="134">
        <f>IF(N493="nulová",J493,0)</f>
        <v>0</v>
      </c>
      <c r="BJ493" s="16" t="s">
        <v>81</v>
      </c>
      <c r="BK493" s="134">
        <f>ROUND(I493*H493,2)</f>
        <v>0</v>
      </c>
      <c r="BL493" s="16" t="s">
        <v>249</v>
      </c>
      <c r="BM493" s="133" t="s">
        <v>967</v>
      </c>
    </row>
    <row r="494" spans="2:65" s="1" customFormat="1">
      <c r="B494" s="31"/>
      <c r="D494" s="135" t="s">
        <v>160</v>
      </c>
      <c r="F494" s="136" t="s">
        <v>968</v>
      </c>
      <c r="I494" s="137"/>
      <c r="L494" s="31"/>
      <c r="M494" s="138"/>
      <c r="T494" s="52"/>
      <c r="AT494" s="16" t="s">
        <v>160</v>
      </c>
      <c r="AU494" s="16" t="s">
        <v>85</v>
      </c>
    </row>
    <row r="495" spans="2:65" s="1" customFormat="1" ht="21.75" customHeight="1">
      <c r="B495" s="31"/>
      <c r="C495" s="122" t="s">
        <v>969</v>
      </c>
      <c r="D495" s="122" t="s">
        <v>153</v>
      </c>
      <c r="E495" s="123" t="s">
        <v>970</v>
      </c>
      <c r="F495" s="124" t="s">
        <v>971</v>
      </c>
      <c r="G495" s="125" t="s">
        <v>311</v>
      </c>
      <c r="H495" s="126">
        <v>18</v>
      </c>
      <c r="I495" s="127"/>
      <c r="J495" s="128">
        <f>ROUND(I495*H495,2)</f>
        <v>0</v>
      </c>
      <c r="K495" s="124" t="s">
        <v>157</v>
      </c>
      <c r="L495" s="31"/>
      <c r="M495" s="129" t="s">
        <v>19</v>
      </c>
      <c r="N495" s="130" t="s">
        <v>47</v>
      </c>
      <c r="P495" s="131">
        <f>O495*H495</f>
        <v>0</v>
      </c>
      <c r="Q495" s="131">
        <v>6.2E-4</v>
      </c>
      <c r="R495" s="131">
        <f>Q495*H495</f>
        <v>1.116E-2</v>
      </c>
      <c r="S495" s="131">
        <v>0</v>
      </c>
      <c r="T495" s="132">
        <f>S495*H495</f>
        <v>0</v>
      </c>
      <c r="AR495" s="133" t="s">
        <v>249</v>
      </c>
      <c r="AT495" s="133" t="s">
        <v>153</v>
      </c>
      <c r="AU495" s="133" t="s">
        <v>85</v>
      </c>
      <c r="AY495" s="16" t="s">
        <v>151</v>
      </c>
      <c r="BE495" s="134">
        <f>IF(N495="základní",J495,0)</f>
        <v>0</v>
      </c>
      <c r="BF495" s="134">
        <f>IF(N495="snížená",J495,0)</f>
        <v>0</v>
      </c>
      <c r="BG495" s="134">
        <f>IF(N495="zákl. přenesená",J495,0)</f>
        <v>0</v>
      </c>
      <c r="BH495" s="134">
        <f>IF(N495="sníž. přenesená",J495,0)</f>
        <v>0</v>
      </c>
      <c r="BI495" s="134">
        <f>IF(N495="nulová",J495,0)</f>
        <v>0</v>
      </c>
      <c r="BJ495" s="16" t="s">
        <v>81</v>
      </c>
      <c r="BK495" s="134">
        <f>ROUND(I495*H495,2)</f>
        <v>0</v>
      </c>
      <c r="BL495" s="16" t="s">
        <v>249</v>
      </c>
      <c r="BM495" s="133" t="s">
        <v>972</v>
      </c>
    </row>
    <row r="496" spans="2:65" s="1" customFormat="1">
      <c r="B496" s="31"/>
      <c r="D496" s="135" t="s">
        <v>160</v>
      </c>
      <c r="F496" s="136" t="s">
        <v>973</v>
      </c>
      <c r="I496" s="137"/>
      <c r="L496" s="31"/>
      <c r="M496" s="138"/>
      <c r="T496" s="52"/>
      <c r="AT496" s="16" t="s">
        <v>160</v>
      </c>
      <c r="AU496" s="16" t="s">
        <v>85</v>
      </c>
    </row>
    <row r="497" spans="2:65" s="1" customFormat="1" ht="21.75" customHeight="1">
      <c r="B497" s="31"/>
      <c r="C497" s="122" t="s">
        <v>974</v>
      </c>
      <c r="D497" s="122" t="s">
        <v>153</v>
      </c>
      <c r="E497" s="123" t="s">
        <v>975</v>
      </c>
      <c r="F497" s="124" t="s">
        <v>976</v>
      </c>
      <c r="G497" s="125" t="s">
        <v>311</v>
      </c>
      <c r="H497" s="126">
        <v>4</v>
      </c>
      <c r="I497" s="127"/>
      <c r="J497" s="128">
        <f>ROUND(I497*H497,2)</f>
        <v>0</v>
      </c>
      <c r="K497" s="124" t="s">
        <v>157</v>
      </c>
      <c r="L497" s="31"/>
      <c r="M497" s="129" t="s">
        <v>19</v>
      </c>
      <c r="N497" s="130" t="s">
        <v>47</v>
      </c>
      <c r="P497" s="131">
        <f>O497*H497</f>
        <v>0</v>
      </c>
      <c r="Q497" s="131">
        <v>1.6800000000000001E-3</v>
      </c>
      <c r="R497" s="131">
        <f>Q497*H497</f>
        <v>6.7200000000000003E-3</v>
      </c>
      <c r="S497" s="131">
        <v>0</v>
      </c>
      <c r="T497" s="132">
        <f>S497*H497</f>
        <v>0</v>
      </c>
      <c r="AR497" s="133" t="s">
        <v>249</v>
      </c>
      <c r="AT497" s="133" t="s">
        <v>153</v>
      </c>
      <c r="AU497" s="133" t="s">
        <v>85</v>
      </c>
      <c r="AY497" s="16" t="s">
        <v>151</v>
      </c>
      <c r="BE497" s="134">
        <f>IF(N497="základní",J497,0)</f>
        <v>0</v>
      </c>
      <c r="BF497" s="134">
        <f>IF(N497="snížená",J497,0)</f>
        <v>0</v>
      </c>
      <c r="BG497" s="134">
        <f>IF(N497="zákl. přenesená",J497,0)</f>
        <v>0</v>
      </c>
      <c r="BH497" s="134">
        <f>IF(N497="sníž. přenesená",J497,0)</f>
        <v>0</v>
      </c>
      <c r="BI497" s="134">
        <f>IF(N497="nulová",J497,0)</f>
        <v>0</v>
      </c>
      <c r="BJ497" s="16" t="s">
        <v>81</v>
      </c>
      <c r="BK497" s="134">
        <f>ROUND(I497*H497,2)</f>
        <v>0</v>
      </c>
      <c r="BL497" s="16" t="s">
        <v>249</v>
      </c>
      <c r="BM497" s="133" t="s">
        <v>977</v>
      </c>
    </row>
    <row r="498" spans="2:65" s="1" customFormat="1">
      <c r="B498" s="31"/>
      <c r="D498" s="135" t="s">
        <v>160</v>
      </c>
      <c r="F498" s="136" t="s">
        <v>978</v>
      </c>
      <c r="I498" s="137"/>
      <c r="L498" s="31"/>
      <c r="M498" s="138"/>
      <c r="T498" s="52"/>
      <c r="AT498" s="16" t="s">
        <v>160</v>
      </c>
      <c r="AU498" s="16" t="s">
        <v>85</v>
      </c>
    </row>
    <row r="499" spans="2:65" s="1" customFormat="1" ht="21.75" customHeight="1">
      <c r="B499" s="31"/>
      <c r="C499" s="122" t="s">
        <v>979</v>
      </c>
      <c r="D499" s="122" t="s">
        <v>153</v>
      </c>
      <c r="E499" s="123" t="s">
        <v>980</v>
      </c>
      <c r="F499" s="124" t="s">
        <v>981</v>
      </c>
      <c r="G499" s="125" t="s">
        <v>311</v>
      </c>
      <c r="H499" s="126">
        <v>2</v>
      </c>
      <c r="I499" s="127"/>
      <c r="J499" s="128">
        <f>ROUND(I499*H499,2)</f>
        <v>0</v>
      </c>
      <c r="K499" s="124" t="s">
        <v>157</v>
      </c>
      <c r="L499" s="31"/>
      <c r="M499" s="129" t="s">
        <v>19</v>
      </c>
      <c r="N499" s="130" t="s">
        <v>47</v>
      </c>
      <c r="P499" s="131">
        <f>O499*H499</f>
        <v>0</v>
      </c>
      <c r="Q499" s="131">
        <v>2.7899999999999999E-3</v>
      </c>
      <c r="R499" s="131">
        <f>Q499*H499</f>
        <v>5.5799999999999999E-3</v>
      </c>
      <c r="S499" s="131">
        <v>0</v>
      </c>
      <c r="T499" s="132">
        <f>S499*H499</f>
        <v>0</v>
      </c>
      <c r="AR499" s="133" t="s">
        <v>249</v>
      </c>
      <c r="AT499" s="133" t="s">
        <v>153</v>
      </c>
      <c r="AU499" s="133" t="s">
        <v>85</v>
      </c>
      <c r="AY499" s="16" t="s">
        <v>151</v>
      </c>
      <c r="BE499" s="134">
        <f>IF(N499="základní",J499,0)</f>
        <v>0</v>
      </c>
      <c r="BF499" s="134">
        <f>IF(N499="snížená",J499,0)</f>
        <v>0</v>
      </c>
      <c r="BG499" s="134">
        <f>IF(N499="zákl. přenesená",J499,0)</f>
        <v>0</v>
      </c>
      <c r="BH499" s="134">
        <f>IF(N499="sníž. přenesená",J499,0)</f>
        <v>0</v>
      </c>
      <c r="BI499" s="134">
        <f>IF(N499="nulová",J499,0)</f>
        <v>0</v>
      </c>
      <c r="BJ499" s="16" t="s">
        <v>81</v>
      </c>
      <c r="BK499" s="134">
        <f>ROUND(I499*H499,2)</f>
        <v>0</v>
      </c>
      <c r="BL499" s="16" t="s">
        <v>249</v>
      </c>
      <c r="BM499" s="133" t="s">
        <v>982</v>
      </c>
    </row>
    <row r="500" spans="2:65" s="1" customFormat="1">
      <c r="B500" s="31"/>
      <c r="D500" s="135" t="s">
        <v>160</v>
      </c>
      <c r="F500" s="136" t="s">
        <v>983</v>
      </c>
      <c r="I500" s="137"/>
      <c r="L500" s="31"/>
      <c r="M500" s="138"/>
      <c r="T500" s="52"/>
      <c r="AT500" s="16" t="s">
        <v>160</v>
      </c>
      <c r="AU500" s="16" t="s">
        <v>85</v>
      </c>
    </row>
    <row r="501" spans="2:65" s="1" customFormat="1" ht="24.2" customHeight="1">
      <c r="B501" s="31"/>
      <c r="C501" s="122" t="s">
        <v>984</v>
      </c>
      <c r="D501" s="122" t="s">
        <v>153</v>
      </c>
      <c r="E501" s="123" t="s">
        <v>985</v>
      </c>
      <c r="F501" s="124" t="s">
        <v>986</v>
      </c>
      <c r="G501" s="125" t="s">
        <v>821</v>
      </c>
      <c r="H501" s="126">
        <v>184.60400000000001</v>
      </c>
      <c r="I501" s="127"/>
      <c r="J501" s="128">
        <f>ROUND(I501*H501,2)</f>
        <v>0</v>
      </c>
      <c r="K501" s="124" t="s">
        <v>157</v>
      </c>
      <c r="L501" s="31"/>
      <c r="M501" s="129" t="s">
        <v>19</v>
      </c>
      <c r="N501" s="130" t="s">
        <v>47</v>
      </c>
      <c r="P501" s="131">
        <f>O501*H501</f>
        <v>0</v>
      </c>
      <c r="Q501" s="131">
        <v>5.4000000000000001E-4</v>
      </c>
      <c r="R501" s="131">
        <f>Q501*H501</f>
        <v>9.968616000000001E-2</v>
      </c>
      <c r="S501" s="131">
        <v>0</v>
      </c>
      <c r="T501" s="132">
        <f>S501*H501</f>
        <v>0</v>
      </c>
      <c r="AR501" s="133" t="s">
        <v>249</v>
      </c>
      <c r="AT501" s="133" t="s">
        <v>153</v>
      </c>
      <c r="AU501" s="133" t="s">
        <v>85</v>
      </c>
      <c r="AY501" s="16" t="s">
        <v>151</v>
      </c>
      <c r="BE501" s="134">
        <f>IF(N501="základní",J501,0)</f>
        <v>0</v>
      </c>
      <c r="BF501" s="134">
        <f>IF(N501="snížená",J501,0)</f>
        <v>0</v>
      </c>
      <c r="BG501" s="134">
        <f>IF(N501="zákl. přenesená",J501,0)</f>
        <v>0</v>
      </c>
      <c r="BH501" s="134">
        <f>IF(N501="sníž. přenesená",J501,0)</f>
        <v>0</v>
      </c>
      <c r="BI501" s="134">
        <f>IF(N501="nulová",J501,0)</f>
        <v>0</v>
      </c>
      <c r="BJ501" s="16" t="s">
        <v>81</v>
      </c>
      <c r="BK501" s="134">
        <f>ROUND(I501*H501,2)</f>
        <v>0</v>
      </c>
      <c r="BL501" s="16" t="s">
        <v>249</v>
      </c>
      <c r="BM501" s="133" t="s">
        <v>987</v>
      </c>
    </row>
    <row r="502" spans="2:65" s="1" customFormat="1">
      <c r="B502" s="31"/>
      <c r="D502" s="135" t="s">
        <v>160</v>
      </c>
      <c r="F502" s="136" t="s">
        <v>988</v>
      </c>
      <c r="I502" s="137"/>
      <c r="L502" s="31"/>
      <c r="M502" s="138"/>
      <c r="T502" s="52"/>
      <c r="AT502" s="16" t="s">
        <v>160</v>
      </c>
      <c r="AU502" s="16" t="s">
        <v>85</v>
      </c>
    </row>
    <row r="503" spans="2:65" s="12" customFormat="1">
      <c r="B503" s="139"/>
      <c r="D503" s="140" t="s">
        <v>162</v>
      </c>
      <c r="E503" s="141" t="s">
        <v>19</v>
      </c>
      <c r="F503" s="142" t="s">
        <v>989</v>
      </c>
      <c r="H503" s="143">
        <v>85.298000000000002</v>
      </c>
      <c r="I503" s="144"/>
      <c r="L503" s="139"/>
      <c r="M503" s="145"/>
      <c r="T503" s="146"/>
      <c r="AT503" s="141" t="s">
        <v>162</v>
      </c>
      <c r="AU503" s="141" t="s">
        <v>85</v>
      </c>
      <c r="AV503" s="12" t="s">
        <v>85</v>
      </c>
      <c r="AW503" s="12" t="s">
        <v>35</v>
      </c>
      <c r="AX503" s="12" t="s">
        <v>76</v>
      </c>
      <c r="AY503" s="141" t="s">
        <v>151</v>
      </c>
    </row>
    <row r="504" spans="2:65" s="12" customFormat="1">
      <c r="B504" s="139"/>
      <c r="D504" s="140" t="s">
        <v>162</v>
      </c>
      <c r="E504" s="141" t="s">
        <v>19</v>
      </c>
      <c r="F504" s="142" t="s">
        <v>990</v>
      </c>
      <c r="H504" s="143">
        <v>99.305999999999997</v>
      </c>
      <c r="I504" s="144"/>
      <c r="L504" s="139"/>
      <c r="M504" s="145"/>
      <c r="T504" s="146"/>
      <c r="AT504" s="141" t="s">
        <v>162</v>
      </c>
      <c r="AU504" s="141" t="s">
        <v>85</v>
      </c>
      <c r="AV504" s="12" t="s">
        <v>85</v>
      </c>
      <c r="AW504" s="12" t="s">
        <v>35</v>
      </c>
      <c r="AX504" s="12" t="s">
        <v>76</v>
      </c>
      <c r="AY504" s="141" t="s">
        <v>151</v>
      </c>
    </row>
    <row r="505" spans="2:65" s="13" customFormat="1">
      <c r="B505" s="157"/>
      <c r="D505" s="140" t="s">
        <v>162</v>
      </c>
      <c r="E505" s="158" t="s">
        <v>19</v>
      </c>
      <c r="F505" s="159" t="s">
        <v>256</v>
      </c>
      <c r="H505" s="160">
        <v>184.60400000000001</v>
      </c>
      <c r="I505" s="161"/>
      <c r="L505" s="157"/>
      <c r="M505" s="162"/>
      <c r="T505" s="163"/>
      <c r="AT505" s="158" t="s">
        <v>162</v>
      </c>
      <c r="AU505" s="158" t="s">
        <v>85</v>
      </c>
      <c r="AV505" s="13" t="s">
        <v>158</v>
      </c>
      <c r="AW505" s="13" t="s">
        <v>35</v>
      </c>
      <c r="AX505" s="13" t="s">
        <v>81</v>
      </c>
      <c r="AY505" s="158" t="s">
        <v>151</v>
      </c>
    </row>
    <row r="506" spans="2:65" s="1" customFormat="1" ht="24.2" customHeight="1">
      <c r="B506" s="31"/>
      <c r="C506" s="122" t="s">
        <v>991</v>
      </c>
      <c r="D506" s="122" t="s">
        <v>153</v>
      </c>
      <c r="E506" s="123" t="s">
        <v>992</v>
      </c>
      <c r="F506" s="124" t="s">
        <v>993</v>
      </c>
      <c r="G506" s="125" t="s">
        <v>821</v>
      </c>
      <c r="H506" s="126">
        <v>77.483000000000004</v>
      </c>
      <c r="I506" s="127"/>
      <c r="J506" s="128">
        <f>ROUND(I506*H506,2)</f>
        <v>0</v>
      </c>
      <c r="K506" s="124" t="s">
        <v>157</v>
      </c>
      <c r="L506" s="31"/>
      <c r="M506" s="129" t="s">
        <v>19</v>
      </c>
      <c r="N506" s="130" t="s">
        <v>47</v>
      </c>
      <c r="P506" s="131">
        <f>O506*H506</f>
        <v>0</v>
      </c>
      <c r="Q506" s="131">
        <v>9.8999999999999999E-4</v>
      </c>
      <c r="R506" s="131">
        <f>Q506*H506</f>
        <v>7.6708170000000006E-2</v>
      </c>
      <c r="S506" s="131">
        <v>0</v>
      </c>
      <c r="T506" s="132">
        <f>S506*H506</f>
        <v>0</v>
      </c>
      <c r="AR506" s="133" t="s">
        <v>249</v>
      </c>
      <c r="AT506" s="133" t="s">
        <v>153</v>
      </c>
      <c r="AU506" s="133" t="s">
        <v>85</v>
      </c>
      <c r="AY506" s="16" t="s">
        <v>151</v>
      </c>
      <c r="BE506" s="134">
        <f>IF(N506="základní",J506,0)</f>
        <v>0</v>
      </c>
      <c r="BF506" s="134">
        <f>IF(N506="snížená",J506,0)</f>
        <v>0</v>
      </c>
      <c r="BG506" s="134">
        <f>IF(N506="zákl. přenesená",J506,0)</f>
        <v>0</v>
      </c>
      <c r="BH506" s="134">
        <f>IF(N506="sníž. přenesená",J506,0)</f>
        <v>0</v>
      </c>
      <c r="BI506" s="134">
        <f>IF(N506="nulová",J506,0)</f>
        <v>0</v>
      </c>
      <c r="BJ506" s="16" t="s">
        <v>81</v>
      </c>
      <c r="BK506" s="134">
        <f>ROUND(I506*H506,2)</f>
        <v>0</v>
      </c>
      <c r="BL506" s="16" t="s">
        <v>249</v>
      </c>
      <c r="BM506" s="133" t="s">
        <v>994</v>
      </c>
    </row>
    <row r="507" spans="2:65" s="1" customFormat="1">
      <c r="B507" s="31"/>
      <c r="D507" s="135" t="s">
        <v>160</v>
      </c>
      <c r="F507" s="136" t="s">
        <v>995</v>
      </c>
      <c r="I507" s="137"/>
      <c r="L507" s="31"/>
      <c r="M507" s="138"/>
      <c r="T507" s="52"/>
      <c r="AT507" s="16" t="s">
        <v>160</v>
      </c>
      <c r="AU507" s="16" t="s">
        <v>85</v>
      </c>
    </row>
    <row r="508" spans="2:65" s="12" customFormat="1">
      <c r="B508" s="139"/>
      <c r="D508" s="140" t="s">
        <v>162</v>
      </c>
      <c r="E508" s="141" t="s">
        <v>19</v>
      </c>
      <c r="F508" s="142" t="s">
        <v>996</v>
      </c>
      <c r="H508" s="143">
        <v>54.637999999999998</v>
      </c>
      <c r="I508" s="144"/>
      <c r="L508" s="139"/>
      <c r="M508" s="145"/>
      <c r="T508" s="146"/>
      <c r="AT508" s="141" t="s">
        <v>162</v>
      </c>
      <c r="AU508" s="141" t="s">
        <v>85</v>
      </c>
      <c r="AV508" s="12" t="s">
        <v>85</v>
      </c>
      <c r="AW508" s="12" t="s">
        <v>35</v>
      </c>
      <c r="AX508" s="12" t="s">
        <v>76</v>
      </c>
      <c r="AY508" s="141" t="s">
        <v>151</v>
      </c>
    </row>
    <row r="509" spans="2:65" s="12" customFormat="1">
      <c r="B509" s="139"/>
      <c r="D509" s="140" t="s">
        <v>162</v>
      </c>
      <c r="E509" s="141" t="s">
        <v>19</v>
      </c>
      <c r="F509" s="142" t="s">
        <v>997</v>
      </c>
      <c r="H509" s="143">
        <v>22.844999999999999</v>
      </c>
      <c r="I509" s="144"/>
      <c r="L509" s="139"/>
      <c r="M509" s="145"/>
      <c r="T509" s="146"/>
      <c r="AT509" s="141" t="s">
        <v>162</v>
      </c>
      <c r="AU509" s="141" t="s">
        <v>85</v>
      </c>
      <c r="AV509" s="12" t="s">
        <v>85</v>
      </c>
      <c r="AW509" s="12" t="s">
        <v>35</v>
      </c>
      <c r="AX509" s="12" t="s">
        <v>76</v>
      </c>
      <c r="AY509" s="141" t="s">
        <v>151</v>
      </c>
    </row>
    <row r="510" spans="2:65" s="13" customFormat="1">
      <c r="B510" s="157"/>
      <c r="D510" s="140" t="s">
        <v>162</v>
      </c>
      <c r="E510" s="158" t="s">
        <v>19</v>
      </c>
      <c r="F510" s="159" t="s">
        <v>256</v>
      </c>
      <c r="H510" s="160">
        <v>77.483000000000004</v>
      </c>
      <c r="I510" s="161"/>
      <c r="L510" s="157"/>
      <c r="M510" s="162"/>
      <c r="T510" s="163"/>
      <c r="AT510" s="158" t="s">
        <v>162</v>
      </c>
      <c r="AU510" s="158" t="s">
        <v>85</v>
      </c>
      <c r="AV510" s="13" t="s">
        <v>158</v>
      </c>
      <c r="AW510" s="13" t="s">
        <v>35</v>
      </c>
      <c r="AX510" s="13" t="s">
        <v>81</v>
      </c>
      <c r="AY510" s="158" t="s">
        <v>151</v>
      </c>
    </row>
    <row r="511" spans="2:65" s="1" customFormat="1" ht="24.2" customHeight="1">
      <c r="B511" s="31"/>
      <c r="C511" s="122" t="s">
        <v>998</v>
      </c>
      <c r="D511" s="122" t="s">
        <v>153</v>
      </c>
      <c r="E511" s="123" t="s">
        <v>999</v>
      </c>
      <c r="F511" s="124" t="s">
        <v>1000</v>
      </c>
      <c r="G511" s="125" t="s">
        <v>821</v>
      </c>
      <c r="H511" s="126">
        <v>13.69</v>
      </c>
      <c r="I511" s="127"/>
      <c r="J511" s="128">
        <f>ROUND(I511*H511,2)</f>
        <v>0</v>
      </c>
      <c r="K511" s="124" t="s">
        <v>157</v>
      </c>
      <c r="L511" s="31"/>
      <c r="M511" s="129" t="s">
        <v>19</v>
      </c>
      <c r="N511" s="130" t="s">
        <v>47</v>
      </c>
      <c r="P511" s="131">
        <f>O511*H511</f>
        <v>0</v>
      </c>
      <c r="Q511" s="131">
        <v>1.1999999999999999E-3</v>
      </c>
      <c r="R511" s="131">
        <f>Q511*H511</f>
        <v>1.6427999999999998E-2</v>
      </c>
      <c r="S511" s="131">
        <v>0</v>
      </c>
      <c r="T511" s="132">
        <f>S511*H511</f>
        <v>0</v>
      </c>
      <c r="AR511" s="133" t="s">
        <v>249</v>
      </c>
      <c r="AT511" s="133" t="s">
        <v>153</v>
      </c>
      <c r="AU511" s="133" t="s">
        <v>85</v>
      </c>
      <c r="AY511" s="16" t="s">
        <v>151</v>
      </c>
      <c r="BE511" s="134">
        <f>IF(N511="základní",J511,0)</f>
        <v>0</v>
      </c>
      <c r="BF511" s="134">
        <f>IF(N511="snížená",J511,0)</f>
        <v>0</v>
      </c>
      <c r="BG511" s="134">
        <f>IF(N511="zákl. přenesená",J511,0)</f>
        <v>0</v>
      </c>
      <c r="BH511" s="134">
        <f>IF(N511="sníž. přenesená",J511,0)</f>
        <v>0</v>
      </c>
      <c r="BI511" s="134">
        <f>IF(N511="nulová",J511,0)</f>
        <v>0</v>
      </c>
      <c r="BJ511" s="16" t="s">
        <v>81</v>
      </c>
      <c r="BK511" s="134">
        <f>ROUND(I511*H511,2)</f>
        <v>0</v>
      </c>
      <c r="BL511" s="16" t="s">
        <v>249</v>
      </c>
      <c r="BM511" s="133" t="s">
        <v>1001</v>
      </c>
    </row>
    <row r="512" spans="2:65" s="1" customFormat="1">
      <c r="B512" s="31"/>
      <c r="D512" s="135" t="s">
        <v>160</v>
      </c>
      <c r="F512" s="136" t="s">
        <v>1002</v>
      </c>
      <c r="I512" s="137"/>
      <c r="L512" s="31"/>
      <c r="M512" s="138"/>
      <c r="T512" s="52"/>
      <c r="AT512" s="16" t="s">
        <v>160</v>
      </c>
      <c r="AU512" s="16" t="s">
        <v>85</v>
      </c>
    </row>
    <row r="513" spans="2:65" s="12" customFormat="1">
      <c r="B513" s="139"/>
      <c r="D513" s="140" t="s">
        <v>162</v>
      </c>
      <c r="E513" s="141" t="s">
        <v>19</v>
      </c>
      <c r="F513" s="142" t="s">
        <v>1003</v>
      </c>
      <c r="H513" s="143">
        <v>7.54</v>
      </c>
      <c r="I513" s="144"/>
      <c r="L513" s="139"/>
      <c r="M513" s="145"/>
      <c r="T513" s="146"/>
      <c r="AT513" s="141" t="s">
        <v>162</v>
      </c>
      <c r="AU513" s="141" t="s">
        <v>85</v>
      </c>
      <c r="AV513" s="12" t="s">
        <v>85</v>
      </c>
      <c r="AW513" s="12" t="s">
        <v>35</v>
      </c>
      <c r="AX513" s="12" t="s">
        <v>76</v>
      </c>
      <c r="AY513" s="141" t="s">
        <v>151</v>
      </c>
    </row>
    <row r="514" spans="2:65" s="12" customFormat="1">
      <c r="B514" s="139"/>
      <c r="D514" s="140" t="s">
        <v>162</v>
      </c>
      <c r="E514" s="141" t="s">
        <v>19</v>
      </c>
      <c r="F514" s="142" t="s">
        <v>1004</v>
      </c>
      <c r="H514" s="143">
        <v>6.15</v>
      </c>
      <c r="I514" s="144"/>
      <c r="L514" s="139"/>
      <c r="M514" s="145"/>
      <c r="T514" s="146"/>
      <c r="AT514" s="141" t="s">
        <v>162</v>
      </c>
      <c r="AU514" s="141" t="s">
        <v>85</v>
      </c>
      <c r="AV514" s="12" t="s">
        <v>85</v>
      </c>
      <c r="AW514" s="12" t="s">
        <v>35</v>
      </c>
      <c r="AX514" s="12" t="s">
        <v>76</v>
      </c>
      <c r="AY514" s="141" t="s">
        <v>151</v>
      </c>
    </row>
    <row r="515" spans="2:65" s="13" customFormat="1">
      <c r="B515" s="157"/>
      <c r="D515" s="140" t="s">
        <v>162</v>
      </c>
      <c r="E515" s="158" t="s">
        <v>19</v>
      </c>
      <c r="F515" s="159" t="s">
        <v>256</v>
      </c>
      <c r="H515" s="160">
        <v>13.69</v>
      </c>
      <c r="I515" s="161"/>
      <c r="L515" s="157"/>
      <c r="M515" s="162"/>
      <c r="T515" s="163"/>
      <c r="AT515" s="158" t="s">
        <v>162</v>
      </c>
      <c r="AU515" s="158" t="s">
        <v>85</v>
      </c>
      <c r="AV515" s="13" t="s">
        <v>158</v>
      </c>
      <c r="AW515" s="13" t="s">
        <v>35</v>
      </c>
      <c r="AX515" s="13" t="s">
        <v>81</v>
      </c>
      <c r="AY515" s="158" t="s">
        <v>151</v>
      </c>
    </row>
    <row r="516" spans="2:65" s="1" customFormat="1" ht="24.2" customHeight="1">
      <c r="B516" s="31"/>
      <c r="C516" s="122" t="s">
        <v>1005</v>
      </c>
      <c r="D516" s="122" t="s">
        <v>153</v>
      </c>
      <c r="E516" s="123" t="s">
        <v>1006</v>
      </c>
      <c r="F516" s="124" t="s">
        <v>1007</v>
      </c>
      <c r="G516" s="125" t="s">
        <v>821</v>
      </c>
      <c r="H516" s="126">
        <v>2.7</v>
      </c>
      <c r="I516" s="127"/>
      <c r="J516" s="128">
        <f>ROUND(I516*H516,2)</f>
        <v>0</v>
      </c>
      <c r="K516" s="124" t="s">
        <v>157</v>
      </c>
      <c r="L516" s="31"/>
      <c r="M516" s="129" t="s">
        <v>19</v>
      </c>
      <c r="N516" s="130" t="s">
        <v>47</v>
      </c>
      <c r="P516" s="131">
        <f>O516*H516</f>
        <v>0</v>
      </c>
      <c r="Q516" s="131">
        <v>2.4299999999999999E-3</v>
      </c>
      <c r="R516" s="131">
        <f>Q516*H516</f>
        <v>6.561E-3</v>
      </c>
      <c r="S516" s="131">
        <v>0</v>
      </c>
      <c r="T516" s="132">
        <f>S516*H516</f>
        <v>0</v>
      </c>
      <c r="AR516" s="133" t="s">
        <v>249</v>
      </c>
      <c r="AT516" s="133" t="s">
        <v>153</v>
      </c>
      <c r="AU516" s="133" t="s">
        <v>85</v>
      </c>
      <c r="AY516" s="16" t="s">
        <v>151</v>
      </c>
      <c r="BE516" s="134">
        <f>IF(N516="základní",J516,0)</f>
        <v>0</v>
      </c>
      <c r="BF516" s="134">
        <f>IF(N516="snížená",J516,0)</f>
        <v>0</v>
      </c>
      <c r="BG516" s="134">
        <f>IF(N516="zákl. přenesená",J516,0)</f>
        <v>0</v>
      </c>
      <c r="BH516" s="134">
        <f>IF(N516="sníž. přenesená",J516,0)</f>
        <v>0</v>
      </c>
      <c r="BI516" s="134">
        <f>IF(N516="nulová",J516,0)</f>
        <v>0</v>
      </c>
      <c r="BJ516" s="16" t="s">
        <v>81</v>
      </c>
      <c r="BK516" s="134">
        <f>ROUND(I516*H516,2)</f>
        <v>0</v>
      </c>
      <c r="BL516" s="16" t="s">
        <v>249</v>
      </c>
      <c r="BM516" s="133" t="s">
        <v>1008</v>
      </c>
    </row>
    <row r="517" spans="2:65" s="1" customFormat="1">
      <c r="B517" s="31"/>
      <c r="D517" s="135" t="s">
        <v>160</v>
      </c>
      <c r="F517" s="136" t="s">
        <v>1009</v>
      </c>
      <c r="I517" s="137"/>
      <c r="L517" s="31"/>
      <c r="M517" s="138"/>
      <c r="T517" s="52"/>
      <c r="AT517" s="16" t="s">
        <v>160</v>
      </c>
      <c r="AU517" s="16" t="s">
        <v>85</v>
      </c>
    </row>
    <row r="518" spans="2:65" s="1" customFormat="1" ht="24.2" customHeight="1">
      <c r="B518" s="31"/>
      <c r="C518" s="122" t="s">
        <v>1010</v>
      </c>
      <c r="D518" s="122" t="s">
        <v>153</v>
      </c>
      <c r="E518" s="123" t="s">
        <v>1011</v>
      </c>
      <c r="F518" s="124" t="s">
        <v>1012</v>
      </c>
      <c r="G518" s="125" t="s">
        <v>821</v>
      </c>
      <c r="H518" s="126">
        <v>10.47</v>
      </c>
      <c r="I518" s="127"/>
      <c r="J518" s="128">
        <f>ROUND(I518*H518,2)</f>
        <v>0</v>
      </c>
      <c r="K518" s="124" t="s">
        <v>157</v>
      </c>
      <c r="L518" s="31"/>
      <c r="M518" s="129" t="s">
        <v>19</v>
      </c>
      <c r="N518" s="130" t="s">
        <v>47</v>
      </c>
      <c r="P518" s="131">
        <f>O518*H518</f>
        <v>0</v>
      </c>
      <c r="Q518" s="131">
        <v>1.468E-2</v>
      </c>
      <c r="R518" s="131">
        <f>Q518*H518</f>
        <v>0.15369960000000002</v>
      </c>
      <c r="S518" s="131">
        <v>0</v>
      </c>
      <c r="T518" s="132">
        <f>S518*H518</f>
        <v>0</v>
      </c>
      <c r="AR518" s="133" t="s">
        <v>249</v>
      </c>
      <c r="AT518" s="133" t="s">
        <v>153</v>
      </c>
      <c r="AU518" s="133" t="s">
        <v>85</v>
      </c>
      <c r="AY518" s="16" t="s">
        <v>151</v>
      </c>
      <c r="BE518" s="134">
        <f>IF(N518="základní",J518,0)</f>
        <v>0</v>
      </c>
      <c r="BF518" s="134">
        <f>IF(N518="snížená",J518,0)</f>
        <v>0</v>
      </c>
      <c r="BG518" s="134">
        <f>IF(N518="zákl. přenesená",J518,0)</f>
        <v>0</v>
      </c>
      <c r="BH518" s="134">
        <f>IF(N518="sníž. přenesená",J518,0)</f>
        <v>0</v>
      </c>
      <c r="BI518" s="134">
        <f>IF(N518="nulová",J518,0)</f>
        <v>0</v>
      </c>
      <c r="BJ518" s="16" t="s">
        <v>81</v>
      </c>
      <c r="BK518" s="134">
        <f>ROUND(I518*H518,2)</f>
        <v>0</v>
      </c>
      <c r="BL518" s="16" t="s">
        <v>249</v>
      </c>
      <c r="BM518" s="133" t="s">
        <v>1013</v>
      </c>
    </row>
    <row r="519" spans="2:65" s="1" customFormat="1">
      <c r="B519" s="31"/>
      <c r="D519" s="135" t="s">
        <v>160</v>
      </c>
      <c r="F519" s="136" t="s">
        <v>1014</v>
      </c>
      <c r="I519" s="137"/>
      <c r="L519" s="31"/>
      <c r="M519" s="138"/>
      <c r="T519" s="52"/>
      <c r="AT519" s="16" t="s">
        <v>160</v>
      </c>
      <c r="AU519" s="16" t="s">
        <v>85</v>
      </c>
    </row>
    <row r="520" spans="2:65" s="1" customFormat="1" ht="24.2" customHeight="1">
      <c r="B520" s="31"/>
      <c r="C520" s="122" t="s">
        <v>1015</v>
      </c>
      <c r="D520" s="122" t="s">
        <v>153</v>
      </c>
      <c r="E520" s="123" t="s">
        <v>1016</v>
      </c>
      <c r="F520" s="124" t="s">
        <v>1017</v>
      </c>
      <c r="G520" s="125" t="s">
        <v>821</v>
      </c>
      <c r="H520" s="126">
        <v>103.25</v>
      </c>
      <c r="I520" s="127"/>
      <c r="J520" s="128">
        <f>ROUND(I520*H520,2)</f>
        <v>0</v>
      </c>
      <c r="K520" s="124" t="s">
        <v>157</v>
      </c>
      <c r="L520" s="31"/>
      <c r="M520" s="129" t="s">
        <v>19</v>
      </c>
      <c r="N520" s="130" t="s">
        <v>47</v>
      </c>
      <c r="P520" s="131">
        <f>O520*H520</f>
        <v>0</v>
      </c>
      <c r="Q520" s="131">
        <v>4.0000000000000003E-5</v>
      </c>
      <c r="R520" s="131">
        <f>Q520*H520</f>
        <v>4.13E-3</v>
      </c>
      <c r="S520" s="131">
        <v>0</v>
      </c>
      <c r="T520" s="132">
        <f>S520*H520</f>
        <v>0</v>
      </c>
      <c r="AR520" s="133" t="s">
        <v>249</v>
      </c>
      <c r="AT520" s="133" t="s">
        <v>153</v>
      </c>
      <c r="AU520" s="133" t="s">
        <v>85</v>
      </c>
      <c r="AY520" s="16" t="s">
        <v>151</v>
      </c>
      <c r="BE520" s="134">
        <f>IF(N520="základní",J520,0)</f>
        <v>0</v>
      </c>
      <c r="BF520" s="134">
        <f>IF(N520="snížená",J520,0)</f>
        <v>0</v>
      </c>
      <c r="BG520" s="134">
        <f>IF(N520="zákl. přenesená",J520,0)</f>
        <v>0</v>
      </c>
      <c r="BH520" s="134">
        <f>IF(N520="sníž. přenesená",J520,0)</f>
        <v>0</v>
      </c>
      <c r="BI520" s="134">
        <f>IF(N520="nulová",J520,0)</f>
        <v>0</v>
      </c>
      <c r="BJ520" s="16" t="s">
        <v>81</v>
      </c>
      <c r="BK520" s="134">
        <f>ROUND(I520*H520,2)</f>
        <v>0</v>
      </c>
      <c r="BL520" s="16" t="s">
        <v>249</v>
      </c>
      <c r="BM520" s="133" t="s">
        <v>1018</v>
      </c>
    </row>
    <row r="521" spans="2:65" s="1" customFormat="1">
      <c r="B521" s="31"/>
      <c r="D521" s="135" t="s">
        <v>160</v>
      </c>
      <c r="F521" s="136" t="s">
        <v>1019</v>
      </c>
      <c r="I521" s="137"/>
      <c r="L521" s="31"/>
      <c r="M521" s="138"/>
      <c r="T521" s="52"/>
      <c r="AT521" s="16" t="s">
        <v>160</v>
      </c>
      <c r="AU521" s="16" t="s">
        <v>85</v>
      </c>
    </row>
    <row r="522" spans="2:65" s="1" customFormat="1" ht="24.2" customHeight="1">
      <c r="B522" s="31"/>
      <c r="C522" s="122" t="s">
        <v>1020</v>
      </c>
      <c r="D522" s="122" t="s">
        <v>153</v>
      </c>
      <c r="E522" s="123" t="s">
        <v>1021</v>
      </c>
      <c r="F522" s="124" t="s">
        <v>1022</v>
      </c>
      <c r="G522" s="125" t="s">
        <v>821</v>
      </c>
      <c r="H522" s="126">
        <v>45.2</v>
      </c>
      <c r="I522" s="127"/>
      <c r="J522" s="128">
        <f>ROUND(I522*H522,2)</f>
        <v>0</v>
      </c>
      <c r="K522" s="124" t="s">
        <v>157</v>
      </c>
      <c r="L522" s="31"/>
      <c r="M522" s="129" t="s">
        <v>19</v>
      </c>
      <c r="N522" s="130" t="s">
        <v>47</v>
      </c>
      <c r="P522" s="131">
        <f>O522*H522</f>
        <v>0</v>
      </c>
      <c r="Q522" s="131">
        <v>4.0000000000000003E-5</v>
      </c>
      <c r="R522" s="131">
        <f>Q522*H522</f>
        <v>1.8080000000000004E-3</v>
      </c>
      <c r="S522" s="131">
        <v>0</v>
      </c>
      <c r="T522" s="132">
        <f>S522*H522</f>
        <v>0</v>
      </c>
      <c r="AR522" s="133" t="s">
        <v>249</v>
      </c>
      <c r="AT522" s="133" t="s">
        <v>153</v>
      </c>
      <c r="AU522" s="133" t="s">
        <v>85</v>
      </c>
      <c r="AY522" s="16" t="s">
        <v>151</v>
      </c>
      <c r="BE522" s="134">
        <f>IF(N522="základní",J522,0)</f>
        <v>0</v>
      </c>
      <c r="BF522" s="134">
        <f>IF(N522="snížená",J522,0)</f>
        <v>0</v>
      </c>
      <c r="BG522" s="134">
        <f>IF(N522="zákl. přenesená",J522,0)</f>
        <v>0</v>
      </c>
      <c r="BH522" s="134">
        <f>IF(N522="sníž. přenesená",J522,0)</f>
        <v>0</v>
      </c>
      <c r="BI522" s="134">
        <f>IF(N522="nulová",J522,0)</f>
        <v>0</v>
      </c>
      <c r="BJ522" s="16" t="s">
        <v>81</v>
      </c>
      <c r="BK522" s="134">
        <f>ROUND(I522*H522,2)</f>
        <v>0</v>
      </c>
      <c r="BL522" s="16" t="s">
        <v>249</v>
      </c>
      <c r="BM522" s="133" t="s">
        <v>1023</v>
      </c>
    </row>
    <row r="523" spans="2:65" s="1" customFormat="1">
      <c r="B523" s="31"/>
      <c r="D523" s="135" t="s">
        <v>160</v>
      </c>
      <c r="F523" s="136" t="s">
        <v>1024</v>
      </c>
      <c r="I523" s="137"/>
      <c r="L523" s="31"/>
      <c r="M523" s="138"/>
      <c r="T523" s="52"/>
      <c r="AT523" s="16" t="s">
        <v>160</v>
      </c>
      <c r="AU523" s="16" t="s">
        <v>85</v>
      </c>
    </row>
    <row r="524" spans="2:65" s="1" customFormat="1" ht="24.2" customHeight="1">
      <c r="B524" s="31"/>
      <c r="C524" s="122" t="s">
        <v>1025</v>
      </c>
      <c r="D524" s="122" t="s">
        <v>153</v>
      </c>
      <c r="E524" s="123" t="s">
        <v>1026</v>
      </c>
      <c r="F524" s="124" t="s">
        <v>1027</v>
      </c>
      <c r="G524" s="125" t="s">
        <v>821</v>
      </c>
      <c r="H524" s="126">
        <v>13.17</v>
      </c>
      <c r="I524" s="127"/>
      <c r="J524" s="128">
        <f>ROUND(I524*H524,2)</f>
        <v>0</v>
      </c>
      <c r="K524" s="124" t="s">
        <v>157</v>
      </c>
      <c r="L524" s="31"/>
      <c r="M524" s="129" t="s">
        <v>19</v>
      </c>
      <c r="N524" s="130" t="s">
        <v>47</v>
      </c>
      <c r="P524" s="131">
        <f>O524*H524</f>
        <v>0</v>
      </c>
      <c r="Q524" s="131">
        <v>4.0000000000000003E-5</v>
      </c>
      <c r="R524" s="131">
        <f>Q524*H524</f>
        <v>5.2680000000000001E-4</v>
      </c>
      <c r="S524" s="131">
        <v>0</v>
      </c>
      <c r="T524" s="132">
        <f>S524*H524</f>
        <v>0</v>
      </c>
      <c r="AR524" s="133" t="s">
        <v>249</v>
      </c>
      <c r="AT524" s="133" t="s">
        <v>153</v>
      </c>
      <c r="AU524" s="133" t="s">
        <v>85</v>
      </c>
      <c r="AY524" s="16" t="s">
        <v>151</v>
      </c>
      <c r="BE524" s="134">
        <f>IF(N524="základní",J524,0)</f>
        <v>0</v>
      </c>
      <c r="BF524" s="134">
        <f>IF(N524="snížená",J524,0)</f>
        <v>0</v>
      </c>
      <c r="BG524" s="134">
        <f>IF(N524="zákl. přenesená",J524,0)</f>
        <v>0</v>
      </c>
      <c r="BH524" s="134">
        <f>IF(N524="sníž. přenesená",J524,0)</f>
        <v>0</v>
      </c>
      <c r="BI524" s="134">
        <f>IF(N524="nulová",J524,0)</f>
        <v>0</v>
      </c>
      <c r="BJ524" s="16" t="s">
        <v>81</v>
      </c>
      <c r="BK524" s="134">
        <f>ROUND(I524*H524,2)</f>
        <v>0</v>
      </c>
      <c r="BL524" s="16" t="s">
        <v>249</v>
      </c>
      <c r="BM524" s="133" t="s">
        <v>1028</v>
      </c>
    </row>
    <row r="525" spans="2:65" s="1" customFormat="1">
      <c r="B525" s="31"/>
      <c r="D525" s="135" t="s">
        <v>160</v>
      </c>
      <c r="F525" s="136" t="s">
        <v>1029</v>
      </c>
      <c r="I525" s="137"/>
      <c r="L525" s="31"/>
      <c r="M525" s="138"/>
      <c r="T525" s="52"/>
      <c r="AT525" s="16" t="s">
        <v>160</v>
      </c>
      <c r="AU525" s="16" t="s">
        <v>85</v>
      </c>
    </row>
    <row r="526" spans="2:65" s="1" customFormat="1" ht="33" customHeight="1">
      <c r="B526" s="31"/>
      <c r="C526" s="122" t="s">
        <v>1030</v>
      </c>
      <c r="D526" s="122" t="s">
        <v>153</v>
      </c>
      <c r="E526" s="123" t="s">
        <v>1031</v>
      </c>
      <c r="F526" s="124" t="s">
        <v>1032</v>
      </c>
      <c r="G526" s="125" t="s">
        <v>821</v>
      </c>
      <c r="H526" s="126">
        <v>81.346000000000004</v>
      </c>
      <c r="I526" s="127"/>
      <c r="J526" s="128">
        <f>ROUND(I526*H526,2)</f>
        <v>0</v>
      </c>
      <c r="K526" s="124" t="s">
        <v>157</v>
      </c>
      <c r="L526" s="31"/>
      <c r="M526" s="129" t="s">
        <v>19</v>
      </c>
      <c r="N526" s="130" t="s">
        <v>47</v>
      </c>
      <c r="P526" s="131">
        <f>O526*H526</f>
        <v>0</v>
      </c>
      <c r="Q526" s="131">
        <v>1.1E-4</v>
      </c>
      <c r="R526" s="131">
        <f>Q526*H526</f>
        <v>8.9480600000000007E-3</v>
      </c>
      <c r="S526" s="131">
        <v>0</v>
      </c>
      <c r="T526" s="132">
        <f>S526*H526</f>
        <v>0</v>
      </c>
      <c r="AR526" s="133" t="s">
        <v>249</v>
      </c>
      <c r="AT526" s="133" t="s">
        <v>153</v>
      </c>
      <c r="AU526" s="133" t="s">
        <v>85</v>
      </c>
      <c r="AY526" s="16" t="s">
        <v>151</v>
      </c>
      <c r="BE526" s="134">
        <f>IF(N526="základní",J526,0)</f>
        <v>0</v>
      </c>
      <c r="BF526" s="134">
        <f>IF(N526="snížená",J526,0)</f>
        <v>0</v>
      </c>
      <c r="BG526" s="134">
        <f>IF(N526="zákl. přenesená",J526,0)</f>
        <v>0</v>
      </c>
      <c r="BH526" s="134">
        <f>IF(N526="sníž. přenesená",J526,0)</f>
        <v>0</v>
      </c>
      <c r="BI526" s="134">
        <f>IF(N526="nulová",J526,0)</f>
        <v>0</v>
      </c>
      <c r="BJ526" s="16" t="s">
        <v>81</v>
      </c>
      <c r="BK526" s="134">
        <f>ROUND(I526*H526,2)</f>
        <v>0</v>
      </c>
      <c r="BL526" s="16" t="s">
        <v>249</v>
      </c>
      <c r="BM526" s="133" t="s">
        <v>1033</v>
      </c>
    </row>
    <row r="527" spans="2:65" s="1" customFormat="1">
      <c r="B527" s="31"/>
      <c r="D527" s="135" t="s">
        <v>160</v>
      </c>
      <c r="F527" s="136" t="s">
        <v>1034</v>
      </c>
      <c r="I527" s="137"/>
      <c r="L527" s="31"/>
      <c r="M527" s="138"/>
      <c r="T527" s="52"/>
      <c r="AT527" s="16" t="s">
        <v>160</v>
      </c>
      <c r="AU527" s="16" t="s">
        <v>85</v>
      </c>
    </row>
    <row r="528" spans="2:65" s="1" customFormat="1" ht="33" customHeight="1">
      <c r="B528" s="31"/>
      <c r="C528" s="122" t="s">
        <v>1035</v>
      </c>
      <c r="D528" s="122" t="s">
        <v>153</v>
      </c>
      <c r="E528" s="123" t="s">
        <v>1036</v>
      </c>
      <c r="F528" s="124" t="s">
        <v>1037</v>
      </c>
      <c r="G528" s="125" t="s">
        <v>821</v>
      </c>
      <c r="H528" s="126">
        <v>41.433</v>
      </c>
      <c r="I528" s="127"/>
      <c r="J528" s="128">
        <f>ROUND(I528*H528,2)</f>
        <v>0</v>
      </c>
      <c r="K528" s="124" t="s">
        <v>157</v>
      </c>
      <c r="L528" s="31"/>
      <c r="M528" s="129" t="s">
        <v>19</v>
      </c>
      <c r="N528" s="130" t="s">
        <v>47</v>
      </c>
      <c r="P528" s="131">
        <f>O528*H528</f>
        <v>0</v>
      </c>
      <c r="Q528" s="131">
        <v>1.6000000000000001E-4</v>
      </c>
      <c r="R528" s="131">
        <f>Q528*H528</f>
        <v>6.6292800000000004E-3</v>
      </c>
      <c r="S528" s="131">
        <v>0</v>
      </c>
      <c r="T528" s="132">
        <f>S528*H528</f>
        <v>0</v>
      </c>
      <c r="AR528" s="133" t="s">
        <v>249</v>
      </c>
      <c r="AT528" s="133" t="s">
        <v>153</v>
      </c>
      <c r="AU528" s="133" t="s">
        <v>85</v>
      </c>
      <c r="AY528" s="16" t="s">
        <v>151</v>
      </c>
      <c r="BE528" s="134">
        <f>IF(N528="základní",J528,0)</f>
        <v>0</v>
      </c>
      <c r="BF528" s="134">
        <f>IF(N528="snížená",J528,0)</f>
        <v>0</v>
      </c>
      <c r="BG528" s="134">
        <f>IF(N528="zákl. přenesená",J528,0)</f>
        <v>0</v>
      </c>
      <c r="BH528" s="134">
        <f>IF(N528="sníž. přenesená",J528,0)</f>
        <v>0</v>
      </c>
      <c r="BI528" s="134">
        <f>IF(N528="nulová",J528,0)</f>
        <v>0</v>
      </c>
      <c r="BJ528" s="16" t="s">
        <v>81</v>
      </c>
      <c r="BK528" s="134">
        <f>ROUND(I528*H528,2)</f>
        <v>0</v>
      </c>
      <c r="BL528" s="16" t="s">
        <v>249</v>
      </c>
      <c r="BM528" s="133" t="s">
        <v>1038</v>
      </c>
    </row>
    <row r="529" spans="2:65" s="1" customFormat="1">
      <c r="B529" s="31"/>
      <c r="D529" s="135" t="s">
        <v>160</v>
      </c>
      <c r="F529" s="136" t="s">
        <v>1039</v>
      </c>
      <c r="I529" s="137"/>
      <c r="L529" s="31"/>
      <c r="M529" s="138"/>
      <c r="T529" s="52"/>
      <c r="AT529" s="16" t="s">
        <v>160</v>
      </c>
      <c r="AU529" s="16" t="s">
        <v>85</v>
      </c>
    </row>
    <row r="530" spans="2:65" s="1" customFormat="1" ht="16.5" customHeight="1">
      <c r="B530" s="31"/>
      <c r="C530" s="122" t="s">
        <v>1040</v>
      </c>
      <c r="D530" s="122" t="s">
        <v>153</v>
      </c>
      <c r="E530" s="123" t="s">
        <v>1041</v>
      </c>
      <c r="F530" s="124" t="s">
        <v>1042</v>
      </c>
      <c r="G530" s="125" t="s">
        <v>821</v>
      </c>
      <c r="H530" s="126">
        <v>15.944000000000001</v>
      </c>
      <c r="I530" s="127"/>
      <c r="J530" s="128">
        <f>ROUND(I530*H530,2)</f>
        <v>0</v>
      </c>
      <c r="K530" s="124" t="s">
        <v>157</v>
      </c>
      <c r="L530" s="31"/>
      <c r="M530" s="129" t="s">
        <v>19</v>
      </c>
      <c r="N530" s="130" t="s">
        <v>47</v>
      </c>
      <c r="P530" s="131">
        <f>O530*H530</f>
        <v>0</v>
      </c>
      <c r="Q530" s="131">
        <v>1.9000000000000001E-4</v>
      </c>
      <c r="R530" s="131">
        <f>Q530*H530</f>
        <v>3.0293600000000005E-3</v>
      </c>
      <c r="S530" s="131">
        <v>0</v>
      </c>
      <c r="T530" s="132">
        <f>S530*H530</f>
        <v>0</v>
      </c>
      <c r="AR530" s="133" t="s">
        <v>249</v>
      </c>
      <c r="AT530" s="133" t="s">
        <v>153</v>
      </c>
      <c r="AU530" s="133" t="s">
        <v>85</v>
      </c>
      <c r="AY530" s="16" t="s">
        <v>151</v>
      </c>
      <c r="BE530" s="134">
        <f>IF(N530="základní",J530,0)</f>
        <v>0</v>
      </c>
      <c r="BF530" s="134">
        <f>IF(N530="snížená",J530,0)</f>
        <v>0</v>
      </c>
      <c r="BG530" s="134">
        <f>IF(N530="zákl. přenesená",J530,0)</f>
        <v>0</v>
      </c>
      <c r="BH530" s="134">
        <f>IF(N530="sníž. přenesená",J530,0)</f>
        <v>0</v>
      </c>
      <c r="BI530" s="134">
        <f>IF(N530="nulová",J530,0)</f>
        <v>0</v>
      </c>
      <c r="BJ530" s="16" t="s">
        <v>81</v>
      </c>
      <c r="BK530" s="134">
        <f>ROUND(I530*H530,2)</f>
        <v>0</v>
      </c>
      <c r="BL530" s="16" t="s">
        <v>249</v>
      </c>
      <c r="BM530" s="133" t="s">
        <v>1043</v>
      </c>
    </row>
    <row r="531" spans="2:65" s="1" customFormat="1">
      <c r="B531" s="31"/>
      <c r="D531" s="135" t="s">
        <v>160</v>
      </c>
      <c r="F531" s="136" t="s">
        <v>1044</v>
      </c>
      <c r="I531" s="137"/>
      <c r="L531" s="31"/>
      <c r="M531" s="138"/>
      <c r="T531" s="52"/>
      <c r="AT531" s="16" t="s">
        <v>160</v>
      </c>
      <c r="AU531" s="16" t="s">
        <v>85</v>
      </c>
    </row>
    <row r="532" spans="2:65" s="12" customFormat="1">
      <c r="B532" s="139"/>
      <c r="D532" s="140" t="s">
        <v>162</v>
      </c>
      <c r="E532" s="141" t="s">
        <v>19</v>
      </c>
      <c r="F532" s="142" t="s">
        <v>1045</v>
      </c>
      <c r="H532" s="143">
        <v>15.944000000000001</v>
      </c>
      <c r="I532" s="144"/>
      <c r="L532" s="139"/>
      <c r="M532" s="145"/>
      <c r="T532" s="146"/>
      <c r="AT532" s="141" t="s">
        <v>162</v>
      </c>
      <c r="AU532" s="141" t="s">
        <v>85</v>
      </c>
      <c r="AV532" s="12" t="s">
        <v>85</v>
      </c>
      <c r="AW532" s="12" t="s">
        <v>35</v>
      </c>
      <c r="AX532" s="12" t="s">
        <v>81</v>
      </c>
      <c r="AY532" s="141" t="s">
        <v>151</v>
      </c>
    </row>
    <row r="533" spans="2:65" s="1" customFormat="1" ht="16.5" customHeight="1">
      <c r="B533" s="31"/>
      <c r="C533" s="122" t="s">
        <v>1046</v>
      </c>
      <c r="D533" s="122" t="s">
        <v>153</v>
      </c>
      <c r="E533" s="123" t="s">
        <v>1047</v>
      </c>
      <c r="F533" s="124" t="s">
        <v>1048</v>
      </c>
      <c r="G533" s="125" t="s">
        <v>821</v>
      </c>
      <c r="H533" s="126">
        <v>23.85</v>
      </c>
      <c r="I533" s="127"/>
      <c r="J533" s="128">
        <f>ROUND(I533*H533,2)</f>
        <v>0</v>
      </c>
      <c r="K533" s="124" t="s">
        <v>157</v>
      </c>
      <c r="L533" s="31"/>
      <c r="M533" s="129" t="s">
        <v>19</v>
      </c>
      <c r="N533" s="130" t="s">
        <v>47</v>
      </c>
      <c r="P533" s="131">
        <f>O533*H533</f>
        <v>0</v>
      </c>
      <c r="Q533" s="131">
        <v>2.5000000000000001E-4</v>
      </c>
      <c r="R533" s="131">
        <f>Q533*H533</f>
        <v>5.9625000000000008E-3</v>
      </c>
      <c r="S533" s="131">
        <v>0</v>
      </c>
      <c r="T533" s="132">
        <f>S533*H533</f>
        <v>0</v>
      </c>
      <c r="AR533" s="133" t="s">
        <v>249</v>
      </c>
      <c r="AT533" s="133" t="s">
        <v>153</v>
      </c>
      <c r="AU533" s="133" t="s">
        <v>85</v>
      </c>
      <c r="AY533" s="16" t="s">
        <v>151</v>
      </c>
      <c r="BE533" s="134">
        <f>IF(N533="základní",J533,0)</f>
        <v>0</v>
      </c>
      <c r="BF533" s="134">
        <f>IF(N533="snížená",J533,0)</f>
        <v>0</v>
      </c>
      <c r="BG533" s="134">
        <f>IF(N533="zákl. přenesená",J533,0)</f>
        <v>0</v>
      </c>
      <c r="BH533" s="134">
        <f>IF(N533="sníž. přenesená",J533,0)</f>
        <v>0</v>
      </c>
      <c r="BI533" s="134">
        <f>IF(N533="nulová",J533,0)</f>
        <v>0</v>
      </c>
      <c r="BJ533" s="16" t="s">
        <v>81</v>
      </c>
      <c r="BK533" s="134">
        <f>ROUND(I533*H533,2)</f>
        <v>0</v>
      </c>
      <c r="BL533" s="16" t="s">
        <v>249</v>
      </c>
      <c r="BM533" s="133" t="s">
        <v>1049</v>
      </c>
    </row>
    <row r="534" spans="2:65" s="1" customFormat="1">
      <c r="B534" s="31"/>
      <c r="D534" s="135" t="s">
        <v>160</v>
      </c>
      <c r="F534" s="136" t="s">
        <v>1050</v>
      </c>
      <c r="I534" s="137"/>
      <c r="L534" s="31"/>
      <c r="M534" s="138"/>
      <c r="T534" s="52"/>
      <c r="AT534" s="16" t="s">
        <v>160</v>
      </c>
      <c r="AU534" s="16" t="s">
        <v>85</v>
      </c>
    </row>
    <row r="535" spans="2:65" s="12" customFormat="1">
      <c r="B535" s="139"/>
      <c r="D535" s="140" t="s">
        <v>162</v>
      </c>
      <c r="E535" s="141" t="s">
        <v>19</v>
      </c>
      <c r="F535" s="142" t="s">
        <v>1051</v>
      </c>
      <c r="H535" s="143">
        <v>16.25</v>
      </c>
      <c r="I535" s="144"/>
      <c r="L535" s="139"/>
      <c r="M535" s="145"/>
      <c r="T535" s="146"/>
      <c r="AT535" s="141" t="s">
        <v>162</v>
      </c>
      <c r="AU535" s="141" t="s">
        <v>85</v>
      </c>
      <c r="AV535" s="12" t="s">
        <v>85</v>
      </c>
      <c r="AW535" s="12" t="s">
        <v>35</v>
      </c>
      <c r="AX535" s="12" t="s">
        <v>76</v>
      </c>
      <c r="AY535" s="141" t="s">
        <v>151</v>
      </c>
    </row>
    <row r="536" spans="2:65" s="12" customFormat="1">
      <c r="B536" s="139"/>
      <c r="D536" s="140" t="s">
        <v>162</v>
      </c>
      <c r="E536" s="141" t="s">
        <v>19</v>
      </c>
      <c r="F536" s="142" t="s">
        <v>1052</v>
      </c>
      <c r="H536" s="143">
        <v>7.6</v>
      </c>
      <c r="I536" s="144"/>
      <c r="L536" s="139"/>
      <c r="M536" s="145"/>
      <c r="T536" s="146"/>
      <c r="AT536" s="141" t="s">
        <v>162</v>
      </c>
      <c r="AU536" s="141" t="s">
        <v>85</v>
      </c>
      <c r="AV536" s="12" t="s">
        <v>85</v>
      </c>
      <c r="AW536" s="12" t="s">
        <v>35</v>
      </c>
      <c r="AX536" s="12" t="s">
        <v>76</v>
      </c>
      <c r="AY536" s="141" t="s">
        <v>151</v>
      </c>
    </row>
    <row r="537" spans="2:65" s="13" customFormat="1">
      <c r="B537" s="157"/>
      <c r="D537" s="140" t="s">
        <v>162</v>
      </c>
      <c r="E537" s="158" t="s">
        <v>19</v>
      </c>
      <c r="F537" s="159" t="s">
        <v>256</v>
      </c>
      <c r="H537" s="160">
        <v>23.85</v>
      </c>
      <c r="I537" s="161"/>
      <c r="L537" s="157"/>
      <c r="M537" s="162"/>
      <c r="T537" s="163"/>
      <c r="AT537" s="158" t="s">
        <v>162</v>
      </c>
      <c r="AU537" s="158" t="s">
        <v>85</v>
      </c>
      <c r="AV537" s="13" t="s">
        <v>158</v>
      </c>
      <c r="AW537" s="13" t="s">
        <v>35</v>
      </c>
      <c r="AX537" s="13" t="s">
        <v>81</v>
      </c>
      <c r="AY537" s="158" t="s">
        <v>151</v>
      </c>
    </row>
    <row r="538" spans="2:65" s="1" customFormat="1" ht="16.5" customHeight="1">
      <c r="B538" s="31"/>
      <c r="C538" s="122" t="s">
        <v>1053</v>
      </c>
      <c r="D538" s="122" t="s">
        <v>153</v>
      </c>
      <c r="E538" s="123" t="s">
        <v>1054</v>
      </c>
      <c r="F538" s="124" t="s">
        <v>1055</v>
      </c>
      <c r="G538" s="125" t="s">
        <v>821</v>
      </c>
      <c r="H538" s="126">
        <v>11.45</v>
      </c>
      <c r="I538" s="127"/>
      <c r="J538" s="128">
        <f>ROUND(I538*H538,2)</f>
        <v>0</v>
      </c>
      <c r="K538" s="124" t="s">
        <v>157</v>
      </c>
      <c r="L538" s="31"/>
      <c r="M538" s="129" t="s">
        <v>19</v>
      </c>
      <c r="N538" s="130" t="s">
        <v>47</v>
      </c>
      <c r="P538" s="131">
        <f>O538*H538</f>
        <v>0</v>
      </c>
      <c r="Q538" s="131">
        <v>2.5999999999999998E-4</v>
      </c>
      <c r="R538" s="131">
        <f>Q538*H538</f>
        <v>2.9769999999999996E-3</v>
      </c>
      <c r="S538" s="131">
        <v>0</v>
      </c>
      <c r="T538" s="132">
        <f>S538*H538</f>
        <v>0</v>
      </c>
      <c r="AR538" s="133" t="s">
        <v>249</v>
      </c>
      <c r="AT538" s="133" t="s">
        <v>153</v>
      </c>
      <c r="AU538" s="133" t="s">
        <v>85</v>
      </c>
      <c r="AY538" s="16" t="s">
        <v>151</v>
      </c>
      <c r="BE538" s="134">
        <f>IF(N538="základní",J538,0)</f>
        <v>0</v>
      </c>
      <c r="BF538" s="134">
        <f>IF(N538="snížená",J538,0)</f>
        <v>0</v>
      </c>
      <c r="BG538" s="134">
        <f>IF(N538="zákl. přenesená",J538,0)</f>
        <v>0</v>
      </c>
      <c r="BH538" s="134">
        <f>IF(N538="sníž. přenesená",J538,0)</f>
        <v>0</v>
      </c>
      <c r="BI538" s="134">
        <f>IF(N538="nulová",J538,0)</f>
        <v>0</v>
      </c>
      <c r="BJ538" s="16" t="s">
        <v>81</v>
      </c>
      <c r="BK538" s="134">
        <f>ROUND(I538*H538,2)</f>
        <v>0</v>
      </c>
      <c r="BL538" s="16" t="s">
        <v>249</v>
      </c>
      <c r="BM538" s="133" t="s">
        <v>1056</v>
      </c>
    </row>
    <row r="539" spans="2:65" s="1" customFormat="1">
      <c r="B539" s="31"/>
      <c r="D539" s="135" t="s">
        <v>160</v>
      </c>
      <c r="F539" s="136" t="s">
        <v>1057</v>
      </c>
      <c r="I539" s="137"/>
      <c r="L539" s="31"/>
      <c r="M539" s="138"/>
      <c r="T539" s="52"/>
      <c r="AT539" s="16" t="s">
        <v>160</v>
      </c>
      <c r="AU539" s="16" t="s">
        <v>85</v>
      </c>
    </row>
    <row r="540" spans="2:65" s="1" customFormat="1" ht="16.5" customHeight="1">
      <c r="B540" s="31"/>
      <c r="C540" s="122" t="s">
        <v>1058</v>
      </c>
      <c r="D540" s="122" t="s">
        <v>153</v>
      </c>
      <c r="E540" s="123" t="s">
        <v>1059</v>
      </c>
      <c r="F540" s="124" t="s">
        <v>1060</v>
      </c>
      <c r="G540" s="125" t="s">
        <v>821</v>
      </c>
      <c r="H540" s="126">
        <v>4</v>
      </c>
      <c r="I540" s="127"/>
      <c r="J540" s="128">
        <f>ROUND(I540*H540,2)</f>
        <v>0</v>
      </c>
      <c r="K540" s="124" t="s">
        <v>157</v>
      </c>
      <c r="L540" s="31"/>
      <c r="M540" s="129" t="s">
        <v>19</v>
      </c>
      <c r="N540" s="130" t="s">
        <v>47</v>
      </c>
      <c r="P540" s="131">
        <f>O540*H540</f>
        <v>0</v>
      </c>
      <c r="Q540" s="131">
        <v>3.8000000000000002E-4</v>
      </c>
      <c r="R540" s="131">
        <f>Q540*H540</f>
        <v>1.5200000000000001E-3</v>
      </c>
      <c r="S540" s="131">
        <v>0</v>
      </c>
      <c r="T540" s="132">
        <f>S540*H540</f>
        <v>0</v>
      </c>
      <c r="AR540" s="133" t="s">
        <v>249</v>
      </c>
      <c r="AT540" s="133" t="s">
        <v>153</v>
      </c>
      <c r="AU540" s="133" t="s">
        <v>85</v>
      </c>
      <c r="AY540" s="16" t="s">
        <v>151</v>
      </c>
      <c r="BE540" s="134">
        <f>IF(N540="základní",J540,0)</f>
        <v>0</v>
      </c>
      <c r="BF540" s="134">
        <f>IF(N540="snížená",J540,0)</f>
        <v>0</v>
      </c>
      <c r="BG540" s="134">
        <f>IF(N540="zákl. přenesená",J540,0)</f>
        <v>0</v>
      </c>
      <c r="BH540" s="134">
        <f>IF(N540="sníž. přenesená",J540,0)</f>
        <v>0</v>
      </c>
      <c r="BI540" s="134">
        <f>IF(N540="nulová",J540,0)</f>
        <v>0</v>
      </c>
      <c r="BJ540" s="16" t="s">
        <v>81</v>
      </c>
      <c r="BK540" s="134">
        <f>ROUND(I540*H540,2)</f>
        <v>0</v>
      </c>
      <c r="BL540" s="16" t="s">
        <v>249</v>
      </c>
      <c r="BM540" s="133" t="s">
        <v>1061</v>
      </c>
    </row>
    <row r="541" spans="2:65" s="1" customFormat="1">
      <c r="B541" s="31"/>
      <c r="D541" s="135" t="s">
        <v>160</v>
      </c>
      <c r="F541" s="136" t="s">
        <v>1062</v>
      </c>
      <c r="I541" s="137"/>
      <c r="L541" s="31"/>
      <c r="M541" s="138"/>
      <c r="T541" s="52"/>
      <c r="AT541" s="16" t="s">
        <v>160</v>
      </c>
      <c r="AU541" s="16" t="s">
        <v>85</v>
      </c>
    </row>
    <row r="542" spans="2:65" s="1" customFormat="1" ht="16.5" customHeight="1">
      <c r="B542" s="31"/>
      <c r="C542" s="122" t="s">
        <v>1063</v>
      </c>
      <c r="D542" s="122" t="s">
        <v>153</v>
      </c>
      <c r="E542" s="123" t="s">
        <v>1064</v>
      </c>
      <c r="F542" s="124" t="s">
        <v>1065</v>
      </c>
      <c r="G542" s="125" t="s">
        <v>311</v>
      </c>
      <c r="H542" s="126">
        <v>11</v>
      </c>
      <c r="I542" s="127"/>
      <c r="J542" s="128">
        <f>ROUND(I542*H542,2)</f>
        <v>0</v>
      </c>
      <c r="K542" s="124" t="s">
        <v>157</v>
      </c>
      <c r="L542" s="31"/>
      <c r="M542" s="129" t="s">
        <v>19</v>
      </c>
      <c r="N542" s="130" t="s">
        <v>47</v>
      </c>
      <c r="P542" s="131">
        <f>O542*H542</f>
        <v>0</v>
      </c>
      <c r="Q542" s="131">
        <v>0</v>
      </c>
      <c r="R542" s="131">
        <f>Q542*H542</f>
        <v>0</v>
      </c>
      <c r="S542" s="131">
        <v>0</v>
      </c>
      <c r="T542" s="132">
        <f>S542*H542</f>
        <v>0</v>
      </c>
      <c r="AR542" s="133" t="s">
        <v>249</v>
      </c>
      <c r="AT542" s="133" t="s">
        <v>153</v>
      </c>
      <c r="AU542" s="133" t="s">
        <v>85</v>
      </c>
      <c r="AY542" s="16" t="s">
        <v>151</v>
      </c>
      <c r="BE542" s="134">
        <f>IF(N542="základní",J542,0)</f>
        <v>0</v>
      </c>
      <c r="BF542" s="134">
        <f>IF(N542="snížená",J542,0)</f>
        <v>0</v>
      </c>
      <c r="BG542" s="134">
        <f>IF(N542="zákl. přenesená",J542,0)</f>
        <v>0</v>
      </c>
      <c r="BH542" s="134">
        <f>IF(N542="sníž. přenesená",J542,0)</f>
        <v>0</v>
      </c>
      <c r="BI542" s="134">
        <f>IF(N542="nulová",J542,0)</f>
        <v>0</v>
      </c>
      <c r="BJ542" s="16" t="s">
        <v>81</v>
      </c>
      <c r="BK542" s="134">
        <f>ROUND(I542*H542,2)</f>
        <v>0</v>
      </c>
      <c r="BL542" s="16" t="s">
        <v>249</v>
      </c>
      <c r="BM542" s="133" t="s">
        <v>1066</v>
      </c>
    </row>
    <row r="543" spans="2:65" s="1" customFormat="1">
      <c r="B543" s="31"/>
      <c r="D543" s="135" t="s">
        <v>160</v>
      </c>
      <c r="F543" s="136" t="s">
        <v>1067</v>
      </c>
      <c r="I543" s="137"/>
      <c r="L543" s="31"/>
      <c r="M543" s="138"/>
      <c r="T543" s="52"/>
      <c r="AT543" s="16" t="s">
        <v>160</v>
      </c>
      <c r="AU543" s="16" t="s">
        <v>85</v>
      </c>
    </row>
    <row r="544" spans="2:65" s="1" customFormat="1" ht="16.5" customHeight="1">
      <c r="B544" s="31"/>
      <c r="C544" s="122" t="s">
        <v>1068</v>
      </c>
      <c r="D544" s="122" t="s">
        <v>153</v>
      </c>
      <c r="E544" s="123" t="s">
        <v>1069</v>
      </c>
      <c r="F544" s="124" t="s">
        <v>1070</v>
      </c>
      <c r="G544" s="125" t="s">
        <v>311</v>
      </c>
      <c r="H544" s="126">
        <v>1</v>
      </c>
      <c r="I544" s="127"/>
      <c r="J544" s="128">
        <f>ROUND(I544*H544,2)</f>
        <v>0</v>
      </c>
      <c r="K544" s="124" t="s">
        <v>157</v>
      </c>
      <c r="L544" s="31"/>
      <c r="M544" s="129" t="s">
        <v>19</v>
      </c>
      <c r="N544" s="130" t="s">
        <v>47</v>
      </c>
      <c r="P544" s="131">
        <f>O544*H544</f>
        <v>0</v>
      </c>
      <c r="Q544" s="131">
        <v>0</v>
      </c>
      <c r="R544" s="131">
        <f>Q544*H544</f>
        <v>0</v>
      </c>
      <c r="S544" s="131">
        <v>0</v>
      </c>
      <c r="T544" s="132">
        <f>S544*H544</f>
        <v>0</v>
      </c>
      <c r="AR544" s="133" t="s">
        <v>249</v>
      </c>
      <c r="AT544" s="133" t="s">
        <v>153</v>
      </c>
      <c r="AU544" s="133" t="s">
        <v>85</v>
      </c>
      <c r="AY544" s="16" t="s">
        <v>151</v>
      </c>
      <c r="BE544" s="134">
        <f>IF(N544="základní",J544,0)</f>
        <v>0</v>
      </c>
      <c r="BF544" s="134">
        <f>IF(N544="snížená",J544,0)</f>
        <v>0</v>
      </c>
      <c r="BG544" s="134">
        <f>IF(N544="zákl. přenesená",J544,0)</f>
        <v>0</v>
      </c>
      <c r="BH544" s="134">
        <f>IF(N544="sníž. přenesená",J544,0)</f>
        <v>0</v>
      </c>
      <c r="BI544" s="134">
        <f>IF(N544="nulová",J544,0)</f>
        <v>0</v>
      </c>
      <c r="BJ544" s="16" t="s">
        <v>81</v>
      </c>
      <c r="BK544" s="134">
        <f>ROUND(I544*H544,2)</f>
        <v>0</v>
      </c>
      <c r="BL544" s="16" t="s">
        <v>249</v>
      </c>
      <c r="BM544" s="133" t="s">
        <v>1071</v>
      </c>
    </row>
    <row r="545" spans="2:65" s="1" customFormat="1">
      <c r="B545" s="31"/>
      <c r="D545" s="135" t="s">
        <v>160</v>
      </c>
      <c r="F545" s="136" t="s">
        <v>1072</v>
      </c>
      <c r="I545" s="137"/>
      <c r="L545" s="31"/>
      <c r="M545" s="138"/>
      <c r="T545" s="52"/>
      <c r="AT545" s="16" t="s">
        <v>160</v>
      </c>
      <c r="AU545" s="16" t="s">
        <v>85</v>
      </c>
    </row>
    <row r="546" spans="2:65" s="1" customFormat="1" ht="16.5" customHeight="1">
      <c r="B546" s="31"/>
      <c r="C546" s="122" t="s">
        <v>1073</v>
      </c>
      <c r="D546" s="122" t="s">
        <v>153</v>
      </c>
      <c r="E546" s="123" t="s">
        <v>1074</v>
      </c>
      <c r="F546" s="124" t="s">
        <v>1075</v>
      </c>
      <c r="G546" s="125" t="s">
        <v>311</v>
      </c>
      <c r="H546" s="126">
        <v>37</v>
      </c>
      <c r="I546" s="127"/>
      <c r="J546" s="128">
        <f>ROUND(I546*H546,2)</f>
        <v>0</v>
      </c>
      <c r="K546" s="124" t="s">
        <v>157</v>
      </c>
      <c r="L546" s="31"/>
      <c r="M546" s="129" t="s">
        <v>19</v>
      </c>
      <c r="N546" s="130" t="s">
        <v>47</v>
      </c>
      <c r="P546" s="131">
        <f>O546*H546</f>
        <v>0</v>
      </c>
      <c r="Q546" s="131">
        <v>1.2999999999999999E-4</v>
      </c>
      <c r="R546" s="131">
        <f>Q546*H546</f>
        <v>4.8099999999999992E-3</v>
      </c>
      <c r="S546" s="131">
        <v>0</v>
      </c>
      <c r="T546" s="132">
        <f>S546*H546</f>
        <v>0</v>
      </c>
      <c r="AR546" s="133" t="s">
        <v>249</v>
      </c>
      <c r="AT546" s="133" t="s">
        <v>153</v>
      </c>
      <c r="AU546" s="133" t="s">
        <v>85</v>
      </c>
      <c r="AY546" s="16" t="s">
        <v>151</v>
      </c>
      <c r="BE546" s="134">
        <f>IF(N546="základní",J546,0)</f>
        <v>0</v>
      </c>
      <c r="BF546" s="134">
        <f>IF(N546="snížená",J546,0)</f>
        <v>0</v>
      </c>
      <c r="BG546" s="134">
        <f>IF(N546="zákl. přenesená",J546,0)</f>
        <v>0</v>
      </c>
      <c r="BH546" s="134">
        <f>IF(N546="sníž. přenesená",J546,0)</f>
        <v>0</v>
      </c>
      <c r="BI546" s="134">
        <f>IF(N546="nulová",J546,0)</f>
        <v>0</v>
      </c>
      <c r="BJ546" s="16" t="s">
        <v>81</v>
      </c>
      <c r="BK546" s="134">
        <f>ROUND(I546*H546,2)</f>
        <v>0</v>
      </c>
      <c r="BL546" s="16" t="s">
        <v>249</v>
      </c>
      <c r="BM546" s="133" t="s">
        <v>1076</v>
      </c>
    </row>
    <row r="547" spans="2:65" s="1" customFormat="1">
      <c r="B547" s="31"/>
      <c r="D547" s="135" t="s">
        <v>160</v>
      </c>
      <c r="F547" s="136" t="s">
        <v>1077</v>
      </c>
      <c r="I547" s="137"/>
      <c r="L547" s="31"/>
      <c r="M547" s="138"/>
      <c r="T547" s="52"/>
      <c r="AT547" s="16" t="s">
        <v>160</v>
      </c>
      <c r="AU547" s="16" t="s">
        <v>85</v>
      </c>
    </row>
    <row r="548" spans="2:65" s="12" customFormat="1">
      <c r="B548" s="139"/>
      <c r="D548" s="140" t="s">
        <v>162</v>
      </c>
      <c r="E548" s="141" t="s">
        <v>19</v>
      </c>
      <c r="F548" s="142" t="s">
        <v>1078</v>
      </c>
      <c r="H548" s="143">
        <v>37</v>
      </c>
      <c r="I548" s="144"/>
      <c r="L548" s="139"/>
      <c r="M548" s="145"/>
      <c r="T548" s="146"/>
      <c r="AT548" s="141" t="s">
        <v>162</v>
      </c>
      <c r="AU548" s="141" t="s">
        <v>85</v>
      </c>
      <c r="AV548" s="12" t="s">
        <v>85</v>
      </c>
      <c r="AW548" s="12" t="s">
        <v>35</v>
      </c>
      <c r="AX548" s="12" t="s">
        <v>81</v>
      </c>
      <c r="AY548" s="141" t="s">
        <v>151</v>
      </c>
    </row>
    <row r="549" spans="2:65" s="1" customFormat="1" ht="16.5" customHeight="1">
      <c r="B549" s="31"/>
      <c r="C549" s="122" t="s">
        <v>1079</v>
      </c>
      <c r="D549" s="122" t="s">
        <v>153</v>
      </c>
      <c r="E549" s="123" t="s">
        <v>1080</v>
      </c>
      <c r="F549" s="124" t="s">
        <v>1081</v>
      </c>
      <c r="G549" s="125" t="s">
        <v>1082</v>
      </c>
      <c r="H549" s="126">
        <v>9</v>
      </c>
      <c r="I549" s="127"/>
      <c r="J549" s="128">
        <f>ROUND(I549*H549,2)</f>
        <v>0</v>
      </c>
      <c r="K549" s="124" t="s">
        <v>157</v>
      </c>
      <c r="L549" s="31"/>
      <c r="M549" s="129" t="s">
        <v>19</v>
      </c>
      <c r="N549" s="130" t="s">
        <v>47</v>
      </c>
      <c r="P549" s="131">
        <f>O549*H549</f>
        <v>0</v>
      </c>
      <c r="Q549" s="131">
        <v>2.5000000000000001E-4</v>
      </c>
      <c r="R549" s="131">
        <f>Q549*H549</f>
        <v>2.2500000000000003E-3</v>
      </c>
      <c r="S549" s="131">
        <v>0</v>
      </c>
      <c r="T549" s="132">
        <f>S549*H549</f>
        <v>0</v>
      </c>
      <c r="AR549" s="133" t="s">
        <v>249</v>
      </c>
      <c r="AT549" s="133" t="s">
        <v>153</v>
      </c>
      <c r="AU549" s="133" t="s">
        <v>85</v>
      </c>
      <c r="AY549" s="16" t="s">
        <v>151</v>
      </c>
      <c r="BE549" s="134">
        <f>IF(N549="základní",J549,0)</f>
        <v>0</v>
      </c>
      <c r="BF549" s="134">
        <f>IF(N549="snížená",J549,0)</f>
        <v>0</v>
      </c>
      <c r="BG549" s="134">
        <f>IF(N549="zákl. přenesená",J549,0)</f>
        <v>0</v>
      </c>
      <c r="BH549" s="134">
        <f>IF(N549="sníž. přenesená",J549,0)</f>
        <v>0</v>
      </c>
      <c r="BI549" s="134">
        <f>IF(N549="nulová",J549,0)</f>
        <v>0</v>
      </c>
      <c r="BJ549" s="16" t="s">
        <v>81</v>
      </c>
      <c r="BK549" s="134">
        <f>ROUND(I549*H549,2)</f>
        <v>0</v>
      </c>
      <c r="BL549" s="16" t="s">
        <v>249</v>
      </c>
      <c r="BM549" s="133" t="s">
        <v>1083</v>
      </c>
    </row>
    <row r="550" spans="2:65" s="1" customFormat="1">
      <c r="B550" s="31"/>
      <c r="D550" s="135" t="s">
        <v>160</v>
      </c>
      <c r="F550" s="136" t="s">
        <v>1084</v>
      </c>
      <c r="I550" s="137"/>
      <c r="L550" s="31"/>
      <c r="M550" s="138"/>
      <c r="T550" s="52"/>
      <c r="AT550" s="16" t="s">
        <v>160</v>
      </c>
      <c r="AU550" s="16" t="s">
        <v>85</v>
      </c>
    </row>
    <row r="551" spans="2:65" s="1" customFormat="1" ht="16.5" customHeight="1">
      <c r="B551" s="31"/>
      <c r="C551" s="122" t="s">
        <v>1085</v>
      </c>
      <c r="D551" s="122" t="s">
        <v>153</v>
      </c>
      <c r="E551" s="123" t="s">
        <v>1086</v>
      </c>
      <c r="F551" s="124" t="s">
        <v>1087</v>
      </c>
      <c r="G551" s="125" t="s">
        <v>311</v>
      </c>
      <c r="H551" s="126">
        <v>2</v>
      </c>
      <c r="I551" s="127"/>
      <c r="J551" s="128">
        <f>ROUND(I551*H551,2)</f>
        <v>0</v>
      </c>
      <c r="K551" s="124" t="s">
        <v>157</v>
      </c>
      <c r="L551" s="31"/>
      <c r="M551" s="129" t="s">
        <v>19</v>
      </c>
      <c r="N551" s="130" t="s">
        <v>47</v>
      </c>
      <c r="P551" s="131">
        <f>O551*H551</f>
        <v>0</v>
      </c>
      <c r="Q551" s="131">
        <v>2.0000000000000002E-5</v>
      </c>
      <c r="R551" s="131">
        <f>Q551*H551</f>
        <v>4.0000000000000003E-5</v>
      </c>
      <c r="S551" s="131">
        <v>0</v>
      </c>
      <c r="T551" s="132">
        <f>S551*H551</f>
        <v>0</v>
      </c>
      <c r="AR551" s="133" t="s">
        <v>249</v>
      </c>
      <c r="AT551" s="133" t="s">
        <v>153</v>
      </c>
      <c r="AU551" s="133" t="s">
        <v>85</v>
      </c>
      <c r="AY551" s="16" t="s">
        <v>151</v>
      </c>
      <c r="BE551" s="134">
        <f>IF(N551="základní",J551,0)</f>
        <v>0</v>
      </c>
      <c r="BF551" s="134">
        <f>IF(N551="snížená",J551,0)</f>
        <v>0</v>
      </c>
      <c r="BG551" s="134">
        <f>IF(N551="zákl. přenesená",J551,0)</f>
        <v>0</v>
      </c>
      <c r="BH551" s="134">
        <f>IF(N551="sníž. přenesená",J551,0)</f>
        <v>0</v>
      </c>
      <c r="BI551" s="134">
        <f>IF(N551="nulová",J551,0)</f>
        <v>0</v>
      </c>
      <c r="BJ551" s="16" t="s">
        <v>81</v>
      </c>
      <c r="BK551" s="134">
        <f>ROUND(I551*H551,2)</f>
        <v>0</v>
      </c>
      <c r="BL551" s="16" t="s">
        <v>249</v>
      </c>
      <c r="BM551" s="133" t="s">
        <v>1088</v>
      </c>
    </row>
    <row r="552" spans="2:65" s="1" customFormat="1">
      <c r="B552" s="31"/>
      <c r="D552" s="135" t="s">
        <v>160</v>
      </c>
      <c r="F552" s="136" t="s">
        <v>1089</v>
      </c>
      <c r="I552" s="137"/>
      <c r="L552" s="31"/>
      <c r="M552" s="138"/>
      <c r="T552" s="52"/>
      <c r="AT552" s="16" t="s">
        <v>160</v>
      </c>
      <c r="AU552" s="16" t="s">
        <v>85</v>
      </c>
    </row>
    <row r="553" spans="2:65" s="1" customFormat="1" ht="16.5" customHeight="1">
      <c r="B553" s="31"/>
      <c r="C553" s="147" t="s">
        <v>1090</v>
      </c>
      <c r="D553" s="147" t="s">
        <v>194</v>
      </c>
      <c r="E553" s="148" t="s">
        <v>1091</v>
      </c>
      <c r="F553" s="149" t="s">
        <v>1092</v>
      </c>
      <c r="G553" s="150" t="s">
        <v>311</v>
      </c>
      <c r="H553" s="151">
        <v>2</v>
      </c>
      <c r="I553" s="152"/>
      <c r="J553" s="153">
        <f>ROUND(I553*H553,2)</f>
        <v>0</v>
      </c>
      <c r="K553" s="149" t="s">
        <v>157</v>
      </c>
      <c r="L553" s="154"/>
      <c r="M553" s="155" t="s">
        <v>19</v>
      </c>
      <c r="N553" s="156" t="s">
        <v>47</v>
      </c>
      <c r="P553" s="131">
        <f>O553*H553</f>
        <v>0</v>
      </c>
      <c r="Q553" s="131">
        <v>2.1000000000000001E-4</v>
      </c>
      <c r="R553" s="131">
        <f>Q553*H553</f>
        <v>4.2000000000000002E-4</v>
      </c>
      <c r="S553" s="131">
        <v>0</v>
      </c>
      <c r="T553" s="132">
        <f>S553*H553</f>
        <v>0</v>
      </c>
      <c r="AR553" s="133" t="s">
        <v>344</v>
      </c>
      <c r="AT553" s="133" t="s">
        <v>194</v>
      </c>
      <c r="AU553" s="133" t="s">
        <v>85</v>
      </c>
      <c r="AY553" s="16" t="s">
        <v>151</v>
      </c>
      <c r="BE553" s="134">
        <f>IF(N553="základní",J553,0)</f>
        <v>0</v>
      </c>
      <c r="BF553" s="134">
        <f>IF(N553="snížená",J553,0)</f>
        <v>0</v>
      </c>
      <c r="BG553" s="134">
        <f>IF(N553="zákl. přenesená",J553,0)</f>
        <v>0</v>
      </c>
      <c r="BH553" s="134">
        <f>IF(N553="sníž. přenesená",J553,0)</f>
        <v>0</v>
      </c>
      <c r="BI553" s="134">
        <f>IF(N553="nulová",J553,0)</f>
        <v>0</v>
      </c>
      <c r="BJ553" s="16" t="s">
        <v>81</v>
      </c>
      <c r="BK553" s="134">
        <f>ROUND(I553*H553,2)</f>
        <v>0</v>
      </c>
      <c r="BL553" s="16" t="s">
        <v>249</v>
      </c>
      <c r="BM553" s="133" t="s">
        <v>1093</v>
      </c>
    </row>
    <row r="554" spans="2:65" s="1" customFormat="1" ht="21.75" customHeight="1">
      <c r="B554" s="31"/>
      <c r="C554" s="122" t="s">
        <v>1094</v>
      </c>
      <c r="D554" s="122" t="s">
        <v>153</v>
      </c>
      <c r="E554" s="123" t="s">
        <v>1095</v>
      </c>
      <c r="F554" s="124" t="s">
        <v>1096</v>
      </c>
      <c r="G554" s="125" t="s">
        <v>821</v>
      </c>
      <c r="H554" s="126">
        <v>284.77199999999999</v>
      </c>
      <c r="I554" s="127"/>
      <c r="J554" s="128">
        <f>ROUND(I554*H554,2)</f>
        <v>0</v>
      </c>
      <c r="K554" s="124" t="s">
        <v>157</v>
      </c>
      <c r="L554" s="31"/>
      <c r="M554" s="129" t="s">
        <v>19</v>
      </c>
      <c r="N554" s="130" t="s">
        <v>47</v>
      </c>
      <c r="P554" s="131">
        <f>O554*H554</f>
        <v>0</v>
      </c>
      <c r="Q554" s="131">
        <v>1.0000000000000001E-5</v>
      </c>
      <c r="R554" s="131">
        <f>Q554*H554</f>
        <v>2.8477200000000002E-3</v>
      </c>
      <c r="S554" s="131">
        <v>0</v>
      </c>
      <c r="T554" s="132">
        <f>S554*H554</f>
        <v>0</v>
      </c>
      <c r="AR554" s="133" t="s">
        <v>249</v>
      </c>
      <c r="AT554" s="133" t="s">
        <v>153</v>
      </c>
      <c r="AU554" s="133" t="s">
        <v>85</v>
      </c>
      <c r="AY554" s="16" t="s">
        <v>151</v>
      </c>
      <c r="BE554" s="134">
        <f>IF(N554="základní",J554,0)</f>
        <v>0</v>
      </c>
      <c r="BF554" s="134">
        <f>IF(N554="snížená",J554,0)</f>
        <v>0</v>
      </c>
      <c r="BG554" s="134">
        <f>IF(N554="zákl. přenesená",J554,0)</f>
        <v>0</v>
      </c>
      <c r="BH554" s="134">
        <f>IF(N554="sníž. přenesená",J554,0)</f>
        <v>0</v>
      </c>
      <c r="BI554" s="134">
        <f>IF(N554="nulová",J554,0)</f>
        <v>0</v>
      </c>
      <c r="BJ554" s="16" t="s">
        <v>81</v>
      </c>
      <c r="BK554" s="134">
        <f>ROUND(I554*H554,2)</f>
        <v>0</v>
      </c>
      <c r="BL554" s="16" t="s">
        <v>249</v>
      </c>
      <c r="BM554" s="133" t="s">
        <v>1097</v>
      </c>
    </row>
    <row r="555" spans="2:65" s="1" customFormat="1">
      <c r="B555" s="31"/>
      <c r="D555" s="135" t="s">
        <v>160</v>
      </c>
      <c r="F555" s="136" t="s">
        <v>1098</v>
      </c>
      <c r="I555" s="137"/>
      <c r="L555" s="31"/>
      <c r="M555" s="138"/>
      <c r="T555" s="52"/>
      <c r="AT555" s="16" t="s">
        <v>160</v>
      </c>
      <c r="AU555" s="16" t="s">
        <v>85</v>
      </c>
    </row>
    <row r="556" spans="2:65" s="12" customFormat="1">
      <c r="B556" s="139"/>
      <c r="D556" s="140" t="s">
        <v>162</v>
      </c>
      <c r="E556" s="141" t="s">
        <v>19</v>
      </c>
      <c r="F556" s="142" t="s">
        <v>1099</v>
      </c>
      <c r="H556" s="143">
        <v>284.77199999999999</v>
      </c>
      <c r="I556" s="144"/>
      <c r="L556" s="139"/>
      <c r="M556" s="145"/>
      <c r="T556" s="146"/>
      <c r="AT556" s="141" t="s">
        <v>162</v>
      </c>
      <c r="AU556" s="141" t="s">
        <v>85</v>
      </c>
      <c r="AV556" s="12" t="s">
        <v>85</v>
      </c>
      <c r="AW556" s="12" t="s">
        <v>35</v>
      </c>
      <c r="AX556" s="12" t="s">
        <v>81</v>
      </c>
      <c r="AY556" s="141" t="s">
        <v>151</v>
      </c>
    </row>
    <row r="557" spans="2:65" s="1" customFormat="1" ht="24.2" customHeight="1">
      <c r="B557" s="31"/>
      <c r="C557" s="122" t="s">
        <v>1100</v>
      </c>
      <c r="D557" s="122" t="s">
        <v>153</v>
      </c>
      <c r="E557" s="123" t="s">
        <v>1101</v>
      </c>
      <c r="F557" s="124" t="s">
        <v>1102</v>
      </c>
      <c r="G557" s="125" t="s">
        <v>821</v>
      </c>
      <c r="H557" s="126">
        <v>273.93700000000001</v>
      </c>
      <c r="I557" s="127"/>
      <c r="J557" s="128">
        <f>ROUND(I557*H557,2)</f>
        <v>0</v>
      </c>
      <c r="K557" s="124" t="s">
        <v>157</v>
      </c>
      <c r="L557" s="31"/>
      <c r="M557" s="129" t="s">
        <v>19</v>
      </c>
      <c r="N557" s="130" t="s">
        <v>47</v>
      </c>
      <c r="P557" s="131">
        <f>O557*H557</f>
        <v>0</v>
      </c>
      <c r="Q557" s="131">
        <v>2.0000000000000002E-5</v>
      </c>
      <c r="R557" s="131">
        <f>Q557*H557</f>
        <v>5.478740000000001E-3</v>
      </c>
      <c r="S557" s="131">
        <v>0</v>
      </c>
      <c r="T557" s="132">
        <f>S557*H557</f>
        <v>0</v>
      </c>
      <c r="AR557" s="133" t="s">
        <v>249</v>
      </c>
      <c r="AT557" s="133" t="s">
        <v>153</v>
      </c>
      <c r="AU557" s="133" t="s">
        <v>85</v>
      </c>
      <c r="AY557" s="16" t="s">
        <v>151</v>
      </c>
      <c r="BE557" s="134">
        <f>IF(N557="základní",J557,0)</f>
        <v>0</v>
      </c>
      <c r="BF557" s="134">
        <f>IF(N557="snížená",J557,0)</f>
        <v>0</v>
      </c>
      <c r="BG557" s="134">
        <f>IF(N557="zákl. přenesená",J557,0)</f>
        <v>0</v>
      </c>
      <c r="BH557" s="134">
        <f>IF(N557="sníž. přenesená",J557,0)</f>
        <v>0</v>
      </c>
      <c r="BI557" s="134">
        <f>IF(N557="nulová",J557,0)</f>
        <v>0</v>
      </c>
      <c r="BJ557" s="16" t="s">
        <v>81</v>
      </c>
      <c r="BK557" s="134">
        <f>ROUND(I557*H557,2)</f>
        <v>0</v>
      </c>
      <c r="BL557" s="16" t="s">
        <v>249</v>
      </c>
      <c r="BM557" s="133" t="s">
        <v>1103</v>
      </c>
    </row>
    <row r="558" spans="2:65" s="1" customFormat="1">
      <c r="B558" s="31"/>
      <c r="D558" s="135" t="s">
        <v>160</v>
      </c>
      <c r="F558" s="136" t="s">
        <v>1104</v>
      </c>
      <c r="I558" s="137"/>
      <c r="L558" s="31"/>
      <c r="M558" s="138"/>
      <c r="T558" s="52"/>
      <c r="AT558" s="16" t="s">
        <v>160</v>
      </c>
      <c r="AU558" s="16" t="s">
        <v>85</v>
      </c>
    </row>
    <row r="559" spans="2:65" s="12" customFormat="1">
      <c r="B559" s="139"/>
      <c r="D559" s="140" t="s">
        <v>162</v>
      </c>
      <c r="E559" s="141" t="s">
        <v>19</v>
      </c>
      <c r="F559" s="142" t="s">
        <v>1105</v>
      </c>
      <c r="H559" s="143">
        <v>273.93700000000001</v>
      </c>
      <c r="I559" s="144"/>
      <c r="L559" s="139"/>
      <c r="M559" s="145"/>
      <c r="T559" s="146"/>
      <c r="AT559" s="141" t="s">
        <v>162</v>
      </c>
      <c r="AU559" s="141" t="s">
        <v>85</v>
      </c>
      <c r="AV559" s="12" t="s">
        <v>85</v>
      </c>
      <c r="AW559" s="12" t="s">
        <v>35</v>
      </c>
      <c r="AX559" s="12" t="s">
        <v>81</v>
      </c>
      <c r="AY559" s="141" t="s">
        <v>151</v>
      </c>
    </row>
    <row r="560" spans="2:65" s="1" customFormat="1" ht="24.2" customHeight="1">
      <c r="B560" s="31"/>
      <c r="C560" s="122" t="s">
        <v>1106</v>
      </c>
      <c r="D560" s="122" t="s">
        <v>153</v>
      </c>
      <c r="E560" s="123" t="s">
        <v>1107</v>
      </c>
      <c r="F560" s="124" t="s">
        <v>1108</v>
      </c>
      <c r="G560" s="125" t="s">
        <v>821</v>
      </c>
      <c r="H560" s="126">
        <v>10.47</v>
      </c>
      <c r="I560" s="127"/>
      <c r="J560" s="128">
        <f>ROUND(I560*H560,2)</f>
        <v>0</v>
      </c>
      <c r="K560" s="124" t="s">
        <v>157</v>
      </c>
      <c r="L560" s="31"/>
      <c r="M560" s="129" t="s">
        <v>19</v>
      </c>
      <c r="N560" s="130" t="s">
        <v>47</v>
      </c>
      <c r="P560" s="131">
        <f>O560*H560</f>
        <v>0</v>
      </c>
      <c r="Q560" s="131">
        <v>6.0000000000000002E-5</v>
      </c>
      <c r="R560" s="131">
        <f>Q560*H560</f>
        <v>6.2820000000000009E-4</v>
      </c>
      <c r="S560" s="131">
        <v>0</v>
      </c>
      <c r="T560" s="132">
        <f>S560*H560</f>
        <v>0</v>
      </c>
      <c r="AR560" s="133" t="s">
        <v>249</v>
      </c>
      <c r="AT560" s="133" t="s">
        <v>153</v>
      </c>
      <c r="AU560" s="133" t="s">
        <v>85</v>
      </c>
      <c r="AY560" s="16" t="s">
        <v>151</v>
      </c>
      <c r="BE560" s="134">
        <f>IF(N560="základní",J560,0)</f>
        <v>0</v>
      </c>
      <c r="BF560" s="134">
        <f>IF(N560="snížená",J560,0)</f>
        <v>0</v>
      </c>
      <c r="BG560" s="134">
        <f>IF(N560="zákl. přenesená",J560,0)</f>
        <v>0</v>
      </c>
      <c r="BH560" s="134">
        <f>IF(N560="sníž. přenesená",J560,0)</f>
        <v>0</v>
      </c>
      <c r="BI560" s="134">
        <f>IF(N560="nulová",J560,0)</f>
        <v>0</v>
      </c>
      <c r="BJ560" s="16" t="s">
        <v>81</v>
      </c>
      <c r="BK560" s="134">
        <f>ROUND(I560*H560,2)</f>
        <v>0</v>
      </c>
      <c r="BL560" s="16" t="s">
        <v>249</v>
      </c>
      <c r="BM560" s="133" t="s">
        <v>1109</v>
      </c>
    </row>
    <row r="561" spans="2:65" s="1" customFormat="1">
      <c r="B561" s="31"/>
      <c r="D561" s="135" t="s">
        <v>160</v>
      </c>
      <c r="F561" s="136" t="s">
        <v>1110</v>
      </c>
      <c r="I561" s="137"/>
      <c r="L561" s="31"/>
      <c r="M561" s="138"/>
      <c r="T561" s="52"/>
      <c r="AT561" s="16" t="s">
        <v>160</v>
      </c>
      <c r="AU561" s="16" t="s">
        <v>85</v>
      </c>
    </row>
    <row r="562" spans="2:65" s="1" customFormat="1" ht="24.2" customHeight="1">
      <c r="B562" s="31"/>
      <c r="C562" s="122" t="s">
        <v>1111</v>
      </c>
      <c r="D562" s="122" t="s">
        <v>153</v>
      </c>
      <c r="E562" s="123" t="s">
        <v>1112</v>
      </c>
      <c r="F562" s="124" t="s">
        <v>1113</v>
      </c>
      <c r="G562" s="125" t="s">
        <v>177</v>
      </c>
      <c r="H562" s="126">
        <v>0.44600000000000001</v>
      </c>
      <c r="I562" s="127"/>
      <c r="J562" s="128">
        <f>ROUND(I562*H562,2)</f>
        <v>0</v>
      </c>
      <c r="K562" s="124" t="s">
        <v>157</v>
      </c>
      <c r="L562" s="31"/>
      <c r="M562" s="129" t="s">
        <v>19</v>
      </c>
      <c r="N562" s="130" t="s">
        <v>47</v>
      </c>
      <c r="P562" s="131">
        <f>O562*H562</f>
        <v>0</v>
      </c>
      <c r="Q562" s="131">
        <v>0</v>
      </c>
      <c r="R562" s="131">
        <f>Q562*H562</f>
        <v>0</v>
      </c>
      <c r="S562" s="131">
        <v>0</v>
      </c>
      <c r="T562" s="132">
        <f>S562*H562</f>
        <v>0</v>
      </c>
      <c r="AR562" s="133" t="s">
        <v>249</v>
      </c>
      <c r="AT562" s="133" t="s">
        <v>153</v>
      </c>
      <c r="AU562" s="133" t="s">
        <v>85</v>
      </c>
      <c r="AY562" s="16" t="s">
        <v>151</v>
      </c>
      <c r="BE562" s="134">
        <f>IF(N562="základní",J562,0)</f>
        <v>0</v>
      </c>
      <c r="BF562" s="134">
        <f>IF(N562="snížená",J562,0)</f>
        <v>0</v>
      </c>
      <c r="BG562" s="134">
        <f>IF(N562="zákl. přenesená",J562,0)</f>
        <v>0</v>
      </c>
      <c r="BH562" s="134">
        <f>IF(N562="sníž. přenesená",J562,0)</f>
        <v>0</v>
      </c>
      <c r="BI562" s="134">
        <f>IF(N562="nulová",J562,0)</f>
        <v>0</v>
      </c>
      <c r="BJ562" s="16" t="s">
        <v>81</v>
      </c>
      <c r="BK562" s="134">
        <f>ROUND(I562*H562,2)</f>
        <v>0</v>
      </c>
      <c r="BL562" s="16" t="s">
        <v>249</v>
      </c>
      <c r="BM562" s="133" t="s">
        <v>1114</v>
      </c>
    </row>
    <row r="563" spans="2:65" s="1" customFormat="1">
      <c r="B563" s="31"/>
      <c r="D563" s="135" t="s">
        <v>160</v>
      </c>
      <c r="F563" s="136" t="s">
        <v>1115</v>
      </c>
      <c r="I563" s="137"/>
      <c r="L563" s="31"/>
      <c r="M563" s="138"/>
      <c r="T563" s="52"/>
      <c r="AT563" s="16" t="s">
        <v>160</v>
      </c>
      <c r="AU563" s="16" t="s">
        <v>85</v>
      </c>
    </row>
    <row r="564" spans="2:65" s="11" customFormat="1" ht="22.9" customHeight="1">
      <c r="B564" s="110"/>
      <c r="D564" s="111" t="s">
        <v>75</v>
      </c>
      <c r="E564" s="120" t="s">
        <v>1116</v>
      </c>
      <c r="F564" s="120" t="s">
        <v>1117</v>
      </c>
      <c r="I564" s="113"/>
      <c r="J564" s="121">
        <f>BK564</f>
        <v>0</v>
      </c>
      <c r="L564" s="110"/>
      <c r="M564" s="115"/>
      <c r="P564" s="116">
        <f>SUM(P565:P609)</f>
        <v>0</v>
      </c>
      <c r="R564" s="116">
        <f>SUM(R565:R609)</f>
        <v>0.75487999999999988</v>
      </c>
      <c r="T564" s="117">
        <f>SUM(T565:T609)</f>
        <v>0.50063999999999997</v>
      </c>
      <c r="AR564" s="111" t="s">
        <v>85</v>
      </c>
      <c r="AT564" s="118" t="s">
        <v>75</v>
      </c>
      <c r="AU564" s="118" t="s">
        <v>81</v>
      </c>
      <c r="AY564" s="111" t="s">
        <v>151</v>
      </c>
      <c r="BK564" s="119">
        <f>SUM(BK565:BK609)</f>
        <v>0</v>
      </c>
    </row>
    <row r="565" spans="2:65" s="1" customFormat="1" ht="16.5" customHeight="1">
      <c r="B565" s="31"/>
      <c r="C565" s="122" t="s">
        <v>1118</v>
      </c>
      <c r="D565" s="122" t="s">
        <v>153</v>
      </c>
      <c r="E565" s="123" t="s">
        <v>1119</v>
      </c>
      <c r="F565" s="124" t="s">
        <v>1120</v>
      </c>
      <c r="G565" s="125" t="s">
        <v>966</v>
      </c>
      <c r="H565" s="126">
        <v>6</v>
      </c>
      <c r="I565" s="127"/>
      <c r="J565" s="128">
        <f>ROUND(I565*H565,2)</f>
        <v>0</v>
      </c>
      <c r="K565" s="124" t="s">
        <v>157</v>
      </c>
      <c r="L565" s="31"/>
      <c r="M565" s="129" t="s">
        <v>19</v>
      </c>
      <c r="N565" s="130" t="s">
        <v>47</v>
      </c>
      <c r="P565" s="131">
        <f>O565*H565</f>
        <v>0</v>
      </c>
      <c r="Q565" s="131">
        <v>0</v>
      </c>
      <c r="R565" s="131">
        <f>Q565*H565</f>
        <v>0</v>
      </c>
      <c r="S565" s="131">
        <v>3.4200000000000001E-2</v>
      </c>
      <c r="T565" s="132">
        <f>S565*H565</f>
        <v>0.20519999999999999</v>
      </c>
      <c r="AR565" s="133" t="s">
        <v>249</v>
      </c>
      <c r="AT565" s="133" t="s">
        <v>153</v>
      </c>
      <c r="AU565" s="133" t="s">
        <v>85</v>
      </c>
      <c r="AY565" s="16" t="s">
        <v>151</v>
      </c>
      <c r="BE565" s="134">
        <f>IF(N565="základní",J565,0)</f>
        <v>0</v>
      </c>
      <c r="BF565" s="134">
        <f>IF(N565="snížená",J565,0)</f>
        <v>0</v>
      </c>
      <c r="BG565" s="134">
        <f>IF(N565="zákl. přenesená",J565,0)</f>
        <v>0</v>
      </c>
      <c r="BH565" s="134">
        <f>IF(N565="sníž. přenesená",J565,0)</f>
        <v>0</v>
      </c>
      <c r="BI565" s="134">
        <f>IF(N565="nulová",J565,0)</f>
        <v>0</v>
      </c>
      <c r="BJ565" s="16" t="s">
        <v>81</v>
      </c>
      <c r="BK565" s="134">
        <f>ROUND(I565*H565,2)</f>
        <v>0</v>
      </c>
      <c r="BL565" s="16" t="s">
        <v>249</v>
      </c>
      <c r="BM565" s="133" t="s">
        <v>1121</v>
      </c>
    </row>
    <row r="566" spans="2:65" s="1" customFormat="1">
      <c r="B566" s="31"/>
      <c r="D566" s="135" t="s">
        <v>160</v>
      </c>
      <c r="F566" s="136" t="s">
        <v>1122</v>
      </c>
      <c r="I566" s="137"/>
      <c r="L566" s="31"/>
      <c r="M566" s="138"/>
      <c r="T566" s="52"/>
      <c r="AT566" s="16" t="s">
        <v>160</v>
      </c>
      <c r="AU566" s="16" t="s">
        <v>85</v>
      </c>
    </row>
    <row r="567" spans="2:65" s="12" customFormat="1">
      <c r="B567" s="139"/>
      <c r="D567" s="140" t="s">
        <v>162</v>
      </c>
      <c r="E567" s="141" t="s">
        <v>19</v>
      </c>
      <c r="F567" s="142" t="s">
        <v>1123</v>
      </c>
      <c r="H567" s="143">
        <v>6</v>
      </c>
      <c r="I567" s="144"/>
      <c r="L567" s="139"/>
      <c r="M567" s="145"/>
      <c r="T567" s="146"/>
      <c r="AT567" s="141" t="s">
        <v>162</v>
      </c>
      <c r="AU567" s="141" t="s">
        <v>85</v>
      </c>
      <c r="AV567" s="12" t="s">
        <v>85</v>
      </c>
      <c r="AW567" s="12" t="s">
        <v>35</v>
      </c>
      <c r="AX567" s="12" t="s">
        <v>81</v>
      </c>
      <c r="AY567" s="141" t="s">
        <v>151</v>
      </c>
    </row>
    <row r="568" spans="2:65" s="1" customFormat="1" ht="21.75" customHeight="1">
      <c r="B568" s="31"/>
      <c r="C568" s="122" t="s">
        <v>1124</v>
      </c>
      <c r="D568" s="122" t="s">
        <v>153</v>
      </c>
      <c r="E568" s="123" t="s">
        <v>1125</v>
      </c>
      <c r="F568" s="124" t="s">
        <v>1126</v>
      </c>
      <c r="G568" s="125" t="s">
        <v>966</v>
      </c>
      <c r="H568" s="126">
        <v>11</v>
      </c>
      <c r="I568" s="127"/>
      <c r="J568" s="128">
        <f>ROUND(I568*H568,2)</f>
        <v>0</v>
      </c>
      <c r="K568" s="124" t="s">
        <v>157</v>
      </c>
      <c r="L568" s="31"/>
      <c r="M568" s="129" t="s">
        <v>19</v>
      </c>
      <c r="N568" s="130" t="s">
        <v>47</v>
      </c>
      <c r="P568" s="131">
        <f>O568*H568</f>
        <v>0</v>
      </c>
      <c r="Q568" s="131">
        <v>1.7469999999999999E-2</v>
      </c>
      <c r="R568" s="131">
        <f>Q568*H568</f>
        <v>0.19217000000000001</v>
      </c>
      <c r="S568" s="131">
        <v>0</v>
      </c>
      <c r="T568" s="132">
        <f>S568*H568</f>
        <v>0</v>
      </c>
      <c r="AR568" s="133" t="s">
        <v>249</v>
      </c>
      <c r="AT568" s="133" t="s">
        <v>153</v>
      </c>
      <c r="AU568" s="133" t="s">
        <v>85</v>
      </c>
      <c r="AY568" s="16" t="s">
        <v>151</v>
      </c>
      <c r="BE568" s="134">
        <f>IF(N568="základní",J568,0)</f>
        <v>0</v>
      </c>
      <c r="BF568" s="134">
        <f>IF(N568="snížená",J568,0)</f>
        <v>0</v>
      </c>
      <c r="BG568" s="134">
        <f>IF(N568="zákl. přenesená",J568,0)</f>
        <v>0</v>
      </c>
      <c r="BH568" s="134">
        <f>IF(N568="sníž. přenesená",J568,0)</f>
        <v>0</v>
      </c>
      <c r="BI568" s="134">
        <f>IF(N568="nulová",J568,0)</f>
        <v>0</v>
      </c>
      <c r="BJ568" s="16" t="s">
        <v>81</v>
      </c>
      <c r="BK568" s="134">
        <f>ROUND(I568*H568,2)</f>
        <v>0</v>
      </c>
      <c r="BL568" s="16" t="s">
        <v>249</v>
      </c>
      <c r="BM568" s="133" t="s">
        <v>1127</v>
      </c>
    </row>
    <row r="569" spans="2:65" s="1" customFormat="1">
      <c r="B569" s="31"/>
      <c r="D569" s="135" t="s">
        <v>160</v>
      </c>
      <c r="F569" s="136" t="s">
        <v>1128</v>
      </c>
      <c r="I569" s="137"/>
      <c r="L569" s="31"/>
      <c r="M569" s="138"/>
      <c r="T569" s="52"/>
      <c r="AT569" s="16" t="s">
        <v>160</v>
      </c>
      <c r="AU569" s="16" t="s">
        <v>85</v>
      </c>
    </row>
    <row r="570" spans="2:65" s="1" customFormat="1" ht="16.5" customHeight="1">
      <c r="B570" s="31"/>
      <c r="C570" s="122" t="s">
        <v>1129</v>
      </c>
      <c r="D570" s="122" t="s">
        <v>153</v>
      </c>
      <c r="E570" s="123" t="s">
        <v>1130</v>
      </c>
      <c r="F570" s="124" t="s">
        <v>1131</v>
      </c>
      <c r="G570" s="125" t="s">
        <v>966</v>
      </c>
      <c r="H570" s="126">
        <v>2</v>
      </c>
      <c r="I570" s="127"/>
      <c r="J570" s="128">
        <f>ROUND(I570*H570,2)</f>
        <v>0</v>
      </c>
      <c r="K570" s="124" t="s">
        <v>157</v>
      </c>
      <c r="L570" s="31"/>
      <c r="M570" s="129" t="s">
        <v>19</v>
      </c>
      <c r="N570" s="130" t="s">
        <v>47</v>
      </c>
      <c r="P570" s="131">
        <f>O570*H570</f>
        <v>0</v>
      </c>
      <c r="Q570" s="131">
        <v>0</v>
      </c>
      <c r="R570" s="131">
        <f>Q570*H570</f>
        <v>0</v>
      </c>
      <c r="S570" s="131">
        <v>1.107E-2</v>
      </c>
      <c r="T570" s="132">
        <f>S570*H570</f>
        <v>2.214E-2</v>
      </c>
      <c r="AR570" s="133" t="s">
        <v>249</v>
      </c>
      <c r="AT570" s="133" t="s">
        <v>153</v>
      </c>
      <c r="AU570" s="133" t="s">
        <v>85</v>
      </c>
      <c r="AY570" s="16" t="s">
        <v>151</v>
      </c>
      <c r="BE570" s="134">
        <f>IF(N570="základní",J570,0)</f>
        <v>0</v>
      </c>
      <c r="BF570" s="134">
        <f>IF(N570="snížená",J570,0)</f>
        <v>0</v>
      </c>
      <c r="BG570" s="134">
        <f>IF(N570="zákl. přenesená",J570,0)</f>
        <v>0</v>
      </c>
      <c r="BH570" s="134">
        <f>IF(N570="sníž. přenesená",J570,0)</f>
        <v>0</v>
      </c>
      <c r="BI570" s="134">
        <f>IF(N570="nulová",J570,0)</f>
        <v>0</v>
      </c>
      <c r="BJ570" s="16" t="s">
        <v>81</v>
      </c>
      <c r="BK570" s="134">
        <f>ROUND(I570*H570,2)</f>
        <v>0</v>
      </c>
      <c r="BL570" s="16" t="s">
        <v>249</v>
      </c>
      <c r="BM570" s="133" t="s">
        <v>1132</v>
      </c>
    </row>
    <row r="571" spans="2:65" s="1" customFormat="1">
      <c r="B571" s="31"/>
      <c r="D571" s="135" t="s">
        <v>160</v>
      </c>
      <c r="F571" s="136" t="s">
        <v>1133</v>
      </c>
      <c r="I571" s="137"/>
      <c r="L571" s="31"/>
      <c r="M571" s="138"/>
      <c r="T571" s="52"/>
      <c r="AT571" s="16" t="s">
        <v>160</v>
      </c>
      <c r="AU571" s="16" t="s">
        <v>85</v>
      </c>
    </row>
    <row r="572" spans="2:65" s="1" customFormat="1" ht="16.5" customHeight="1">
      <c r="B572" s="31"/>
      <c r="C572" s="122" t="s">
        <v>1134</v>
      </c>
      <c r="D572" s="122" t="s">
        <v>153</v>
      </c>
      <c r="E572" s="123" t="s">
        <v>1135</v>
      </c>
      <c r="F572" s="124" t="s">
        <v>1136</v>
      </c>
      <c r="G572" s="125" t="s">
        <v>966</v>
      </c>
      <c r="H572" s="126">
        <v>5</v>
      </c>
      <c r="I572" s="127"/>
      <c r="J572" s="128">
        <f>ROUND(I572*H572,2)</f>
        <v>0</v>
      </c>
      <c r="K572" s="124" t="s">
        <v>157</v>
      </c>
      <c r="L572" s="31"/>
      <c r="M572" s="129" t="s">
        <v>19</v>
      </c>
      <c r="N572" s="130" t="s">
        <v>47</v>
      </c>
      <c r="P572" s="131">
        <f>O572*H572</f>
        <v>0</v>
      </c>
      <c r="Q572" s="131">
        <v>0</v>
      </c>
      <c r="R572" s="131">
        <f>Q572*H572</f>
        <v>0</v>
      </c>
      <c r="S572" s="131">
        <v>1.9460000000000002E-2</v>
      </c>
      <c r="T572" s="132">
        <f>S572*H572</f>
        <v>9.7300000000000011E-2</v>
      </c>
      <c r="AR572" s="133" t="s">
        <v>249</v>
      </c>
      <c r="AT572" s="133" t="s">
        <v>153</v>
      </c>
      <c r="AU572" s="133" t="s">
        <v>85</v>
      </c>
      <c r="AY572" s="16" t="s">
        <v>151</v>
      </c>
      <c r="BE572" s="134">
        <f>IF(N572="základní",J572,0)</f>
        <v>0</v>
      </c>
      <c r="BF572" s="134">
        <f>IF(N572="snížená",J572,0)</f>
        <v>0</v>
      </c>
      <c r="BG572" s="134">
        <f>IF(N572="zákl. přenesená",J572,0)</f>
        <v>0</v>
      </c>
      <c r="BH572" s="134">
        <f>IF(N572="sníž. přenesená",J572,0)</f>
        <v>0</v>
      </c>
      <c r="BI572" s="134">
        <f>IF(N572="nulová",J572,0)</f>
        <v>0</v>
      </c>
      <c r="BJ572" s="16" t="s">
        <v>81</v>
      </c>
      <c r="BK572" s="134">
        <f>ROUND(I572*H572,2)</f>
        <v>0</v>
      </c>
      <c r="BL572" s="16" t="s">
        <v>249</v>
      </c>
      <c r="BM572" s="133" t="s">
        <v>1137</v>
      </c>
    </row>
    <row r="573" spans="2:65" s="1" customFormat="1">
      <c r="B573" s="31"/>
      <c r="D573" s="135" t="s">
        <v>160</v>
      </c>
      <c r="F573" s="136" t="s">
        <v>1138</v>
      </c>
      <c r="I573" s="137"/>
      <c r="L573" s="31"/>
      <c r="M573" s="138"/>
      <c r="T573" s="52"/>
      <c r="AT573" s="16" t="s">
        <v>160</v>
      </c>
      <c r="AU573" s="16" t="s">
        <v>85</v>
      </c>
    </row>
    <row r="574" spans="2:65" s="12" customFormat="1">
      <c r="B574" s="139"/>
      <c r="D574" s="140" t="s">
        <v>162</v>
      </c>
      <c r="E574" s="141" t="s">
        <v>19</v>
      </c>
      <c r="F574" s="142" t="s">
        <v>1139</v>
      </c>
      <c r="H574" s="143">
        <v>5</v>
      </c>
      <c r="I574" s="144"/>
      <c r="L574" s="139"/>
      <c r="M574" s="145"/>
      <c r="T574" s="146"/>
      <c r="AT574" s="141" t="s">
        <v>162</v>
      </c>
      <c r="AU574" s="141" t="s">
        <v>85</v>
      </c>
      <c r="AV574" s="12" t="s">
        <v>85</v>
      </c>
      <c r="AW574" s="12" t="s">
        <v>35</v>
      </c>
      <c r="AX574" s="12" t="s">
        <v>81</v>
      </c>
      <c r="AY574" s="141" t="s">
        <v>151</v>
      </c>
    </row>
    <row r="575" spans="2:65" s="1" customFormat="1" ht="24.2" customHeight="1">
      <c r="B575" s="31"/>
      <c r="C575" s="122" t="s">
        <v>1140</v>
      </c>
      <c r="D575" s="122" t="s">
        <v>153</v>
      </c>
      <c r="E575" s="123" t="s">
        <v>1141</v>
      </c>
      <c r="F575" s="124" t="s">
        <v>1142</v>
      </c>
      <c r="G575" s="125" t="s">
        <v>966</v>
      </c>
      <c r="H575" s="126">
        <v>12</v>
      </c>
      <c r="I575" s="127"/>
      <c r="J575" s="128">
        <f>ROUND(I575*H575,2)</f>
        <v>0</v>
      </c>
      <c r="K575" s="124" t="s">
        <v>157</v>
      </c>
      <c r="L575" s="31"/>
      <c r="M575" s="129" t="s">
        <v>19</v>
      </c>
      <c r="N575" s="130" t="s">
        <v>47</v>
      </c>
      <c r="P575" s="131">
        <f>O575*H575</f>
        <v>0</v>
      </c>
      <c r="Q575" s="131">
        <v>1.247E-2</v>
      </c>
      <c r="R575" s="131">
        <f>Q575*H575</f>
        <v>0.14964</v>
      </c>
      <c r="S575" s="131">
        <v>0</v>
      </c>
      <c r="T575" s="132">
        <f>S575*H575</f>
        <v>0</v>
      </c>
      <c r="AR575" s="133" t="s">
        <v>249</v>
      </c>
      <c r="AT575" s="133" t="s">
        <v>153</v>
      </c>
      <c r="AU575" s="133" t="s">
        <v>85</v>
      </c>
      <c r="AY575" s="16" t="s">
        <v>151</v>
      </c>
      <c r="BE575" s="134">
        <f>IF(N575="základní",J575,0)</f>
        <v>0</v>
      </c>
      <c r="BF575" s="134">
        <f>IF(N575="snížená",J575,0)</f>
        <v>0</v>
      </c>
      <c r="BG575" s="134">
        <f>IF(N575="zákl. přenesená",J575,0)</f>
        <v>0</v>
      </c>
      <c r="BH575" s="134">
        <f>IF(N575="sníž. přenesená",J575,0)</f>
        <v>0</v>
      </c>
      <c r="BI575" s="134">
        <f>IF(N575="nulová",J575,0)</f>
        <v>0</v>
      </c>
      <c r="BJ575" s="16" t="s">
        <v>81</v>
      </c>
      <c r="BK575" s="134">
        <f>ROUND(I575*H575,2)</f>
        <v>0</v>
      </c>
      <c r="BL575" s="16" t="s">
        <v>249</v>
      </c>
      <c r="BM575" s="133" t="s">
        <v>1143</v>
      </c>
    </row>
    <row r="576" spans="2:65" s="1" customFormat="1">
      <c r="B576" s="31"/>
      <c r="D576" s="135" t="s">
        <v>160</v>
      </c>
      <c r="F576" s="136" t="s">
        <v>1144</v>
      </c>
      <c r="I576" s="137"/>
      <c r="L576" s="31"/>
      <c r="M576" s="138"/>
      <c r="T576" s="52"/>
      <c r="AT576" s="16" t="s">
        <v>160</v>
      </c>
      <c r="AU576" s="16" t="s">
        <v>85</v>
      </c>
    </row>
    <row r="577" spans="2:65" s="1" customFormat="1" ht="24.2" customHeight="1">
      <c r="B577" s="31"/>
      <c r="C577" s="122" t="s">
        <v>1145</v>
      </c>
      <c r="D577" s="122" t="s">
        <v>153</v>
      </c>
      <c r="E577" s="123" t="s">
        <v>1146</v>
      </c>
      <c r="F577" s="124" t="s">
        <v>1147</v>
      </c>
      <c r="G577" s="125" t="s">
        <v>966</v>
      </c>
      <c r="H577" s="126">
        <v>5</v>
      </c>
      <c r="I577" s="127"/>
      <c r="J577" s="128">
        <f>ROUND(I577*H577,2)</f>
        <v>0</v>
      </c>
      <c r="K577" s="124" t="s">
        <v>157</v>
      </c>
      <c r="L577" s="31"/>
      <c r="M577" s="129" t="s">
        <v>19</v>
      </c>
      <c r="N577" s="130" t="s">
        <v>47</v>
      </c>
      <c r="P577" s="131">
        <f>O577*H577</f>
        <v>0</v>
      </c>
      <c r="Q577" s="131">
        <v>1.6969999999999999E-2</v>
      </c>
      <c r="R577" s="131">
        <f>Q577*H577</f>
        <v>8.4849999999999995E-2</v>
      </c>
      <c r="S577" s="131">
        <v>0</v>
      </c>
      <c r="T577" s="132">
        <f>S577*H577</f>
        <v>0</v>
      </c>
      <c r="AR577" s="133" t="s">
        <v>249</v>
      </c>
      <c r="AT577" s="133" t="s">
        <v>153</v>
      </c>
      <c r="AU577" s="133" t="s">
        <v>85</v>
      </c>
      <c r="AY577" s="16" t="s">
        <v>151</v>
      </c>
      <c r="BE577" s="134">
        <f>IF(N577="základní",J577,0)</f>
        <v>0</v>
      </c>
      <c r="BF577" s="134">
        <f>IF(N577="snížená",J577,0)</f>
        <v>0</v>
      </c>
      <c r="BG577" s="134">
        <f>IF(N577="zákl. přenesená",J577,0)</f>
        <v>0</v>
      </c>
      <c r="BH577" s="134">
        <f>IF(N577="sníž. přenesená",J577,0)</f>
        <v>0</v>
      </c>
      <c r="BI577" s="134">
        <f>IF(N577="nulová",J577,0)</f>
        <v>0</v>
      </c>
      <c r="BJ577" s="16" t="s">
        <v>81</v>
      </c>
      <c r="BK577" s="134">
        <f>ROUND(I577*H577,2)</f>
        <v>0</v>
      </c>
      <c r="BL577" s="16" t="s">
        <v>249</v>
      </c>
      <c r="BM577" s="133" t="s">
        <v>1148</v>
      </c>
    </row>
    <row r="578" spans="2:65" s="1" customFormat="1">
      <c r="B578" s="31"/>
      <c r="D578" s="135" t="s">
        <v>160</v>
      </c>
      <c r="F578" s="136" t="s">
        <v>1149</v>
      </c>
      <c r="I578" s="137"/>
      <c r="L578" s="31"/>
      <c r="M578" s="138"/>
      <c r="T578" s="52"/>
      <c r="AT578" s="16" t="s">
        <v>160</v>
      </c>
      <c r="AU578" s="16" t="s">
        <v>85</v>
      </c>
    </row>
    <row r="579" spans="2:65" s="1" customFormat="1" ht="16.5" customHeight="1">
      <c r="B579" s="31"/>
      <c r="C579" s="122" t="s">
        <v>1150</v>
      </c>
      <c r="D579" s="122" t="s">
        <v>153</v>
      </c>
      <c r="E579" s="123" t="s">
        <v>1151</v>
      </c>
      <c r="F579" s="124" t="s">
        <v>1152</v>
      </c>
      <c r="G579" s="125" t="s">
        <v>966</v>
      </c>
      <c r="H579" s="126">
        <v>2</v>
      </c>
      <c r="I579" s="127"/>
      <c r="J579" s="128">
        <f>ROUND(I579*H579,2)</f>
        <v>0</v>
      </c>
      <c r="K579" s="124" t="s">
        <v>157</v>
      </c>
      <c r="L579" s="31"/>
      <c r="M579" s="129" t="s">
        <v>19</v>
      </c>
      <c r="N579" s="130" t="s">
        <v>47</v>
      </c>
      <c r="P579" s="131">
        <f>O579*H579</f>
        <v>0</v>
      </c>
      <c r="Q579" s="131">
        <v>0</v>
      </c>
      <c r="R579" s="131">
        <f>Q579*H579</f>
        <v>0</v>
      </c>
      <c r="S579" s="131">
        <v>8.7999999999999995E-2</v>
      </c>
      <c r="T579" s="132">
        <f>S579*H579</f>
        <v>0.17599999999999999</v>
      </c>
      <c r="AR579" s="133" t="s">
        <v>249</v>
      </c>
      <c r="AT579" s="133" t="s">
        <v>153</v>
      </c>
      <c r="AU579" s="133" t="s">
        <v>85</v>
      </c>
      <c r="AY579" s="16" t="s">
        <v>151</v>
      </c>
      <c r="BE579" s="134">
        <f>IF(N579="základní",J579,0)</f>
        <v>0</v>
      </c>
      <c r="BF579" s="134">
        <f>IF(N579="snížená",J579,0)</f>
        <v>0</v>
      </c>
      <c r="BG579" s="134">
        <f>IF(N579="zákl. přenesená",J579,0)</f>
        <v>0</v>
      </c>
      <c r="BH579" s="134">
        <f>IF(N579="sníž. přenesená",J579,0)</f>
        <v>0</v>
      </c>
      <c r="BI579" s="134">
        <f>IF(N579="nulová",J579,0)</f>
        <v>0</v>
      </c>
      <c r="BJ579" s="16" t="s">
        <v>81</v>
      </c>
      <c r="BK579" s="134">
        <f>ROUND(I579*H579,2)</f>
        <v>0</v>
      </c>
      <c r="BL579" s="16" t="s">
        <v>249</v>
      </c>
      <c r="BM579" s="133" t="s">
        <v>1153</v>
      </c>
    </row>
    <row r="580" spans="2:65" s="1" customFormat="1">
      <c r="B580" s="31"/>
      <c r="D580" s="135" t="s">
        <v>160</v>
      </c>
      <c r="F580" s="136" t="s">
        <v>1154</v>
      </c>
      <c r="I580" s="137"/>
      <c r="L580" s="31"/>
      <c r="M580" s="138"/>
      <c r="T580" s="52"/>
      <c r="AT580" s="16" t="s">
        <v>160</v>
      </c>
      <c r="AU580" s="16" t="s">
        <v>85</v>
      </c>
    </row>
    <row r="581" spans="2:65" s="1" customFormat="1" ht="16.5" customHeight="1">
      <c r="B581" s="31"/>
      <c r="C581" s="122" t="s">
        <v>1155</v>
      </c>
      <c r="D581" s="122" t="s">
        <v>153</v>
      </c>
      <c r="E581" s="123" t="s">
        <v>1156</v>
      </c>
      <c r="F581" s="124" t="s">
        <v>1157</v>
      </c>
      <c r="G581" s="125" t="s">
        <v>966</v>
      </c>
      <c r="H581" s="126">
        <v>4</v>
      </c>
      <c r="I581" s="127"/>
      <c r="J581" s="128">
        <f>ROUND(I581*H581,2)</f>
        <v>0</v>
      </c>
      <c r="K581" s="124" t="s">
        <v>157</v>
      </c>
      <c r="L581" s="31"/>
      <c r="M581" s="129" t="s">
        <v>19</v>
      </c>
      <c r="N581" s="130" t="s">
        <v>47</v>
      </c>
      <c r="P581" s="131">
        <f>O581*H581</f>
        <v>0</v>
      </c>
      <c r="Q581" s="131">
        <v>3.5479999999999998E-2</v>
      </c>
      <c r="R581" s="131">
        <f>Q581*H581</f>
        <v>0.14191999999999999</v>
      </c>
      <c r="S581" s="131">
        <v>0</v>
      </c>
      <c r="T581" s="132">
        <f>S581*H581</f>
        <v>0</v>
      </c>
      <c r="AR581" s="133" t="s">
        <v>249</v>
      </c>
      <c r="AT581" s="133" t="s">
        <v>153</v>
      </c>
      <c r="AU581" s="133" t="s">
        <v>85</v>
      </c>
      <c r="AY581" s="16" t="s">
        <v>151</v>
      </c>
      <c r="BE581" s="134">
        <f>IF(N581="základní",J581,0)</f>
        <v>0</v>
      </c>
      <c r="BF581" s="134">
        <f>IF(N581="snížená",J581,0)</f>
        <v>0</v>
      </c>
      <c r="BG581" s="134">
        <f>IF(N581="zákl. přenesená",J581,0)</f>
        <v>0</v>
      </c>
      <c r="BH581" s="134">
        <f>IF(N581="sníž. přenesená",J581,0)</f>
        <v>0</v>
      </c>
      <c r="BI581" s="134">
        <f>IF(N581="nulová",J581,0)</f>
        <v>0</v>
      </c>
      <c r="BJ581" s="16" t="s">
        <v>81</v>
      </c>
      <c r="BK581" s="134">
        <f>ROUND(I581*H581,2)</f>
        <v>0</v>
      </c>
      <c r="BL581" s="16" t="s">
        <v>249</v>
      </c>
      <c r="BM581" s="133" t="s">
        <v>1158</v>
      </c>
    </row>
    <row r="582" spans="2:65" s="1" customFormat="1">
      <c r="B582" s="31"/>
      <c r="D582" s="135" t="s">
        <v>160</v>
      </c>
      <c r="F582" s="136" t="s">
        <v>1159</v>
      </c>
      <c r="I582" s="137"/>
      <c r="L582" s="31"/>
      <c r="M582" s="138"/>
      <c r="T582" s="52"/>
      <c r="AT582" s="16" t="s">
        <v>160</v>
      </c>
      <c r="AU582" s="16" t="s">
        <v>85</v>
      </c>
    </row>
    <row r="583" spans="2:65" s="1" customFormat="1" ht="24.2" customHeight="1">
      <c r="B583" s="31"/>
      <c r="C583" s="122" t="s">
        <v>1160</v>
      </c>
      <c r="D583" s="122" t="s">
        <v>153</v>
      </c>
      <c r="E583" s="123" t="s">
        <v>1161</v>
      </c>
      <c r="F583" s="124" t="s">
        <v>1162</v>
      </c>
      <c r="G583" s="125" t="s">
        <v>966</v>
      </c>
      <c r="H583" s="126">
        <v>1</v>
      </c>
      <c r="I583" s="127"/>
      <c r="J583" s="128">
        <f>ROUND(I583*H583,2)</f>
        <v>0</v>
      </c>
      <c r="K583" s="124" t="s">
        <v>157</v>
      </c>
      <c r="L583" s="31"/>
      <c r="M583" s="129" t="s">
        <v>19</v>
      </c>
      <c r="N583" s="130" t="s">
        <v>47</v>
      </c>
      <c r="P583" s="131">
        <f>O583*H583</f>
        <v>0</v>
      </c>
      <c r="Q583" s="131">
        <v>2.01E-2</v>
      </c>
      <c r="R583" s="131">
        <f>Q583*H583</f>
        <v>2.01E-2</v>
      </c>
      <c r="S583" s="131">
        <v>0</v>
      </c>
      <c r="T583" s="132">
        <f>S583*H583</f>
        <v>0</v>
      </c>
      <c r="AR583" s="133" t="s">
        <v>249</v>
      </c>
      <c r="AT583" s="133" t="s">
        <v>153</v>
      </c>
      <c r="AU583" s="133" t="s">
        <v>85</v>
      </c>
      <c r="AY583" s="16" t="s">
        <v>151</v>
      </c>
      <c r="BE583" s="134">
        <f>IF(N583="základní",J583,0)</f>
        <v>0</v>
      </c>
      <c r="BF583" s="134">
        <f>IF(N583="snížená",J583,0)</f>
        <v>0</v>
      </c>
      <c r="BG583" s="134">
        <f>IF(N583="zákl. přenesená",J583,0)</f>
        <v>0</v>
      </c>
      <c r="BH583" s="134">
        <f>IF(N583="sníž. přenesená",J583,0)</f>
        <v>0</v>
      </c>
      <c r="BI583" s="134">
        <f>IF(N583="nulová",J583,0)</f>
        <v>0</v>
      </c>
      <c r="BJ583" s="16" t="s">
        <v>81</v>
      </c>
      <c r="BK583" s="134">
        <f>ROUND(I583*H583,2)</f>
        <v>0</v>
      </c>
      <c r="BL583" s="16" t="s">
        <v>249</v>
      </c>
      <c r="BM583" s="133" t="s">
        <v>1163</v>
      </c>
    </row>
    <row r="584" spans="2:65" s="1" customFormat="1">
      <c r="B584" s="31"/>
      <c r="D584" s="135" t="s">
        <v>160</v>
      </c>
      <c r="F584" s="136" t="s">
        <v>1164</v>
      </c>
      <c r="I584" s="137"/>
      <c r="L584" s="31"/>
      <c r="M584" s="138"/>
      <c r="T584" s="52"/>
      <c r="AT584" s="16" t="s">
        <v>160</v>
      </c>
      <c r="AU584" s="16" t="s">
        <v>85</v>
      </c>
    </row>
    <row r="585" spans="2:65" s="1" customFormat="1" ht="16.5" customHeight="1">
      <c r="B585" s="31"/>
      <c r="C585" s="122" t="s">
        <v>1165</v>
      </c>
      <c r="D585" s="122" t="s">
        <v>153</v>
      </c>
      <c r="E585" s="123" t="s">
        <v>1166</v>
      </c>
      <c r="F585" s="124" t="s">
        <v>1167</v>
      </c>
      <c r="G585" s="125" t="s">
        <v>311</v>
      </c>
      <c r="H585" s="126">
        <v>13</v>
      </c>
      <c r="I585" s="127"/>
      <c r="J585" s="128">
        <f>ROUND(I585*H585,2)</f>
        <v>0</v>
      </c>
      <c r="K585" s="124" t="s">
        <v>157</v>
      </c>
      <c r="L585" s="31"/>
      <c r="M585" s="129" t="s">
        <v>19</v>
      </c>
      <c r="N585" s="130" t="s">
        <v>47</v>
      </c>
      <c r="P585" s="131">
        <f>O585*H585</f>
        <v>0</v>
      </c>
      <c r="Q585" s="131">
        <v>0</v>
      </c>
      <c r="R585" s="131">
        <f>Q585*H585</f>
        <v>0</v>
      </c>
      <c r="S585" s="131">
        <v>0</v>
      </c>
      <c r="T585" s="132">
        <f>S585*H585</f>
        <v>0</v>
      </c>
      <c r="AR585" s="133" t="s">
        <v>249</v>
      </c>
      <c r="AT585" s="133" t="s">
        <v>153</v>
      </c>
      <c r="AU585" s="133" t="s">
        <v>85</v>
      </c>
      <c r="AY585" s="16" t="s">
        <v>151</v>
      </c>
      <c r="BE585" s="134">
        <f>IF(N585="základní",J585,0)</f>
        <v>0</v>
      </c>
      <c r="BF585" s="134">
        <f>IF(N585="snížená",J585,0)</f>
        <v>0</v>
      </c>
      <c r="BG585" s="134">
        <f>IF(N585="zákl. přenesená",J585,0)</f>
        <v>0</v>
      </c>
      <c r="BH585" s="134">
        <f>IF(N585="sníž. přenesená",J585,0)</f>
        <v>0</v>
      </c>
      <c r="BI585" s="134">
        <f>IF(N585="nulová",J585,0)</f>
        <v>0</v>
      </c>
      <c r="BJ585" s="16" t="s">
        <v>81</v>
      </c>
      <c r="BK585" s="134">
        <f>ROUND(I585*H585,2)</f>
        <v>0</v>
      </c>
      <c r="BL585" s="16" t="s">
        <v>249</v>
      </c>
      <c r="BM585" s="133" t="s">
        <v>1168</v>
      </c>
    </row>
    <row r="586" spans="2:65" s="1" customFormat="1">
      <c r="B586" s="31"/>
      <c r="D586" s="135" t="s">
        <v>160</v>
      </c>
      <c r="F586" s="136" t="s">
        <v>1169</v>
      </c>
      <c r="I586" s="137"/>
      <c r="L586" s="31"/>
      <c r="M586" s="138"/>
      <c r="T586" s="52"/>
      <c r="AT586" s="16" t="s">
        <v>160</v>
      </c>
      <c r="AU586" s="16" t="s">
        <v>85</v>
      </c>
    </row>
    <row r="587" spans="2:65" s="1" customFormat="1" ht="16.5" customHeight="1">
      <c r="B587" s="31"/>
      <c r="C587" s="147" t="s">
        <v>1170</v>
      </c>
      <c r="D587" s="147" t="s">
        <v>194</v>
      </c>
      <c r="E587" s="148" t="s">
        <v>1171</v>
      </c>
      <c r="F587" s="149" t="s">
        <v>1172</v>
      </c>
      <c r="G587" s="150" t="s">
        <v>311</v>
      </c>
      <c r="H587" s="151">
        <v>13</v>
      </c>
      <c r="I587" s="152"/>
      <c r="J587" s="153">
        <f>ROUND(I587*H587,2)</f>
        <v>0</v>
      </c>
      <c r="K587" s="149" t="s">
        <v>157</v>
      </c>
      <c r="L587" s="154"/>
      <c r="M587" s="155" t="s">
        <v>19</v>
      </c>
      <c r="N587" s="156" t="s">
        <v>47</v>
      </c>
      <c r="P587" s="131">
        <f>O587*H587</f>
        <v>0</v>
      </c>
      <c r="Q587" s="131">
        <v>5.0000000000000001E-4</v>
      </c>
      <c r="R587" s="131">
        <f>Q587*H587</f>
        <v>6.5000000000000006E-3</v>
      </c>
      <c r="S587" s="131">
        <v>0</v>
      </c>
      <c r="T587" s="132">
        <f>S587*H587</f>
        <v>0</v>
      </c>
      <c r="AR587" s="133" t="s">
        <v>344</v>
      </c>
      <c r="AT587" s="133" t="s">
        <v>194</v>
      </c>
      <c r="AU587" s="133" t="s">
        <v>85</v>
      </c>
      <c r="AY587" s="16" t="s">
        <v>151</v>
      </c>
      <c r="BE587" s="134">
        <f>IF(N587="základní",J587,0)</f>
        <v>0</v>
      </c>
      <c r="BF587" s="134">
        <f>IF(N587="snížená",J587,0)</f>
        <v>0</v>
      </c>
      <c r="BG587" s="134">
        <f>IF(N587="zákl. přenesená",J587,0)</f>
        <v>0</v>
      </c>
      <c r="BH587" s="134">
        <f>IF(N587="sníž. přenesená",J587,0)</f>
        <v>0</v>
      </c>
      <c r="BI587" s="134">
        <f>IF(N587="nulová",J587,0)</f>
        <v>0</v>
      </c>
      <c r="BJ587" s="16" t="s">
        <v>81</v>
      </c>
      <c r="BK587" s="134">
        <f>ROUND(I587*H587,2)</f>
        <v>0</v>
      </c>
      <c r="BL587" s="16" t="s">
        <v>249</v>
      </c>
      <c r="BM587" s="133" t="s">
        <v>1173</v>
      </c>
    </row>
    <row r="588" spans="2:65" s="1" customFormat="1" ht="16.5" customHeight="1">
      <c r="B588" s="31"/>
      <c r="C588" s="122" t="s">
        <v>1174</v>
      </c>
      <c r="D588" s="122" t="s">
        <v>153</v>
      </c>
      <c r="E588" s="123" t="s">
        <v>1175</v>
      </c>
      <c r="F588" s="124" t="s">
        <v>1176</v>
      </c>
      <c r="G588" s="125" t="s">
        <v>311</v>
      </c>
      <c r="H588" s="126">
        <v>11</v>
      </c>
      <c r="I588" s="127"/>
      <c r="J588" s="128">
        <f>ROUND(I588*H588,2)</f>
        <v>0</v>
      </c>
      <c r="K588" s="124" t="s">
        <v>157</v>
      </c>
      <c r="L588" s="31"/>
      <c r="M588" s="129" t="s">
        <v>19</v>
      </c>
      <c r="N588" s="130" t="s">
        <v>47</v>
      </c>
      <c r="P588" s="131">
        <f>O588*H588</f>
        <v>0</v>
      </c>
      <c r="Q588" s="131">
        <v>0</v>
      </c>
      <c r="R588" s="131">
        <f>Q588*H588</f>
        <v>0</v>
      </c>
      <c r="S588" s="131">
        <v>0</v>
      </c>
      <c r="T588" s="132">
        <f>S588*H588</f>
        <v>0</v>
      </c>
      <c r="AR588" s="133" t="s">
        <v>249</v>
      </c>
      <c r="AT588" s="133" t="s">
        <v>153</v>
      </c>
      <c r="AU588" s="133" t="s">
        <v>85</v>
      </c>
      <c r="AY588" s="16" t="s">
        <v>151</v>
      </c>
      <c r="BE588" s="134">
        <f>IF(N588="základní",J588,0)</f>
        <v>0</v>
      </c>
      <c r="BF588" s="134">
        <f>IF(N588="snížená",J588,0)</f>
        <v>0</v>
      </c>
      <c r="BG588" s="134">
        <f>IF(N588="zákl. přenesená",J588,0)</f>
        <v>0</v>
      </c>
      <c r="BH588" s="134">
        <f>IF(N588="sníž. přenesená",J588,0)</f>
        <v>0</v>
      </c>
      <c r="BI588" s="134">
        <f>IF(N588="nulová",J588,0)</f>
        <v>0</v>
      </c>
      <c r="BJ588" s="16" t="s">
        <v>81</v>
      </c>
      <c r="BK588" s="134">
        <f>ROUND(I588*H588,2)</f>
        <v>0</v>
      </c>
      <c r="BL588" s="16" t="s">
        <v>249</v>
      </c>
      <c r="BM588" s="133" t="s">
        <v>1177</v>
      </c>
    </row>
    <row r="589" spans="2:65" s="1" customFormat="1">
      <c r="B589" s="31"/>
      <c r="D589" s="135" t="s">
        <v>160</v>
      </c>
      <c r="F589" s="136" t="s">
        <v>1178</v>
      </c>
      <c r="I589" s="137"/>
      <c r="L589" s="31"/>
      <c r="M589" s="138"/>
      <c r="T589" s="52"/>
      <c r="AT589" s="16" t="s">
        <v>160</v>
      </c>
      <c r="AU589" s="16" t="s">
        <v>85</v>
      </c>
    </row>
    <row r="590" spans="2:65" s="1" customFormat="1" ht="16.5" customHeight="1">
      <c r="B590" s="31"/>
      <c r="C590" s="147" t="s">
        <v>1179</v>
      </c>
      <c r="D590" s="147" t="s">
        <v>194</v>
      </c>
      <c r="E590" s="148" t="s">
        <v>1180</v>
      </c>
      <c r="F590" s="149" t="s">
        <v>1181</v>
      </c>
      <c r="G590" s="150" t="s">
        <v>311</v>
      </c>
      <c r="H590" s="151">
        <v>11</v>
      </c>
      <c r="I590" s="152"/>
      <c r="J590" s="153">
        <f>ROUND(I590*H590,2)</f>
        <v>0</v>
      </c>
      <c r="K590" s="149" t="s">
        <v>157</v>
      </c>
      <c r="L590" s="154"/>
      <c r="M590" s="155" t="s">
        <v>19</v>
      </c>
      <c r="N590" s="156" t="s">
        <v>47</v>
      </c>
      <c r="P590" s="131">
        <f>O590*H590</f>
        <v>0</v>
      </c>
      <c r="Q590" s="131">
        <v>5.0000000000000001E-4</v>
      </c>
      <c r="R590" s="131">
        <f>Q590*H590</f>
        <v>5.4999999999999997E-3</v>
      </c>
      <c r="S590" s="131">
        <v>0</v>
      </c>
      <c r="T590" s="132">
        <f>S590*H590</f>
        <v>0</v>
      </c>
      <c r="AR590" s="133" t="s">
        <v>344</v>
      </c>
      <c r="AT590" s="133" t="s">
        <v>194</v>
      </c>
      <c r="AU590" s="133" t="s">
        <v>85</v>
      </c>
      <c r="AY590" s="16" t="s">
        <v>151</v>
      </c>
      <c r="BE590" s="134">
        <f>IF(N590="základní",J590,0)</f>
        <v>0</v>
      </c>
      <c r="BF590" s="134">
        <f>IF(N590="snížená",J590,0)</f>
        <v>0</v>
      </c>
      <c r="BG590" s="134">
        <f>IF(N590="zákl. přenesená",J590,0)</f>
        <v>0</v>
      </c>
      <c r="BH590" s="134">
        <f>IF(N590="sníž. přenesená",J590,0)</f>
        <v>0</v>
      </c>
      <c r="BI590" s="134">
        <f>IF(N590="nulová",J590,0)</f>
        <v>0</v>
      </c>
      <c r="BJ590" s="16" t="s">
        <v>81</v>
      </c>
      <c r="BK590" s="134">
        <f>ROUND(I590*H590,2)</f>
        <v>0</v>
      </c>
      <c r="BL590" s="16" t="s">
        <v>249</v>
      </c>
      <c r="BM590" s="133" t="s">
        <v>1182</v>
      </c>
    </row>
    <row r="591" spans="2:65" s="1" customFormat="1" ht="16.5" customHeight="1">
      <c r="B591" s="31"/>
      <c r="C591" s="122" t="s">
        <v>1183</v>
      </c>
      <c r="D591" s="122" t="s">
        <v>153</v>
      </c>
      <c r="E591" s="123" t="s">
        <v>1184</v>
      </c>
      <c r="F591" s="124" t="s">
        <v>1185</v>
      </c>
      <c r="G591" s="125" t="s">
        <v>311</v>
      </c>
      <c r="H591" s="126">
        <v>70</v>
      </c>
      <c r="I591" s="127"/>
      <c r="J591" s="128">
        <f>ROUND(I591*H591,2)</f>
        <v>0</v>
      </c>
      <c r="K591" s="124" t="s">
        <v>157</v>
      </c>
      <c r="L591" s="31"/>
      <c r="M591" s="129" t="s">
        <v>19</v>
      </c>
      <c r="N591" s="130" t="s">
        <v>47</v>
      </c>
      <c r="P591" s="131">
        <f>O591*H591</f>
        <v>0</v>
      </c>
      <c r="Q591" s="131">
        <v>0</v>
      </c>
      <c r="R591" s="131">
        <f>Q591*H591</f>
        <v>0</v>
      </c>
      <c r="S591" s="131">
        <v>0</v>
      </c>
      <c r="T591" s="132">
        <f>S591*H591</f>
        <v>0</v>
      </c>
      <c r="AR591" s="133" t="s">
        <v>249</v>
      </c>
      <c r="AT591" s="133" t="s">
        <v>153</v>
      </c>
      <c r="AU591" s="133" t="s">
        <v>85</v>
      </c>
      <c r="AY591" s="16" t="s">
        <v>151</v>
      </c>
      <c r="BE591" s="134">
        <f>IF(N591="základní",J591,0)</f>
        <v>0</v>
      </c>
      <c r="BF591" s="134">
        <f>IF(N591="snížená",J591,0)</f>
        <v>0</v>
      </c>
      <c r="BG591" s="134">
        <f>IF(N591="zákl. přenesená",J591,0)</f>
        <v>0</v>
      </c>
      <c r="BH591" s="134">
        <f>IF(N591="sníž. přenesená",J591,0)</f>
        <v>0</v>
      </c>
      <c r="BI591" s="134">
        <f>IF(N591="nulová",J591,0)</f>
        <v>0</v>
      </c>
      <c r="BJ591" s="16" t="s">
        <v>81</v>
      </c>
      <c r="BK591" s="134">
        <f>ROUND(I591*H591,2)</f>
        <v>0</v>
      </c>
      <c r="BL591" s="16" t="s">
        <v>249</v>
      </c>
      <c r="BM591" s="133" t="s">
        <v>1186</v>
      </c>
    </row>
    <row r="592" spans="2:65" s="1" customFormat="1">
      <c r="B592" s="31"/>
      <c r="D592" s="135" t="s">
        <v>160</v>
      </c>
      <c r="F592" s="136" t="s">
        <v>1187</v>
      </c>
      <c r="I592" s="137"/>
      <c r="L592" s="31"/>
      <c r="M592" s="138"/>
      <c r="T592" s="52"/>
      <c r="AT592" s="16" t="s">
        <v>160</v>
      </c>
      <c r="AU592" s="16" t="s">
        <v>85</v>
      </c>
    </row>
    <row r="593" spans="2:65" s="1" customFormat="1" ht="16.5" customHeight="1">
      <c r="B593" s="31"/>
      <c r="C593" s="147" t="s">
        <v>1188</v>
      </c>
      <c r="D593" s="147" t="s">
        <v>194</v>
      </c>
      <c r="E593" s="148" t="s">
        <v>1189</v>
      </c>
      <c r="F593" s="149" t="s">
        <v>1190</v>
      </c>
      <c r="G593" s="150" t="s">
        <v>311</v>
      </c>
      <c r="H593" s="151">
        <v>70</v>
      </c>
      <c r="I593" s="152"/>
      <c r="J593" s="153">
        <f>ROUND(I593*H593,2)</f>
        <v>0</v>
      </c>
      <c r="K593" s="149" t="s">
        <v>157</v>
      </c>
      <c r="L593" s="154"/>
      <c r="M593" s="155" t="s">
        <v>19</v>
      </c>
      <c r="N593" s="156" t="s">
        <v>47</v>
      </c>
      <c r="P593" s="131">
        <f>O593*H593</f>
        <v>0</v>
      </c>
      <c r="Q593" s="131">
        <v>1.2E-4</v>
      </c>
      <c r="R593" s="131">
        <f>Q593*H593</f>
        <v>8.3999999999999995E-3</v>
      </c>
      <c r="S593" s="131">
        <v>0</v>
      </c>
      <c r="T593" s="132">
        <f>S593*H593</f>
        <v>0</v>
      </c>
      <c r="AR593" s="133" t="s">
        <v>344</v>
      </c>
      <c r="AT593" s="133" t="s">
        <v>194</v>
      </c>
      <c r="AU593" s="133" t="s">
        <v>85</v>
      </c>
      <c r="AY593" s="16" t="s">
        <v>151</v>
      </c>
      <c r="BE593" s="134">
        <f>IF(N593="základní",J593,0)</f>
        <v>0</v>
      </c>
      <c r="BF593" s="134">
        <f>IF(N593="snížená",J593,0)</f>
        <v>0</v>
      </c>
      <c r="BG593" s="134">
        <f>IF(N593="zákl. přenesená",J593,0)</f>
        <v>0</v>
      </c>
      <c r="BH593" s="134">
        <f>IF(N593="sníž. přenesená",J593,0)</f>
        <v>0</v>
      </c>
      <c r="BI593" s="134">
        <f>IF(N593="nulová",J593,0)</f>
        <v>0</v>
      </c>
      <c r="BJ593" s="16" t="s">
        <v>81</v>
      </c>
      <c r="BK593" s="134">
        <f>ROUND(I593*H593,2)</f>
        <v>0</v>
      </c>
      <c r="BL593" s="16" t="s">
        <v>249</v>
      </c>
      <c r="BM593" s="133" t="s">
        <v>1191</v>
      </c>
    </row>
    <row r="594" spans="2:65" s="1" customFormat="1" ht="24.2" customHeight="1">
      <c r="B594" s="31"/>
      <c r="C594" s="122" t="s">
        <v>1192</v>
      </c>
      <c r="D594" s="122" t="s">
        <v>153</v>
      </c>
      <c r="E594" s="123" t="s">
        <v>1193</v>
      </c>
      <c r="F594" s="124" t="s">
        <v>1194</v>
      </c>
      <c r="G594" s="125" t="s">
        <v>966</v>
      </c>
      <c r="H594" s="126">
        <v>6</v>
      </c>
      <c r="I594" s="127"/>
      <c r="J594" s="128">
        <f>ROUND(I594*H594,2)</f>
        <v>0</v>
      </c>
      <c r="K594" s="124" t="s">
        <v>157</v>
      </c>
      <c r="L594" s="31"/>
      <c r="M594" s="129" t="s">
        <v>19</v>
      </c>
      <c r="N594" s="130" t="s">
        <v>47</v>
      </c>
      <c r="P594" s="131">
        <f>O594*H594</f>
        <v>0</v>
      </c>
      <c r="Q594" s="131">
        <v>5.0600000000000003E-3</v>
      </c>
      <c r="R594" s="131">
        <f>Q594*H594</f>
        <v>3.0360000000000002E-2</v>
      </c>
      <c r="S594" s="131">
        <v>0</v>
      </c>
      <c r="T594" s="132">
        <f>S594*H594</f>
        <v>0</v>
      </c>
      <c r="AR594" s="133" t="s">
        <v>249</v>
      </c>
      <c r="AT594" s="133" t="s">
        <v>153</v>
      </c>
      <c r="AU594" s="133" t="s">
        <v>85</v>
      </c>
      <c r="AY594" s="16" t="s">
        <v>151</v>
      </c>
      <c r="BE594" s="134">
        <f>IF(N594="základní",J594,0)</f>
        <v>0</v>
      </c>
      <c r="BF594" s="134">
        <f>IF(N594="snížená",J594,0)</f>
        <v>0</v>
      </c>
      <c r="BG594" s="134">
        <f>IF(N594="zákl. přenesená",J594,0)</f>
        <v>0</v>
      </c>
      <c r="BH594" s="134">
        <f>IF(N594="sníž. přenesená",J594,0)</f>
        <v>0</v>
      </c>
      <c r="BI594" s="134">
        <f>IF(N594="nulová",J594,0)</f>
        <v>0</v>
      </c>
      <c r="BJ594" s="16" t="s">
        <v>81</v>
      </c>
      <c r="BK594" s="134">
        <f>ROUND(I594*H594,2)</f>
        <v>0</v>
      </c>
      <c r="BL594" s="16" t="s">
        <v>249</v>
      </c>
      <c r="BM594" s="133" t="s">
        <v>1195</v>
      </c>
    </row>
    <row r="595" spans="2:65" s="1" customFormat="1">
      <c r="B595" s="31"/>
      <c r="D595" s="135" t="s">
        <v>160</v>
      </c>
      <c r="F595" s="136" t="s">
        <v>1196</v>
      </c>
      <c r="I595" s="137"/>
      <c r="L595" s="31"/>
      <c r="M595" s="138"/>
      <c r="T595" s="52"/>
      <c r="AT595" s="16" t="s">
        <v>160</v>
      </c>
      <c r="AU595" s="16" t="s">
        <v>85</v>
      </c>
    </row>
    <row r="596" spans="2:65" s="1" customFormat="1" ht="24.2" customHeight="1">
      <c r="B596" s="31"/>
      <c r="C596" s="122" t="s">
        <v>1197</v>
      </c>
      <c r="D596" s="122" t="s">
        <v>153</v>
      </c>
      <c r="E596" s="123" t="s">
        <v>1198</v>
      </c>
      <c r="F596" s="124" t="s">
        <v>1199</v>
      </c>
      <c r="G596" s="125" t="s">
        <v>966</v>
      </c>
      <c r="H596" s="126">
        <v>4</v>
      </c>
      <c r="I596" s="127"/>
      <c r="J596" s="128">
        <f>ROUND(I596*H596,2)</f>
        <v>0</v>
      </c>
      <c r="K596" s="124" t="s">
        <v>157</v>
      </c>
      <c r="L596" s="31"/>
      <c r="M596" s="129" t="s">
        <v>19</v>
      </c>
      <c r="N596" s="130" t="s">
        <v>47</v>
      </c>
      <c r="P596" s="131">
        <f>O596*H596</f>
        <v>0</v>
      </c>
      <c r="Q596" s="131">
        <v>1.525E-2</v>
      </c>
      <c r="R596" s="131">
        <f>Q596*H596</f>
        <v>6.0999999999999999E-2</v>
      </c>
      <c r="S596" s="131">
        <v>0</v>
      </c>
      <c r="T596" s="132">
        <f>S596*H596</f>
        <v>0</v>
      </c>
      <c r="AR596" s="133" t="s">
        <v>249</v>
      </c>
      <c r="AT596" s="133" t="s">
        <v>153</v>
      </c>
      <c r="AU596" s="133" t="s">
        <v>85</v>
      </c>
      <c r="AY596" s="16" t="s">
        <v>151</v>
      </c>
      <c r="BE596" s="134">
        <f>IF(N596="základní",J596,0)</f>
        <v>0</v>
      </c>
      <c r="BF596" s="134">
        <f>IF(N596="snížená",J596,0)</f>
        <v>0</v>
      </c>
      <c r="BG596" s="134">
        <f>IF(N596="zákl. přenesená",J596,0)</f>
        <v>0</v>
      </c>
      <c r="BH596" s="134">
        <f>IF(N596="sníž. přenesená",J596,0)</f>
        <v>0</v>
      </c>
      <c r="BI596" s="134">
        <f>IF(N596="nulová",J596,0)</f>
        <v>0</v>
      </c>
      <c r="BJ596" s="16" t="s">
        <v>81</v>
      </c>
      <c r="BK596" s="134">
        <f>ROUND(I596*H596,2)</f>
        <v>0</v>
      </c>
      <c r="BL596" s="16" t="s">
        <v>249</v>
      </c>
      <c r="BM596" s="133" t="s">
        <v>1200</v>
      </c>
    </row>
    <row r="597" spans="2:65" s="1" customFormat="1">
      <c r="B597" s="31"/>
      <c r="D597" s="135" t="s">
        <v>160</v>
      </c>
      <c r="F597" s="136" t="s">
        <v>1201</v>
      </c>
      <c r="I597" s="137"/>
      <c r="L597" s="31"/>
      <c r="M597" s="138"/>
      <c r="T597" s="52"/>
      <c r="AT597" s="16" t="s">
        <v>160</v>
      </c>
      <c r="AU597" s="16" t="s">
        <v>85</v>
      </c>
    </row>
    <row r="598" spans="2:65" s="1" customFormat="1" ht="16.5" customHeight="1">
      <c r="B598" s="31"/>
      <c r="C598" s="122" t="s">
        <v>1202</v>
      </c>
      <c r="D598" s="122" t="s">
        <v>153</v>
      </c>
      <c r="E598" s="123" t="s">
        <v>1203</v>
      </c>
      <c r="F598" s="124" t="s">
        <v>1204</v>
      </c>
      <c r="G598" s="125" t="s">
        <v>966</v>
      </c>
      <c r="H598" s="126">
        <v>6</v>
      </c>
      <c r="I598" s="127"/>
      <c r="J598" s="128">
        <f>ROUND(I598*H598,2)</f>
        <v>0</v>
      </c>
      <c r="K598" s="124" t="s">
        <v>157</v>
      </c>
      <c r="L598" s="31"/>
      <c r="M598" s="129" t="s">
        <v>19</v>
      </c>
      <c r="N598" s="130" t="s">
        <v>47</v>
      </c>
      <c r="P598" s="131">
        <f>O598*H598</f>
        <v>0</v>
      </c>
      <c r="Q598" s="131">
        <v>2.4000000000000001E-4</v>
      </c>
      <c r="R598" s="131">
        <f>Q598*H598</f>
        <v>1.4400000000000001E-3</v>
      </c>
      <c r="S598" s="131">
        <v>0</v>
      </c>
      <c r="T598" s="132">
        <f>S598*H598</f>
        <v>0</v>
      </c>
      <c r="AR598" s="133" t="s">
        <v>249</v>
      </c>
      <c r="AT598" s="133" t="s">
        <v>153</v>
      </c>
      <c r="AU598" s="133" t="s">
        <v>85</v>
      </c>
      <c r="AY598" s="16" t="s">
        <v>151</v>
      </c>
      <c r="BE598" s="134">
        <f>IF(N598="základní",J598,0)</f>
        <v>0</v>
      </c>
      <c r="BF598" s="134">
        <f>IF(N598="snížená",J598,0)</f>
        <v>0</v>
      </c>
      <c r="BG598" s="134">
        <f>IF(N598="zákl. přenesená",J598,0)</f>
        <v>0</v>
      </c>
      <c r="BH598" s="134">
        <f>IF(N598="sníž. přenesená",J598,0)</f>
        <v>0</v>
      </c>
      <c r="BI598" s="134">
        <f>IF(N598="nulová",J598,0)</f>
        <v>0</v>
      </c>
      <c r="BJ598" s="16" t="s">
        <v>81</v>
      </c>
      <c r="BK598" s="134">
        <f>ROUND(I598*H598,2)</f>
        <v>0</v>
      </c>
      <c r="BL598" s="16" t="s">
        <v>249</v>
      </c>
      <c r="BM598" s="133" t="s">
        <v>1205</v>
      </c>
    </row>
    <row r="599" spans="2:65" s="1" customFormat="1">
      <c r="B599" s="31"/>
      <c r="D599" s="135" t="s">
        <v>160</v>
      </c>
      <c r="F599" s="136" t="s">
        <v>1206</v>
      </c>
      <c r="I599" s="137"/>
      <c r="L599" s="31"/>
      <c r="M599" s="138"/>
      <c r="T599" s="52"/>
      <c r="AT599" s="16" t="s">
        <v>160</v>
      </c>
      <c r="AU599" s="16" t="s">
        <v>85</v>
      </c>
    </row>
    <row r="600" spans="2:65" s="1" customFormat="1" ht="16.5" customHeight="1">
      <c r="B600" s="31"/>
      <c r="C600" s="122" t="s">
        <v>1207</v>
      </c>
      <c r="D600" s="122" t="s">
        <v>153</v>
      </c>
      <c r="E600" s="123" t="s">
        <v>1208</v>
      </c>
      <c r="F600" s="124" t="s">
        <v>1209</v>
      </c>
      <c r="G600" s="125" t="s">
        <v>966</v>
      </c>
      <c r="H600" s="126">
        <v>4</v>
      </c>
      <c r="I600" s="127"/>
      <c r="J600" s="128">
        <f>ROUND(I600*H600,2)</f>
        <v>0</v>
      </c>
      <c r="K600" s="124" t="s">
        <v>157</v>
      </c>
      <c r="L600" s="31"/>
      <c r="M600" s="129" t="s">
        <v>19</v>
      </c>
      <c r="N600" s="130" t="s">
        <v>47</v>
      </c>
      <c r="P600" s="131">
        <f>O600*H600</f>
        <v>0</v>
      </c>
      <c r="Q600" s="131">
        <v>1.9599999999999999E-3</v>
      </c>
      <c r="R600" s="131">
        <f>Q600*H600</f>
        <v>7.8399999999999997E-3</v>
      </c>
      <c r="S600" s="131">
        <v>0</v>
      </c>
      <c r="T600" s="132">
        <f>S600*H600</f>
        <v>0</v>
      </c>
      <c r="AR600" s="133" t="s">
        <v>249</v>
      </c>
      <c r="AT600" s="133" t="s">
        <v>153</v>
      </c>
      <c r="AU600" s="133" t="s">
        <v>85</v>
      </c>
      <c r="AY600" s="16" t="s">
        <v>151</v>
      </c>
      <c r="BE600" s="134">
        <f>IF(N600="základní",J600,0)</f>
        <v>0</v>
      </c>
      <c r="BF600" s="134">
        <f>IF(N600="snížená",J600,0)</f>
        <v>0</v>
      </c>
      <c r="BG600" s="134">
        <f>IF(N600="zákl. přenesená",J600,0)</f>
        <v>0</v>
      </c>
      <c r="BH600" s="134">
        <f>IF(N600="sníž. přenesená",J600,0)</f>
        <v>0</v>
      </c>
      <c r="BI600" s="134">
        <f>IF(N600="nulová",J600,0)</f>
        <v>0</v>
      </c>
      <c r="BJ600" s="16" t="s">
        <v>81</v>
      </c>
      <c r="BK600" s="134">
        <f>ROUND(I600*H600,2)</f>
        <v>0</v>
      </c>
      <c r="BL600" s="16" t="s">
        <v>249</v>
      </c>
      <c r="BM600" s="133" t="s">
        <v>1210</v>
      </c>
    </row>
    <row r="601" spans="2:65" s="1" customFormat="1">
      <c r="B601" s="31"/>
      <c r="D601" s="135" t="s">
        <v>160</v>
      </c>
      <c r="F601" s="136" t="s">
        <v>1211</v>
      </c>
      <c r="I601" s="137"/>
      <c r="L601" s="31"/>
      <c r="M601" s="138"/>
      <c r="T601" s="52"/>
      <c r="AT601" s="16" t="s">
        <v>160</v>
      </c>
      <c r="AU601" s="16" t="s">
        <v>85</v>
      </c>
    </row>
    <row r="602" spans="2:65" s="1" customFormat="1" ht="16.5" customHeight="1">
      <c r="B602" s="31"/>
      <c r="C602" s="122" t="s">
        <v>1212</v>
      </c>
      <c r="D602" s="122" t="s">
        <v>153</v>
      </c>
      <c r="E602" s="123" t="s">
        <v>1213</v>
      </c>
      <c r="F602" s="124" t="s">
        <v>1214</v>
      </c>
      <c r="G602" s="125" t="s">
        <v>966</v>
      </c>
      <c r="H602" s="126">
        <v>4</v>
      </c>
      <c r="I602" s="127"/>
      <c r="J602" s="128">
        <f>ROUND(I602*H602,2)</f>
        <v>0</v>
      </c>
      <c r="K602" s="124" t="s">
        <v>157</v>
      </c>
      <c r="L602" s="31"/>
      <c r="M602" s="129" t="s">
        <v>19</v>
      </c>
      <c r="N602" s="130" t="s">
        <v>47</v>
      </c>
      <c r="P602" s="131">
        <f>O602*H602</f>
        <v>0</v>
      </c>
      <c r="Q602" s="131">
        <v>1.8E-3</v>
      </c>
      <c r="R602" s="131">
        <f>Q602*H602</f>
        <v>7.1999999999999998E-3</v>
      </c>
      <c r="S602" s="131">
        <v>0</v>
      </c>
      <c r="T602" s="132">
        <f>S602*H602</f>
        <v>0</v>
      </c>
      <c r="AR602" s="133" t="s">
        <v>249</v>
      </c>
      <c r="AT602" s="133" t="s">
        <v>153</v>
      </c>
      <c r="AU602" s="133" t="s">
        <v>85</v>
      </c>
      <c r="AY602" s="16" t="s">
        <v>151</v>
      </c>
      <c r="BE602" s="134">
        <f>IF(N602="základní",J602,0)</f>
        <v>0</v>
      </c>
      <c r="BF602" s="134">
        <f>IF(N602="snížená",J602,0)</f>
        <v>0</v>
      </c>
      <c r="BG602" s="134">
        <f>IF(N602="zákl. přenesená",J602,0)</f>
        <v>0</v>
      </c>
      <c r="BH602" s="134">
        <f>IF(N602="sníž. přenesená",J602,0)</f>
        <v>0</v>
      </c>
      <c r="BI602" s="134">
        <f>IF(N602="nulová",J602,0)</f>
        <v>0</v>
      </c>
      <c r="BJ602" s="16" t="s">
        <v>81</v>
      </c>
      <c r="BK602" s="134">
        <f>ROUND(I602*H602,2)</f>
        <v>0</v>
      </c>
      <c r="BL602" s="16" t="s">
        <v>249</v>
      </c>
      <c r="BM602" s="133" t="s">
        <v>1215</v>
      </c>
    </row>
    <row r="603" spans="2:65" s="1" customFormat="1">
      <c r="B603" s="31"/>
      <c r="D603" s="135" t="s">
        <v>160</v>
      </c>
      <c r="F603" s="136" t="s">
        <v>1216</v>
      </c>
      <c r="I603" s="137"/>
      <c r="L603" s="31"/>
      <c r="M603" s="138"/>
      <c r="T603" s="52"/>
      <c r="AT603" s="16" t="s">
        <v>160</v>
      </c>
      <c r="AU603" s="16" t="s">
        <v>85</v>
      </c>
    </row>
    <row r="604" spans="2:65" s="1" customFormat="1" ht="16.5" customHeight="1">
      <c r="B604" s="31"/>
      <c r="C604" s="122" t="s">
        <v>1217</v>
      </c>
      <c r="D604" s="122" t="s">
        <v>153</v>
      </c>
      <c r="E604" s="123" t="s">
        <v>1218</v>
      </c>
      <c r="F604" s="124" t="s">
        <v>1219</v>
      </c>
      <c r="G604" s="125" t="s">
        <v>966</v>
      </c>
      <c r="H604" s="126">
        <v>17</v>
      </c>
      <c r="I604" s="127"/>
      <c r="J604" s="128">
        <f>ROUND(I604*H604,2)</f>
        <v>0</v>
      </c>
      <c r="K604" s="124" t="s">
        <v>157</v>
      </c>
      <c r="L604" s="31"/>
      <c r="M604" s="129" t="s">
        <v>19</v>
      </c>
      <c r="N604" s="130" t="s">
        <v>47</v>
      </c>
      <c r="P604" s="131">
        <f>O604*H604</f>
        <v>0</v>
      </c>
      <c r="Q604" s="131">
        <v>1.8E-3</v>
      </c>
      <c r="R604" s="131">
        <f>Q604*H604</f>
        <v>3.0599999999999999E-2</v>
      </c>
      <c r="S604" s="131">
        <v>0</v>
      </c>
      <c r="T604" s="132">
        <f>S604*H604</f>
        <v>0</v>
      </c>
      <c r="AR604" s="133" t="s">
        <v>249</v>
      </c>
      <c r="AT604" s="133" t="s">
        <v>153</v>
      </c>
      <c r="AU604" s="133" t="s">
        <v>85</v>
      </c>
      <c r="AY604" s="16" t="s">
        <v>151</v>
      </c>
      <c r="BE604" s="134">
        <f>IF(N604="základní",J604,0)</f>
        <v>0</v>
      </c>
      <c r="BF604" s="134">
        <f>IF(N604="snížená",J604,0)</f>
        <v>0</v>
      </c>
      <c r="BG604" s="134">
        <f>IF(N604="zákl. přenesená",J604,0)</f>
        <v>0</v>
      </c>
      <c r="BH604" s="134">
        <f>IF(N604="sníž. přenesená",J604,0)</f>
        <v>0</v>
      </c>
      <c r="BI604" s="134">
        <f>IF(N604="nulová",J604,0)</f>
        <v>0</v>
      </c>
      <c r="BJ604" s="16" t="s">
        <v>81</v>
      </c>
      <c r="BK604" s="134">
        <f>ROUND(I604*H604,2)</f>
        <v>0</v>
      </c>
      <c r="BL604" s="16" t="s">
        <v>249</v>
      </c>
      <c r="BM604" s="133" t="s">
        <v>1220</v>
      </c>
    </row>
    <row r="605" spans="2:65" s="1" customFormat="1">
      <c r="B605" s="31"/>
      <c r="D605" s="135" t="s">
        <v>160</v>
      </c>
      <c r="F605" s="136" t="s">
        <v>1221</v>
      </c>
      <c r="I605" s="137"/>
      <c r="L605" s="31"/>
      <c r="M605" s="138"/>
      <c r="T605" s="52"/>
      <c r="AT605" s="16" t="s">
        <v>160</v>
      </c>
      <c r="AU605" s="16" t="s">
        <v>85</v>
      </c>
    </row>
    <row r="606" spans="2:65" s="1" customFormat="1" ht="16.5" customHeight="1">
      <c r="B606" s="31"/>
      <c r="C606" s="122" t="s">
        <v>1222</v>
      </c>
      <c r="D606" s="122" t="s">
        <v>153</v>
      </c>
      <c r="E606" s="123" t="s">
        <v>1223</v>
      </c>
      <c r="F606" s="124" t="s">
        <v>1224</v>
      </c>
      <c r="G606" s="125" t="s">
        <v>966</v>
      </c>
      <c r="H606" s="126">
        <v>4</v>
      </c>
      <c r="I606" s="127"/>
      <c r="J606" s="128">
        <f>ROUND(I606*H606,2)</f>
        <v>0</v>
      </c>
      <c r="K606" s="124" t="s">
        <v>157</v>
      </c>
      <c r="L606" s="31"/>
      <c r="M606" s="129" t="s">
        <v>19</v>
      </c>
      <c r="N606" s="130" t="s">
        <v>47</v>
      </c>
      <c r="P606" s="131">
        <f>O606*H606</f>
        <v>0</v>
      </c>
      <c r="Q606" s="131">
        <v>1.8400000000000001E-3</v>
      </c>
      <c r="R606" s="131">
        <f>Q606*H606</f>
        <v>7.3600000000000002E-3</v>
      </c>
      <c r="S606" s="131">
        <v>0</v>
      </c>
      <c r="T606" s="132">
        <f>S606*H606</f>
        <v>0</v>
      </c>
      <c r="AR606" s="133" t="s">
        <v>249</v>
      </c>
      <c r="AT606" s="133" t="s">
        <v>153</v>
      </c>
      <c r="AU606" s="133" t="s">
        <v>85</v>
      </c>
      <c r="AY606" s="16" t="s">
        <v>151</v>
      </c>
      <c r="BE606" s="134">
        <f>IF(N606="základní",J606,0)</f>
        <v>0</v>
      </c>
      <c r="BF606" s="134">
        <f>IF(N606="snížená",J606,0)</f>
        <v>0</v>
      </c>
      <c r="BG606" s="134">
        <f>IF(N606="zákl. přenesená",J606,0)</f>
        <v>0</v>
      </c>
      <c r="BH606" s="134">
        <f>IF(N606="sníž. přenesená",J606,0)</f>
        <v>0</v>
      </c>
      <c r="BI606" s="134">
        <f>IF(N606="nulová",J606,0)</f>
        <v>0</v>
      </c>
      <c r="BJ606" s="16" t="s">
        <v>81</v>
      </c>
      <c r="BK606" s="134">
        <f>ROUND(I606*H606,2)</f>
        <v>0</v>
      </c>
      <c r="BL606" s="16" t="s">
        <v>249</v>
      </c>
      <c r="BM606" s="133" t="s">
        <v>1225</v>
      </c>
    </row>
    <row r="607" spans="2:65" s="1" customFormat="1">
      <c r="B607" s="31"/>
      <c r="D607" s="135" t="s">
        <v>160</v>
      </c>
      <c r="F607" s="136" t="s">
        <v>1226</v>
      </c>
      <c r="I607" s="137"/>
      <c r="L607" s="31"/>
      <c r="M607" s="138"/>
      <c r="T607" s="52"/>
      <c r="AT607" s="16" t="s">
        <v>160</v>
      </c>
      <c r="AU607" s="16" t="s">
        <v>85</v>
      </c>
    </row>
    <row r="608" spans="2:65" s="1" customFormat="1" ht="24.2" customHeight="1">
      <c r="B608" s="31"/>
      <c r="C608" s="122" t="s">
        <v>1227</v>
      </c>
      <c r="D608" s="122" t="s">
        <v>153</v>
      </c>
      <c r="E608" s="123" t="s">
        <v>1228</v>
      </c>
      <c r="F608" s="124" t="s">
        <v>1229</v>
      </c>
      <c r="G608" s="125" t="s">
        <v>177</v>
      </c>
      <c r="H608" s="126">
        <v>0.755</v>
      </c>
      <c r="I608" s="127"/>
      <c r="J608" s="128">
        <f>ROUND(I608*H608,2)</f>
        <v>0</v>
      </c>
      <c r="K608" s="124" t="s">
        <v>157</v>
      </c>
      <c r="L608" s="31"/>
      <c r="M608" s="129" t="s">
        <v>19</v>
      </c>
      <c r="N608" s="130" t="s">
        <v>47</v>
      </c>
      <c r="P608" s="131">
        <f>O608*H608</f>
        <v>0</v>
      </c>
      <c r="Q608" s="131">
        <v>0</v>
      </c>
      <c r="R608" s="131">
        <f>Q608*H608</f>
        <v>0</v>
      </c>
      <c r="S608" s="131">
        <v>0</v>
      </c>
      <c r="T608" s="132">
        <f>S608*H608</f>
        <v>0</v>
      </c>
      <c r="AR608" s="133" t="s">
        <v>249</v>
      </c>
      <c r="AT608" s="133" t="s">
        <v>153</v>
      </c>
      <c r="AU608" s="133" t="s">
        <v>85</v>
      </c>
      <c r="AY608" s="16" t="s">
        <v>151</v>
      </c>
      <c r="BE608" s="134">
        <f>IF(N608="základní",J608,0)</f>
        <v>0</v>
      </c>
      <c r="BF608" s="134">
        <f>IF(N608="snížená",J608,0)</f>
        <v>0</v>
      </c>
      <c r="BG608" s="134">
        <f>IF(N608="zákl. přenesená",J608,0)</f>
        <v>0</v>
      </c>
      <c r="BH608" s="134">
        <f>IF(N608="sníž. přenesená",J608,0)</f>
        <v>0</v>
      </c>
      <c r="BI608" s="134">
        <f>IF(N608="nulová",J608,0)</f>
        <v>0</v>
      </c>
      <c r="BJ608" s="16" t="s">
        <v>81</v>
      </c>
      <c r="BK608" s="134">
        <f>ROUND(I608*H608,2)</f>
        <v>0</v>
      </c>
      <c r="BL608" s="16" t="s">
        <v>249</v>
      </c>
      <c r="BM608" s="133" t="s">
        <v>1230</v>
      </c>
    </row>
    <row r="609" spans="2:65" s="1" customFormat="1">
      <c r="B609" s="31"/>
      <c r="D609" s="135" t="s">
        <v>160</v>
      </c>
      <c r="F609" s="136" t="s">
        <v>1231</v>
      </c>
      <c r="I609" s="137"/>
      <c r="L609" s="31"/>
      <c r="M609" s="138"/>
      <c r="T609" s="52"/>
      <c r="AT609" s="16" t="s">
        <v>160</v>
      </c>
      <c r="AU609" s="16" t="s">
        <v>85</v>
      </c>
    </row>
    <row r="610" spans="2:65" s="11" customFormat="1" ht="22.9" customHeight="1">
      <c r="B610" s="110"/>
      <c r="D610" s="111" t="s">
        <v>75</v>
      </c>
      <c r="E610" s="120" t="s">
        <v>1232</v>
      </c>
      <c r="F610" s="120" t="s">
        <v>1233</v>
      </c>
      <c r="I610" s="113"/>
      <c r="J610" s="121">
        <f>BK610</f>
        <v>0</v>
      </c>
      <c r="L610" s="110"/>
      <c r="M610" s="115"/>
      <c r="P610" s="116">
        <f>SUM(P611:P614)</f>
        <v>0</v>
      </c>
      <c r="R610" s="116">
        <f>SUM(R611:R614)</f>
        <v>0.1012</v>
      </c>
      <c r="T610" s="117">
        <f>SUM(T611:T614)</f>
        <v>0</v>
      </c>
      <c r="AR610" s="111" t="s">
        <v>85</v>
      </c>
      <c r="AT610" s="118" t="s">
        <v>75</v>
      </c>
      <c r="AU610" s="118" t="s">
        <v>81</v>
      </c>
      <c r="AY610" s="111" t="s">
        <v>151</v>
      </c>
      <c r="BK610" s="119">
        <f>SUM(BK611:BK614)</f>
        <v>0</v>
      </c>
    </row>
    <row r="611" spans="2:65" s="1" customFormat="1" ht="24.2" customHeight="1">
      <c r="B611" s="31"/>
      <c r="C611" s="122" t="s">
        <v>1234</v>
      </c>
      <c r="D611" s="122" t="s">
        <v>153</v>
      </c>
      <c r="E611" s="123" t="s">
        <v>1235</v>
      </c>
      <c r="F611" s="124" t="s">
        <v>1236</v>
      </c>
      <c r="G611" s="125" t="s">
        <v>966</v>
      </c>
      <c r="H611" s="126">
        <v>11</v>
      </c>
      <c r="I611" s="127"/>
      <c r="J611" s="128">
        <f>ROUND(I611*H611,2)</f>
        <v>0</v>
      </c>
      <c r="K611" s="124" t="s">
        <v>157</v>
      </c>
      <c r="L611" s="31"/>
      <c r="M611" s="129" t="s">
        <v>19</v>
      </c>
      <c r="N611" s="130" t="s">
        <v>47</v>
      </c>
      <c r="P611" s="131">
        <f>O611*H611</f>
        <v>0</v>
      </c>
      <c r="Q611" s="131">
        <v>9.1999999999999998E-3</v>
      </c>
      <c r="R611" s="131">
        <f>Q611*H611</f>
        <v>0.1012</v>
      </c>
      <c r="S611" s="131">
        <v>0</v>
      </c>
      <c r="T611" s="132">
        <f>S611*H611</f>
        <v>0</v>
      </c>
      <c r="AR611" s="133" t="s">
        <v>249</v>
      </c>
      <c r="AT611" s="133" t="s">
        <v>153</v>
      </c>
      <c r="AU611" s="133" t="s">
        <v>85</v>
      </c>
      <c r="AY611" s="16" t="s">
        <v>151</v>
      </c>
      <c r="BE611" s="134">
        <f>IF(N611="základní",J611,0)</f>
        <v>0</v>
      </c>
      <c r="BF611" s="134">
        <f>IF(N611="snížená",J611,0)</f>
        <v>0</v>
      </c>
      <c r="BG611" s="134">
        <f>IF(N611="zákl. přenesená",J611,0)</f>
        <v>0</v>
      </c>
      <c r="BH611" s="134">
        <f>IF(N611="sníž. přenesená",J611,0)</f>
        <v>0</v>
      </c>
      <c r="BI611" s="134">
        <f>IF(N611="nulová",J611,0)</f>
        <v>0</v>
      </c>
      <c r="BJ611" s="16" t="s">
        <v>81</v>
      </c>
      <c r="BK611" s="134">
        <f>ROUND(I611*H611,2)</f>
        <v>0</v>
      </c>
      <c r="BL611" s="16" t="s">
        <v>249</v>
      </c>
      <c r="BM611" s="133" t="s">
        <v>1237</v>
      </c>
    </row>
    <row r="612" spans="2:65" s="1" customFormat="1">
      <c r="B612" s="31"/>
      <c r="D612" s="135" t="s">
        <v>160</v>
      </c>
      <c r="F612" s="136" t="s">
        <v>1238</v>
      </c>
      <c r="I612" s="137"/>
      <c r="L612" s="31"/>
      <c r="M612" s="138"/>
      <c r="T612" s="52"/>
      <c r="AT612" s="16" t="s">
        <v>160</v>
      </c>
      <c r="AU612" s="16" t="s">
        <v>85</v>
      </c>
    </row>
    <row r="613" spans="2:65" s="1" customFormat="1" ht="33" customHeight="1">
      <c r="B613" s="31"/>
      <c r="C613" s="122" t="s">
        <v>1239</v>
      </c>
      <c r="D613" s="122" t="s">
        <v>153</v>
      </c>
      <c r="E613" s="123" t="s">
        <v>1240</v>
      </c>
      <c r="F613" s="124" t="s">
        <v>1241</v>
      </c>
      <c r="G613" s="125" t="s">
        <v>177</v>
      </c>
      <c r="H613" s="126">
        <v>0.10100000000000001</v>
      </c>
      <c r="I613" s="127"/>
      <c r="J613" s="128">
        <f>ROUND(I613*H613,2)</f>
        <v>0</v>
      </c>
      <c r="K613" s="124" t="s">
        <v>157</v>
      </c>
      <c r="L613" s="31"/>
      <c r="M613" s="129" t="s">
        <v>19</v>
      </c>
      <c r="N613" s="130" t="s">
        <v>47</v>
      </c>
      <c r="P613" s="131">
        <f>O613*H613</f>
        <v>0</v>
      </c>
      <c r="Q613" s="131">
        <v>0</v>
      </c>
      <c r="R613" s="131">
        <f>Q613*H613</f>
        <v>0</v>
      </c>
      <c r="S613" s="131">
        <v>0</v>
      </c>
      <c r="T613" s="132">
        <f>S613*H613</f>
        <v>0</v>
      </c>
      <c r="AR613" s="133" t="s">
        <v>249</v>
      </c>
      <c r="AT613" s="133" t="s">
        <v>153</v>
      </c>
      <c r="AU613" s="133" t="s">
        <v>85</v>
      </c>
      <c r="AY613" s="16" t="s">
        <v>151</v>
      </c>
      <c r="BE613" s="134">
        <f>IF(N613="základní",J613,0)</f>
        <v>0</v>
      </c>
      <c r="BF613" s="134">
        <f>IF(N613="snížená",J613,0)</f>
        <v>0</v>
      </c>
      <c r="BG613" s="134">
        <f>IF(N613="zákl. přenesená",J613,0)</f>
        <v>0</v>
      </c>
      <c r="BH613" s="134">
        <f>IF(N613="sníž. přenesená",J613,0)</f>
        <v>0</v>
      </c>
      <c r="BI613" s="134">
        <f>IF(N613="nulová",J613,0)</f>
        <v>0</v>
      </c>
      <c r="BJ613" s="16" t="s">
        <v>81</v>
      </c>
      <c r="BK613" s="134">
        <f>ROUND(I613*H613,2)</f>
        <v>0</v>
      </c>
      <c r="BL613" s="16" t="s">
        <v>249</v>
      </c>
      <c r="BM613" s="133" t="s">
        <v>1242</v>
      </c>
    </row>
    <row r="614" spans="2:65" s="1" customFormat="1">
      <c r="B614" s="31"/>
      <c r="D614" s="135" t="s">
        <v>160</v>
      </c>
      <c r="F614" s="136" t="s">
        <v>1243</v>
      </c>
      <c r="I614" s="137"/>
      <c r="L614" s="31"/>
      <c r="M614" s="138"/>
      <c r="T614" s="52"/>
      <c r="AT614" s="16" t="s">
        <v>160</v>
      </c>
      <c r="AU614" s="16" t="s">
        <v>85</v>
      </c>
    </row>
    <row r="615" spans="2:65" s="11" customFormat="1" ht="22.9" customHeight="1">
      <c r="B615" s="110"/>
      <c r="D615" s="111" t="s">
        <v>75</v>
      </c>
      <c r="E615" s="120" t="s">
        <v>1244</v>
      </c>
      <c r="F615" s="120" t="s">
        <v>1245</v>
      </c>
      <c r="I615" s="113"/>
      <c r="J615" s="121">
        <f>BK615</f>
        <v>0</v>
      </c>
      <c r="L615" s="110"/>
      <c r="M615" s="115"/>
      <c r="P615" s="116">
        <f>SUM(P616:P633)</f>
        <v>0</v>
      </c>
      <c r="R615" s="116">
        <f>SUM(R616:R633)</f>
        <v>0.13466830000000002</v>
      </c>
      <c r="T615" s="117">
        <f>SUM(T616:T633)</f>
        <v>0.192024</v>
      </c>
      <c r="AR615" s="111" t="s">
        <v>85</v>
      </c>
      <c r="AT615" s="118" t="s">
        <v>75</v>
      </c>
      <c r="AU615" s="118" t="s">
        <v>81</v>
      </c>
      <c r="AY615" s="111" t="s">
        <v>151</v>
      </c>
      <c r="BK615" s="119">
        <f>SUM(BK616:BK633)</f>
        <v>0</v>
      </c>
    </row>
    <row r="616" spans="2:65" s="1" customFormat="1" ht="16.5" customHeight="1">
      <c r="B616" s="31"/>
      <c r="C616" s="122" t="s">
        <v>1246</v>
      </c>
      <c r="D616" s="122" t="s">
        <v>153</v>
      </c>
      <c r="E616" s="123" t="s">
        <v>1247</v>
      </c>
      <c r="F616" s="124" t="s">
        <v>1248</v>
      </c>
      <c r="G616" s="125" t="s">
        <v>821</v>
      </c>
      <c r="H616" s="126">
        <v>75.599999999999994</v>
      </c>
      <c r="I616" s="127"/>
      <c r="J616" s="128">
        <f>ROUND(I616*H616,2)</f>
        <v>0</v>
      </c>
      <c r="K616" s="124" t="s">
        <v>157</v>
      </c>
      <c r="L616" s="31"/>
      <c r="M616" s="129" t="s">
        <v>19</v>
      </c>
      <c r="N616" s="130" t="s">
        <v>47</v>
      </c>
      <c r="P616" s="131">
        <f>O616*H616</f>
        <v>0</v>
      </c>
      <c r="Q616" s="131">
        <v>4.0000000000000003E-5</v>
      </c>
      <c r="R616" s="131">
        <f>Q616*H616</f>
        <v>3.0240000000000002E-3</v>
      </c>
      <c r="S616" s="131">
        <v>2.5400000000000002E-3</v>
      </c>
      <c r="T616" s="132">
        <f>S616*H616</f>
        <v>0.192024</v>
      </c>
      <c r="AR616" s="133" t="s">
        <v>249</v>
      </c>
      <c r="AT616" s="133" t="s">
        <v>153</v>
      </c>
      <c r="AU616" s="133" t="s">
        <v>85</v>
      </c>
      <c r="AY616" s="16" t="s">
        <v>151</v>
      </c>
      <c r="BE616" s="134">
        <f>IF(N616="základní",J616,0)</f>
        <v>0</v>
      </c>
      <c r="BF616" s="134">
        <f>IF(N616="snížená",J616,0)</f>
        <v>0</v>
      </c>
      <c r="BG616" s="134">
        <f>IF(N616="zákl. přenesená",J616,0)</f>
        <v>0</v>
      </c>
      <c r="BH616" s="134">
        <f>IF(N616="sníž. přenesená",J616,0)</f>
        <v>0</v>
      </c>
      <c r="BI616" s="134">
        <f>IF(N616="nulová",J616,0)</f>
        <v>0</v>
      </c>
      <c r="BJ616" s="16" t="s">
        <v>81</v>
      </c>
      <c r="BK616" s="134">
        <f>ROUND(I616*H616,2)</f>
        <v>0</v>
      </c>
      <c r="BL616" s="16" t="s">
        <v>249</v>
      </c>
      <c r="BM616" s="133" t="s">
        <v>1249</v>
      </c>
    </row>
    <row r="617" spans="2:65" s="1" customFormat="1">
      <c r="B617" s="31"/>
      <c r="D617" s="135" t="s">
        <v>160</v>
      </c>
      <c r="F617" s="136" t="s">
        <v>1250</v>
      </c>
      <c r="I617" s="137"/>
      <c r="L617" s="31"/>
      <c r="M617" s="138"/>
      <c r="T617" s="52"/>
      <c r="AT617" s="16" t="s">
        <v>160</v>
      </c>
      <c r="AU617" s="16" t="s">
        <v>85</v>
      </c>
    </row>
    <row r="618" spans="2:65" s="1" customFormat="1" ht="24.2" customHeight="1">
      <c r="B618" s="31"/>
      <c r="C618" s="122" t="s">
        <v>1251</v>
      </c>
      <c r="D618" s="122" t="s">
        <v>153</v>
      </c>
      <c r="E618" s="123" t="s">
        <v>1252</v>
      </c>
      <c r="F618" s="124" t="s">
        <v>1253</v>
      </c>
      <c r="G618" s="125" t="s">
        <v>311</v>
      </c>
      <c r="H618" s="126">
        <v>8</v>
      </c>
      <c r="I618" s="127"/>
      <c r="J618" s="128">
        <f>ROUND(I618*H618,2)</f>
        <v>0</v>
      </c>
      <c r="K618" s="124" t="s">
        <v>157</v>
      </c>
      <c r="L618" s="31"/>
      <c r="M618" s="129" t="s">
        <v>19</v>
      </c>
      <c r="N618" s="130" t="s">
        <v>47</v>
      </c>
      <c r="P618" s="131">
        <f>O618*H618</f>
        <v>0</v>
      </c>
      <c r="Q618" s="131">
        <v>3.8999999999999999E-4</v>
      </c>
      <c r="R618" s="131">
        <f>Q618*H618</f>
        <v>3.1199999999999999E-3</v>
      </c>
      <c r="S618" s="131">
        <v>0</v>
      </c>
      <c r="T618" s="132">
        <f>S618*H618</f>
        <v>0</v>
      </c>
      <c r="AR618" s="133" t="s">
        <v>249</v>
      </c>
      <c r="AT618" s="133" t="s">
        <v>153</v>
      </c>
      <c r="AU618" s="133" t="s">
        <v>85</v>
      </c>
      <c r="AY618" s="16" t="s">
        <v>151</v>
      </c>
      <c r="BE618" s="134">
        <f>IF(N618="základní",J618,0)</f>
        <v>0</v>
      </c>
      <c r="BF618" s="134">
        <f>IF(N618="snížená",J618,0)</f>
        <v>0</v>
      </c>
      <c r="BG618" s="134">
        <f>IF(N618="zákl. přenesená",J618,0)</f>
        <v>0</v>
      </c>
      <c r="BH618" s="134">
        <f>IF(N618="sníž. přenesená",J618,0)</f>
        <v>0</v>
      </c>
      <c r="BI618" s="134">
        <f>IF(N618="nulová",J618,0)</f>
        <v>0</v>
      </c>
      <c r="BJ618" s="16" t="s">
        <v>81</v>
      </c>
      <c r="BK618" s="134">
        <f>ROUND(I618*H618,2)</f>
        <v>0</v>
      </c>
      <c r="BL618" s="16" t="s">
        <v>249</v>
      </c>
      <c r="BM618" s="133" t="s">
        <v>1254</v>
      </c>
    </row>
    <row r="619" spans="2:65" s="1" customFormat="1">
      <c r="B619" s="31"/>
      <c r="D619" s="135" t="s">
        <v>160</v>
      </c>
      <c r="F619" s="136" t="s">
        <v>1255</v>
      </c>
      <c r="I619" s="137"/>
      <c r="L619" s="31"/>
      <c r="M619" s="138"/>
      <c r="T619" s="52"/>
      <c r="AT619" s="16" t="s">
        <v>160</v>
      </c>
      <c r="AU619" s="16" t="s">
        <v>85</v>
      </c>
    </row>
    <row r="620" spans="2:65" s="1" customFormat="1" ht="24.2" customHeight="1">
      <c r="B620" s="31"/>
      <c r="C620" s="122" t="s">
        <v>1256</v>
      </c>
      <c r="D620" s="122" t="s">
        <v>153</v>
      </c>
      <c r="E620" s="123" t="s">
        <v>1257</v>
      </c>
      <c r="F620" s="124" t="s">
        <v>1258</v>
      </c>
      <c r="G620" s="125" t="s">
        <v>311</v>
      </c>
      <c r="H620" s="126">
        <v>48</v>
      </c>
      <c r="I620" s="127"/>
      <c r="J620" s="128">
        <f>ROUND(I620*H620,2)</f>
        <v>0</v>
      </c>
      <c r="K620" s="124" t="s">
        <v>157</v>
      </c>
      <c r="L620" s="31"/>
      <c r="M620" s="129" t="s">
        <v>19</v>
      </c>
      <c r="N620" s="130" t="s">
        <v>47</v>
      </c>
      <c r="P620" s="131">
        <f>O620*H620</f>
        <v>0</v>
      </c>
      <c r="Q620" s="131">
        <v>5.9999999999999995E-4</v>
      </c>
      <c r="R620" s="131">
        <f>Q620*H620</f>
        <v>2.8799999999999999E-2</v>
      </c>
      <c r="S620" s="131">
        <v>0</v>
      </c>
      <c r="T620" s="132">
        <f>S620*H620</f>
        <v>0</v>
      </c>
      <c r="AR620" s="133" t="s">
        <v>249</v>
      </c>
      <c r="AT620" s="133" t="s">
        <v>153</v>
      </c>
      <c r="AU620" s="133" t="s">
        <v>85</v>
      </c>
      <c r="AY620" s="16" t="s">
        <v>151</v>
      </c>
      <c r="BE620" s="134">
        <f>IF(N620="základní",J620,0)</f>
        <v>0</v>
      </c>
      <c r="BF620" s="134">
        <f>IF(N620="snížená",J620,0)</f>
        <v>0</v>
      </c>
      <c r="BG620" s="134">
        <f>IF(N620="zákl. přenesená",J620,0)</f>
        <v>0</v>
      </c>
      <c r="BH620" s="134">
        <f>IF(N620="sníž. přenesená",J620,0)</f>
        <v>0</v>
      </c>
      <c r="BI620" s="134">
        <f>IF(N620="nulová",J620,0)</f>
        <v>0</v>
      </c>
      <c r="BJ620" s="16" t="s">
        <v>81</v>
      </c>
      <c r="BK620" s="134">
        <f>ROUND(I620*H620,2)</f>
        <v>0</v>
      </c>
      <c r="BL620" s="16" t="s">
        <v>249</v>
      </c>
      <c r="BM620" s="133" t="s">
        <v>1259</v>
      </c>
    </row>
    <row r="621" spans="2:65" s="1" customFormat="1">
      <c r="B621" s="31"/>
      <c r="D621" s="135" t="s">
        <v>160</v>
      </c>
      <c r="F621" s="136" t="s">
        <v>1260</v>
      </c>
      <c r="I621" s="137"/>
      <c r="L621" s="31"/>
      <c r="M621" s="138"/>
      <c r="T621" s="52"/>
      <c r="AT621" s="16" t="s">
        <v>160</v>
      </c>
      <c r="AU621" s="16" t="s">
        <v>85</v>
      </c>
    </row>
    <row r="622" spans="2:65" s="12" customFormat="1">
      <c r="B622" s="139"/>
      <c r="D622" s="140" t="s">
        <v>162</v>
      </c>
      <c r="E622" s="141" t="s">
        <v>19</v>
      </c>
      <c r="F622" s="142" t="s">
        <v>1261</v>
      </c>
      <c r="H622" s="143">
        <v>48</v>
      </c>
      <c r="I622" s="144"/>
      <c r="L622" s="139"/>
      <c r="M622" s="145"/>
      <c r="T622" s="146"/>
      <c r="AT622" s="141" t="s">
        <v>162</v>
      </c>
      <c r="AU622" s="141" t="s">
        <v>85</v>
      </c>
      <c r="AV622" s="12" t="s">
        <v>85</v>
      </c>
      <c r="AW622" s="12" t="s">
        <v>35</v>
      </c>
      <c r="AX622" s="12" t="s">
        <v>81</v>
      </c>
      <c r="AY622" s="141" t="s">
        <v>151</v>
      </c>
    </row>
    <row r="623" spans="2:65" s="1" customFormat="1" ht="16.5" customHeight="1">
      <c r="B623" s="31"/>
      <c r="C623" s="122" t="s">
        <v>1262</v>
      </c>
      <c r="D623" s="122" t="s">
        <v>153</v>
      </c>
      <c r="E623" s="123" t="s">
        <v>1263</v>
      </c>
      <c r="F623" s="124" t="s">
        <v>1264</v>
      </c>
      <c r="G623" s="125" t="s">
        <v>821</v>
      </c>
      <c r="H623" s="126">
        <v>86.01</v>
      </c>
      <c r="I623" s="127"/>
      <c r="J623" s="128">
        <f>ROUND(I623*H623,2)</f>
        <v>0</v>
      </c>
      <c r="K623" s="124" t="s">
        <v>157</v>
      </c>
      <c r="L623" s="31"/>
      <c r="M623" s="129" t="s">
        <v>19</v>
      </c>
      <c r="N623" s="130" t="s">
        <v>47</v>
      </c>
      <c r="P623" s="131">
        <f>O623*H623</f>
        <v>0</v>
      </c>
      <c r="Q623" s="131">
        <v>5.5000000000000003E-4</v>
      </c>
      <c r="R623" s="131">
        <f>Q623*H623</f>
        <v>4.7305500000000007E-2</v>
      </c>
      <c r="S623" s="131">
        <v>0</v>
      </c>
      <c r="T623" s="132">
        <f>S623*H623</f>
        <v>0</v>
      </c>
      <c r="AR623" s="133" t="s">
        <v>249</v>
      </c>
      <c r="AT623" s="133" t="s">
        <v>153</v>
      </c>
      <c r="AU623" s="133" t="s">
        <v>85</v>
      </c>
      <c r="AY623" s="16" t="s">
        <v>151</v>
      </c>
      <c r="BE623" s="134">
        <f>IF(N623="základní",J623,0)</f>
        <v>0</v>
      </c>
      <c r="BF623" s="134">
        <f>IF(N623="snížená",J623,0)</f>
        <v>0</v>
      </c>
      <c r="BG623" s="134">
        <f>IF(N623="zákl. přenesená",J623,0)</f>
        <v>0</v>
      </c>
      <c r="BH623" s="134">
        <f>IF(N623="sníž. přenesená",J623,0)</f>
        <v>0</v>
      </c>
      <c r="BI623" s="134">
        <f>IF(N623="nulová",J623,0)</f>
        <v>0</v>
      </c>
      <c r="BJ623" s="16" t="s">
        <v>81</v>
      </c>
      <c r="BK623" s="134">
        <f>ROUND(I623*H623,2)</f>
        <v>0</v>
      </c>
      <c r="BL623" s="16" t="s">
        <v>249</v>
      </c>
      <c r="BM623" s="133" t="s">
        <v>1265</v>
      </c>
    </row>
    <row r="624" spans="2:65" s="1" customFormat="1">
      <c r="B624" s="31"/>
      <c r="D624" s="135" t="s">
        <v>160</v>
      </c>
      <c r="F624" s="136" t="s">
        <v>1266</v>
      </c>
      <c r="I624" s="137"/>
      <c r="L624" s="31"/>
      <c r="M624" s="138"/>
      <c r="T624" s="52"/>
      <c r="AT624" s="16" t="s">
        <v>160</v>
      </c>
      <c r="AU624" s="16" t="s">
        <v>85</v>
      </c>
    </row>
    <row r="625" spans="2:65" s="12" customFormat="1">
      <c r="B625" s="139"/>
      <c r="D625" s="140" t="s">
        <v>162</v>
      </c>
      <c r="E625" s="141" t="s">
        <v>19</v>
      </c>
      <c r="F625" s="142" t="s">
        <v>1267</v>
      </c>
      <c r="H625" s="143">
        <v>86.01</v>
      </c>
      <c r="I625" s="144"/>
      <c r="L625" s="139"/>
      <c r="M625" s="145"/>
      <c r="T625" s="146"/>
      <c r="AT625" s="141" t="s">
        <v>162</v>
      </c>
      <c r="AU625" s="141" t="s">
        <v>85</v>
      </c>
      <c r="AV625" s="12" t="s">
        <v>85</v>
      </c>
      <c r="AW625" s="12" t="s">
        <v>35</v>
      </c>
      <c r="AX625" s="12" t="s">
        <v>81</v>
      </c>
      <c r="AY625" s="141" t="s">
        <v>151</v>
      </c>
    </row>
    <row r="626" spans="2:65" s="1" customFormat="1" ht="16.5" customHeight="1">
      <c r="B626" s="31"/>
      <c r="C626" s="122" t="s">
        <v>1268</v>
      </c>
      <c r="D626" s="122" t="s">
        <v>153</v>
      </c>
      <c r="E626" s="123" t="s">
        <v>1269</v>
      </c>
      <c r="F626" s="124" t="s">
        <v>1270</v>
      </c>
      <c r="G626" s="125" t="s">
        <v>821</v>
      </c>
      <c r="H626" s="126">
        <v>74.884</v>
      </c>
      <c r="I626" s="127"/>
      <c r="J626" s="128">
        <f>ROUND(I626*H626,2)</f>
        <v>0</v>
      </c>
      <c r="K626" s="124" t="s">
        <v>157</v>
      </c>
      <c r="L626" s="31"/>
      <c r="M626" s="129" t="s">
        <v>19</v>
      </c>
      <c r="N626" s="130" t="s">
        <v>47</v>
      </c>
      <c r="P626" s="131">
        <f>O626*H626</f>
        <v>0</v>
      </c>
      <c r="Q626" s="131">
        <v>6.9999999999999999E-4</v>
      </c>
      <c r="R626" s="131">
        <f>Q626*H626</f>
        <v>5.2418800000000002E-2</v>
      </c>
      <c r="S626" s="131">
        <v>0</v>
      </c>
      <c r="T626" s="132">
        <f>S626*H626</f>
        <v>0</v>
      </c>
      <c r="AR626" s="133" t="s">
        <v>249</v>
      </c>
      <c r="AT626" s="133" t="s">
        <v>153</v>
      </c>
      <c r="AU626" s="133" t="s">
        <v>85</v>
      </c>
      <c r="AY626" s="16" t="s">
        <v>151</v>
      </c>
      <c r="BE626" s="134">
        <f>IF(N626="základní",J626,0)</f>
        <v>0</v>
      </c>
      <c r="BF626" s="134">
        <f>IF(N626="snížená",J626,0)</f>
        <v>0</v>
      </c>
      <c r="BG626" s="134">
        <f>IF(N626="zákl. přenesená",J626,0)</f>
        <v>0</v>
      </c>
      <c r="BH626" s="134">
        <f>IF(N626="sníž. přenesená",J626,0)</f>
        <v>0</v>
      </c>
      <c r="BI626" s="134">
        <f>IF(N626="nulová",J626,0)</f>
        <v>0</v>
      </c>
      <c r="BJ626" s="16" t="s">
        <v>81</v>
      </c>
      <c r="BK626" s="134">
        <f>ROUND(I626*H626,2)</f>
        <v>0</v>
      </c>
      <c r="BL626" s="16" t="s">
        <v>249</v>
      </c>
      <c r="BM626" s="133" t="s">
        <v>1271</v>
      </c>
    </row>
    <row r="627" spans="2:65" s="1" customFormat="1">
      <c r="B627" s="31"/>
      <c r="D627" s="135" t="s">
        <v>160</v>
      </c>
      <c r="F627" s="136" t="s">
        <v>1272</v>
      </c>
      <c r="I627" s="137"/>
      <c r="L627" s="31"/>
      <c r="M627" s="138"/>
      <c r="T627" s="52"/>
      <c r="AT627" s="16" t="s">
        <v>160</v>
      </c>
      <c r="AU627" s="16" t="s">
        <v>85</v>
      </c>
    </row>
    <row r="628" spans="2:65" s="12" customFormat="1">
      <c r="B628" s="139"/>
      <c r="D628" s="140" t="s">
        <v>162</v>
      </c>
      <c r="E628" s="141" t="s">
        <v>19</v>
      </c>
      <c r="F628" s="142" t="s">
        <v>1273</v>
      </c>
      <c r="H628" s="143">
        <v>74.884</v>
      </c>
      <c r="I628" s="144"/>
      <c r="L628" s="139"/>
      <c r="M628" s="145"/>
      <c r="T628" s="146"/>
      <c r="AT628" s="141" t="s">
        <v>162</v>
      </c>
      <c r="AU628" s="141" t="s">
        <v>85</v>
      </c>
      <c r="AV628" s="12" t="s">
        <v>85</v>
      </c>
      <c r="AW628" s="12" t="s">
        <v>35</v>
      </c>
      <c r="AX628" s="12" t="s">
        <v>81</v>
      </c>
      <c r="AY628" s="141" t="s">
        <v>151</v>
      </c>
    </row>
    <row r="629" spans="2:65" s="1" customFormat="1" ht="16.5" customHeight="1">
      <c r="B629" s="31"/>
      <c r="C629" s="122" t="s">
        <v>1274</v>
      </c>
      <c r="D629" s="122" t="s">
        <v>153</v>
      </c>
      <c r="E629" s="123" t="s">
        <v>1275</v>
      </c>
      <c r="F629" s="124" t="s">
        <v>1276</v>
      </c>
      <c r="G629" s="125" t="s">
        <v>821</v>
      </c>
      <c r="H629" s="126">
        <v>160.89400000000001</v>
      </c>
      <c r="I629" s="127"/>
      <c r="J629" s="128">
        <f>ROUND(I629*H629,2)</f>
        <v>0</v>
      </c>
      <c r="K629" s="124" t="s">
        <v>157</v>
      </c>
      <c r="L629" s="31"/>
      <c r="M629" s="129" t="s">
        <v>19</v>
      </c>
      <c r="N629" s="130" t="s">
        <v>47</v>
      </c>
      <c r="P629" s="131">
        <f>O629*H629</f>
        <v>0</v>
      </c>
      <c r="Q629" s="131">
        <v>0</v>
      </c>
      <c r="R629" s="131">
        <f>Q629*H629</f>
        <v>0</v>
      </c>
      <c r="S629" s="131">
        <v>0</v>
      </c>
      <c r="T629" s="132">
        <f>S629*H629</f>
        <v>0</v>
      </c>
      <c r="AR629" s="133" t="s">
        <v>249</v>
      </c>
      <c r="AT629" s="133" t="s">
        <v>153</v>
      </c>
      <c r="AU629" s="133" t="s">
        <v>85</v>
      </c>
      <c r="AY629" s="16" t="s">
        <v>151</v>
      </c>
      <c r="BE629" s="134">
        <f>IF(N629="základní",J629,0)</f>
        <v>0</v>
      </c>
      <c r="BF629" s="134">
        <f>IF(N629="snížená",J629,0)</f>
        <v>0</v>
      </c>
      <c r="BG629" s="134">
        <f>IF(N629="zákl. přenesená",J629,0)</f>
        <v>0</v>
      </c>
      <c r="BH629" s="134">
        <f>IF(N629="sníž. přenesená",J629,0)</f>
        <v>0</v>
      </c>
      <c r="BI629" s="134">
        <f>IF(N629="nulová",J629,0)</f>
        <v>0</v>
      </c>
      <c r="BJ629" s="16" t="s">
        <v>81</v>
      </c>
      <c r="BK629" s="134">
        <f>ROUND(I629*H629,2)</f>
        <v>0</v>
      </c>
      <c r="BL629" s="16" t="s">
        <v>249</v>
      </c>
      <c r="BM629" s="133" t="s">
        <v>1277</v>
      </c>
    </row>
    <row r="630" spans="2:65" s="1" customFormat="1">
      <c r="B630" s="31"/>
      <c r="D630" s="135" t="s">
        <v>160</v>
      </c>
      <c r="F630" s="136" t="s">
        <v>1278</v>
      </c>
      <c r="I630" s="137"/>
      <c r="L630" s="31"/>
      <c r="M630" s="138"/>
      <c r="T630" s="52"/>
      <c r="AT630" s="16" t="s">
        <v>160</v>
      </c>
      <c r="AU630" s="16" t="s">
        <v>85</v>
      </c>
    </row>
    <row r="631" spans="2:65" s="12" customFormat="1">
      <c r="B631" s="139"/>
      <c r="D631" s="140" t="s">
        <v>162</v>
      </c>
      <c r="E631" s="141" t="s">
        <v>19</v>
      </c>
      <c r="F631" s="142" t="s">
        <v>1279</v>
      </c>
      <c r="H631" s="143">
        <v>160.89400000000001</v>
      </c>
      <c r="I631" s="144"/>
      <c r="L631" s="139"/>
      <c r="M631" s="145"/>
      <c r="T631" s="146"/>
      <c r="AT631" s="141" t="s">
        <v>162</v>
      </c>
      <c r="AU631" s="141" t="s">
        <v>85</v>
      </c>
      <c r="AV631" s="12" t="s">
        <v>85</v>
      </c>
      <c r="AW631" s="12" t="s">
        <v>35</v>
      </c>
      <c r="AX631" s="12" t="s">
        <v>81</v>
      </c>
      <c r="AY631" s="141" t="s">
        <v>151</v>
      </c>
    </row>
    <row r="632" spans="2:65" s="1" customFormat="1" ht="24.2" customHeight="1">
      <c r="B632" s="31"/>
      <c r="C632" s="122" t="s">
        <v>1280</v>
      </c>
      <c r="D632" s="122" t="s">
        <v>153</v>
      </c>
      <c r="E632" s="123" t="s">
        <v>1281</v>
      </c>
      <c r="F632" s="124" t="s">
        <v>1282</v>
      </c>
      <c r="G632" s="125" t="s">
        <v>177</v>
      </c>
      <c r="H632" s="126">
        <v>0.13500000000000001</v>
      </c>
      <c r="I632" s="127"/>
      <c r="J632" s="128">
        <f>ROUND(I632*H632,2)</f>
        <v>0</v>
      </c>
      <c r="K632" s="124" t="s">
        <v>157</v>
      </c>
      <c r="L632" s="31"/>
      <c r="M632" s="129" t="s">
        <v>19</v>
      </c>
      <c r="N632" s="130" t="s">
        <v>47</v>
      </c>
      <c r="P632" s="131">
        <f>O632*H632</f>
        <v>0</v>
      </c>
      <c r="Q632" s="131">
        <v>0</v>
      </c>
      <c r="R632" s="131">
        <f>Q632*H632</f>
        <v>0</v>
      </c>
      <c r="S632" s="131">
        <v>0</v>
      </c>
      <c r="T632" s="132">
        <f>S632*H632</f>
        <v>0</v>
      </c>
      <c r="AR632" s="133" t="s">
        <v>249</v>
      </c>
      <c r="AT632" s="133" t="s">
        <v>153</v>
      </c>
      <c r="AU632" s="133" t="s">
        <v>85</v>
      </c>
      <c r="AY632" s="16" t="s">
        <v>151</v>
      </c>
      <c r="BE632" s="134">
        <f>IF(N632="základní",J632,0)</f>
        <v>0</v>
      </c>
      <c r="BF632" s="134">
        <f>IF(N632="snížená",J632,0)</f>
        <v>0</v>
      </c>
      <c r="BG632" s="134">
        <f>IF(N632="zákl. přenesená",J632,0)</f>
        <v>0</v>
      </c>
      <c r="BH632" s="134">
        <f>IF(N632="sníž. přenesená",J632,0)</f>
        <v>0</v>
      </c>
      <c r="BI632" s="134">
        <f>IF(N632="nulová",J632,0)</f>
        <v>0</v>
      </c>
      <c r="BJ632" s="16" t="s">
        <v>81</v>
      </c>
      <c r="BK632" s="134">
        <f>ROUND(I632*H632,2)</f>
        <v>0</v>
      </c>
      <c r="BL632" s="16" t="s">
        <v>249</v>
      </c>
      <c r="BM632" s="133" t="s">
        <v>1283</v>
      </c>
    </row>
    <row r="633" spans="2:65" s="1" customFormat="1">
      <c r="B633" s="31"/>
      <c r="D633" s="135" t="s">
        <v>160</v>
      </c>
      <c r="F633" s="136" t="s">
        <v>1284</v>
      </c>
      <c r="I633" s="137"/>
      <c r="L633" s="31"/>
      <c r="M633" s="138"/>
      <c r="T633" s="52"/>
      <c r="AT633" s="16" t="s">
        <v>160</v>
      </c>
      <c r="AU633" s="16" t="s">
        <v>85</v>
      </c>
    </row>
    <row r="634" spans="2:65" s="11" customFormat="1" ht="22.9" customHeight="1">
      <c r="B634" s="110"/>
      <c r="D634" s="111" t="s">
        <v>75</v>
      </c>
      <c r="E634" s="120" t="s">
        <v>1285</v>
      </c>
      <c r="F634" s="120" t="s">
        <v>1286</v>
      </c>
      <c r="I634" s="113"/>
      <c r="J634" s="121">
        <f>BK634</f>
        <v>0</v>
      </c>
      <c r="L634" s="110"/>
      <c r="M634" s="115"/>
      <c r="P634" s="116">
        <f>SUM(P635:P638)</f>
        <v>0</v>
      </c>
      <c r="R634" s="116">
        <f>SUM(R635:R638)</f>
        <v>3.6399999999999996E-3</v>
      </c>
      <c r="T634" s="117">
        <f>SUM(T635:T638)</f>
        <v>0</v>
      </c>
      <c r="AR634" s="111" t="s">
        <v>85</v>
      </c>
      <c r="AT634" s="118" t="s">
        <v>75</v>
      </c>
      <c r="AU634" s="118" t="s">
        <v>81</v>
      </c>
      <c r="AY634" s="111" t="s">
        <v>151</v>
      </c>
      <c r="BK634" s="119">
        <f>SUM(BK635:BK638)</f>
        <v>0</v>
      </c>
    </row>
    <row r="635" spans="2:65" s="1" customFormat="1" ht="24.2" customHeight="1">
      <c r="B635" s="31"/>
      <c r="C635" s="122" t="s">
        <v>1287</v>
      </c>
      <c r="D635" s="122" t="s">
        <v>153</v>
      </c>
      <c r="E635" s="123" t="s">
        <v>1288</v>
      </c>
      <c r="F635" s="124" t="s">
        <v>1289</v>
      </c>
      <c r="G635" s="125" t="s">
        <v>311</v>
      </c>
      <c r="H635" s="126">
        <v>26</v>
      </c>
      <c r="I635" s="127"/>
      <c r="J635" s="128">
        <f>ROUND(I635*H635,2)</f>
        <v>0</v>
      </c>
      <c r="K635" s="124" t="s">
        <v>157</v>
      </c>
      <c r="L635" s="31"/>
      <c r="M635" s="129" t="s">
        <v>19</v>
      </c>
      <c r="N635" s="130" t="s">
        <v>47</v>
      </c>
      <c r="P635" s="131">
        <f>O635*H635</f>
        <v>0</v>
      </c>
      <c r="Q635" s="131">
        <v>1.3999999999999999E-4</v>
      </c>
      <c r="R635" s="131">
        <f>Q635*H635</f>
        <v>3.6399999999999996E-3</v>
      </c>
      <c r="S635" s="131">
        <v>0</v>
      </c>
      <c r="T635" s="132">
        <f>S635*H635</f>
        <v>0</v>
      </c>
      <c r="AR635" s="133" t="s">
        <v>249</v>
      </c>
      <c r="AT635" s="133" t="s">
        <v>153</v>
      </c>
      <c r="AU635" s="133" t="s">
        <v>85</v>
      </c>
      <c r="AY635" s="16" t="s">
        <v>151</v>
      </c>
      <c r="BE635" s="134">
        <f>IF(N635="základní",J635,0)</f>
        <v>0</v>
      </c>
      <c r="BF635" s="134">
        <f>IF(N635="snížená",J635,0)</f>
        <v>0</v>
      </c>
      <c r="BG635" s="134">
        <f>IF(N635="zákl. přenesená",J635,0)</f>
        <v>0</v>
      </c>
      <c r="BH635" s="134">
        <f>IF(N635="sníž. přenesená",J635,0)</f>
        <v>0</v>
      </c>
      <c r="BI635" s="134">
        <f>IF(N635="nulová",J635,0)</f>
        <v>0</v>
      </c>
      <c r="BJ635" s="16" t="s">
        <v>81</v>
      </c>
      <c r="BK635" s="134">
        <f>ROUND(I635*H635,2)</f>
        <v>0</v>
      </c>
      <c r="BL635" s="16" t="s">
        <v>249</v>
      </c>
      <c r="BM635" s="133" t="s">
        <v>1290</v>
      </c>
    </row>
    <row r="636" spans="2:65" s="1" customFormat="1">
      <c r="B636" s="31"/>
      <c r="D636" s="135" t="s">
        <v>160</v>
      </c>
      <c r="F636" s="136" t="s">
        <v>1291</v>
      </c>
      <c r="I636" s="137"/>
      <c r="L636" s="31"/>
      <c r="M636" s="138"/>
      <c r="T636" s="52"/>
      <c r="AT636" s="16" t="s">
        <v>160</v>
      </c>
      <c r="AU636" s="16" t="s">
        <v>85</v>
      </c>
    </row>
    <row r="637" spans="2:65" s="1" customFormat="1" ht="24.2" customHeight="1">
      <c r="B637" s="31"/>
      <c r="C637" s="122" t="s">
        <v>1292</v>
      </c>
      <c r="D637" s="122" t="s">
        <v>153</v>
      </c>
      <c r="E637" s="123" t="s">
        <v>1293</v>
      </c>
      <c r="F637" s="124" t="s">
        <v>1294</v>
      </c>
      <c r="G637" s="125" t="s">
        <v>177</v>
      </c>
      <c r="H637" s="126">
        <v>4.0000000000000001E-3</v>
      </c>
      <c r="I637" s="127"/>
      <c r="J637" s="128">
        <f>ROUND(I637*H637,2)</f>
        <v>0</v>
      </c>
      <c r="K637" s="124" t="s">
        <v>157</v>
      </c>
      <c r="L637" s="31"/>
      <c r="M637" s="129" t="s">
        <v>19</v>
      </c>
      <c r="N637" s="130" t="s">
        <v>47</v>
      </c>
      <c r="P637" s="131">
        <f>O637*H637</f>
        <v>0</v>
      </c>
      <c r="Q637" s="131">
        <v>0</v>
      </c>
      <c r="R637" s="131">
        <f>Q637*H637</f>
        <v>0</v>
      </c>
      <c r="S637" s="131">
        <v>0</v>
      </c>
      <c r="T637" s="132">
        <f>S637*H637</f>
        <v>0</v>
      </c>
      <c r="AR637" s="133" t="s">
        <v>249</v>
      </c>
      <c r="AT637" s="133" t="s">
        <v>153</v>
      </c>
      <c r="AU637" s="133" t="s">
        <v>85</v>
      </c>
      <c r="AY637" s="16" t="s">
        <v>151</v>
      </c>
      <c r="BE637" s="134">
        <f>IF(N637="základní",J637,0)</f>
        <v>0</v>
      </c>
      <c r="BF637" s="134">
        <f>IF(N637="snížená",J637,0)</f>
        <v>0</v>
      </c>
      <c r="BG637" s="134">
        <f>IF(N637="zákl. přenesená",J637,0)</f>
        <v>0</v>
      </c>
      <c r="BH637" s="134">
        <f>IF(N637="sníž. přenesená",J637,0)</f>
        <v>0</v>
      </c>
      <c r="BI637" s="134">
        <f>IF(N637="nulová",J637,0)</f>
        <v>0</v>
      </c>
      <c r="BJ637" s="16" t="s">
        <v>81</v>
      </c>
      <c r="BK637" s="134">
        <f>ROUND(I637*H637,2)</f>
        <v>0</v>
      </c>
      <c r="BL637" s="16" t="s">
        <v>249</v>
      </c>
      <c r="BM637" s="133" t="s">
        <v>1295</v>
      </c>
    </row>
    <row r="638" spans="2:65" s="1" customFormat="1">
      <c r="B638" s="31"/>
      <c r="D638" s="135" t="s">
        <v>160</v>
      </c>
      <c r="F638" s="136" t="s">
        <v>1296</v>
      </c>
      <c r="I638" s="137"/>
      <c r="L638" s="31"/>
      <c r="M638" s="138"/>
      <c r="T638" s="52"/>
      <c r="AT638" s="16" t="s">
        <v>160</v>
      </c>
      <c r="AU638" s="16" t="s">
        <v>85</v>
      </c>
    </row>
    <row r="639" spans="2:65" s="11" customFormat="1" ht="22.9" customHeight="1">
      <c r="B639" s="110"/>
      <c r="D639" s="111" t="s">
        <v>75</v>
      </c>
      <c r="E639" s="120" t="s">
        <v>1297</v>
      </c>
      <c r="F639" s="120" t="s">
        <v>1298</v>
      </c>
      <c r="I639" s="113"/>
      <c r="J639" s="121">
        <f>BK639</f>
        <v>0</v>
      </c>
      <c r="L639" s="110"/>
      <c r="M639" s="115"/>
      <c r="P639" s="116">
        <f>SUM(P640:P666)</f>
        <v>0</v>
      </c>
      <c r="R639" s="116">
        <f>SUM(R640:R666)</f>
        <v>1.48508</v>
      </c>
      <c r="T639" s="117">
        <f>SUM(T640:T666)</f>
        <v>0.2714376</v>
      </c>
      <c r="AR639" s="111" t="s">
        <v>85</v>
      </c>
      <c r="AT639" s="118" t="s">
        <v>75</v>
      </c>
      <c r="AU639" s="118" t="s">
        <v>81</v>
      </c>
      <c r="AY639" s="111" t="s">
        <v>151</v>
      </c>
      <c r="BK639" s="119">
        <f>SUM(BK640:BK666)</f>
        <v>0</v>
      </c>
    </row>
    <row r="640" spans="2:65" s="1" customFormat="1" ht="24.2" customHeight="1">
      <c r="B640" s="31"/>
      <c r="C640" s="122" t="s">
        <v>1299</v>
      </c>
      <c r="D640" s="122" t="s">
        <v>153</v>
      </c>
      <c r="E640" s="123" t="s">
        <v>1300</v>
      </c>
      <c r="F640" s="124" t="s">
        <v>1301</v>
      </c>
      <c r="G640" s="125" t="s">
        <v>311</v>
      </c>
      <c r="H640" s="126">
        <v>26</v>
      </c>
      <c r="I640" s="127"/>
      <c r="J640" s="128">
        <f>ROUND(I640*H640,2)</f>
        <v>0</v>
      </c>
      <c r="K640" s="124" t="s">
        <v>157</v>
      </c>
      <c r="L640" s="31"/>
      <c r="M640" s="129" t="s">
        <v>19</v>
      </c>
      <c r="N640" s="130" t="s">
        <v>47</v>
      </c>
      <c r="P640" s="131">
        <f>O640*H640</f>
        <v>0</v>
      </c>
      <c r="Q640" s="131">
        <v>0</v>
      </c>
      <c r="R640" s="131">
        <f>Q640*H640</f>
        <v>0</v>
      </c>
      <c r="S640" s="131">
        <v>0</v>
      </c>
      <c r="T640" s="132">
        <f>S640*H640</f>
        <v>0</v>
      </c>
      <c r="AR640" s="133" t="s">
        <v>249</v>
      </c>
      <c r="AT640" s="133" t="s">
        <v>153</v>
      </c>
      <c r="AU640" s="133" t="s">
        <v>85</v>
      </c>
      <c r="AY640" s="16" t="s">
        <v>151</v>
      </c>
      <c r="BE640" s="134">
        <f>IF(N640="základní",J640,0)</f>
        <v>0</v>
      </c>
      <c r="BF640" s="134">
        <f>IF(N640="snížená",J640,0)</f>
        <v>0</v>
      </c>
      <c r="BG640" s="134">
        <f>IF(N640="zákl. přenesená",J640,0)</f>
        <v>0</v>
      </c>
      <c r="BH640" s="134">
        <f>IF(N640="sníž. přenesená",J640,0)</f>
        <v>0</v>
      </c>
      <c r="BI640" s="134">
        <f>IF(N640="nulová",J640,0)</f>
        <v>0</v>
      </c>
      <c r="BJ640" s="16" t="s">
        <v>81</v>
      </c>
      <c r="BK640" s="134">
        <f>ROUND(I640*H640,2)</f>
        <v>0</v>
      </c>
      <c r="BL640" s="16" t="s">
        <v>249</v>
      </c>
      <c r="BM640" s="133" t="s">
        <v>1302</v>
      </c>
    </row>
    <row r="641" spans="2:65" s="1" customFormat="1">
      <c r="B641" s="31"/>
      <c r="D641" s="135" t="s">
        <v>160</v>
      </c>
      <c r="F641" s="136" t="s">
        <v>1303</v>
      </c>
      <c r="I641" s="137"/>
      <c r="L641" s="31"/>
      <c r="M641" s="138"/>
      <c r="T641" s="52"/>
      <c r="AT641" s="16" t="s">
        <v>160</v>
      </c>
      <c r="AU641" s="16" t="s">
        <v>85</v>
      </c>
    </row>
    <row r="642" spans="2:65" s="1" customFormat="1" ht="16.5" customHeight="1">
      <c r="B642" s="31"/>
      <c r="C642" s="122" t="s">
        <v>1304</v>
      </c>
      <c r="D642" s="122" t="s">
        <v>153</v>
      </c>
      <c r="E642" s="123" t="s">
        <v>1305</v>
      </c>
      <c r="F642" s="124" t="s">
        <v>1306</v>
      </c>
      <c r="G642" s="125" t="s">
        <v>221</v>
      </c>
      <c r="H642" s="126">
        <v>25.68</v>
      </c>
      <c r="I642" s="127"/>
      <c r="J642" s="128">
        <f>ROUND(I642*H642,2)</f>
        <v>0</v>
      </c>
      <c r="K642" s="124" t="s">
        <v>157</v>
      </c>
      <c r="L642" s="31"/>
      <c r="M642" s="129" t="s">
        <v>19</v>
      </c>
      <c r="N642" s="130" t="s">
        <v>47</v>
      </c>
      <c r="P642" s="131">
        <f>O642*H642</f>
        <v>0</v>
      </c>
      <c r="Q642" s="131">
        <v>0</v>
      </c>
      <c r="R642" s="131">
        <f>Q642*H642</f>
        <v>0</v>
      </c>
      <c r="S642" s="131">
        <v>1.057E-2</v>
      </c>
      <c r="T642" s="132">
        <f>S642*H642</f>
        <v>0.2714376</v>
      </c>
      <c r="AR642" s="133" t="s">
        <v>249</v>
      </c>
      <c r="AT642" s="133" t="s">
        <v>153</v>
      </c>
      <c r="AU642" s="133" t="s">
        <v>85</v>
      </c>
      <c r="AY642" s="16" t="s">
        <v>151</v>
      </c>
      <c r="BE642" s="134">
        <f>IF(N642="základní",J642,0)</f>
        <v>0</v>
      </c>
      <c r="BF642" s="134">
        <f>IF(N642="snížená",J642,0)</f>
        <v>0</v>
      </c>
      <c r="BG642" s="134">
        <f>IF(N642="zákl. přenesená",J642,0)</f>
        <v>0</v>
      </c>
      <c r="BH642" s="134">
        <f>IF(N642="sníž. přenesená",J642,0)</f>
        <v>0</v>
      </c>
      <c r="BI642" s="134">
        <f>IF(N642="nulová",J642,0)</f>
        <v>0</v>
      </c>
      <c r="BJ642" s="16" t="s">
        <v>81</v>
      </c>
      <c r="BK642" s="134">
        <f>ROUND(I642*H642,2)</f>
        <v>0</v>
      </c>
      <c r="BL642" s="16" t="s">
        <v>249</v>
      </c>
      <c r="BM642" s="133" t="s">
        <v>1307</v>
      </c>
    </row>
    <row r="643" spans="2:65" s="1" customFormat="1">
      <c r="B643" s="31"/>
      <c r="D643" s="135" t="s">
        <v>160</v>
      </c>
      <c r="F643" s="136" t="s">
        <v>1308</v>
      </c>
      <c r="I643" s="137"/>
      <c r="L643" s="31"/>
      <c r="M643" s="138"/>
      <c r="T643" s="52"/>
      <c r="AT643" s="16" t="s">
        <v>160</v>
      </c>
      <c r="AU643" s="16" t="s">
        <v>85</v>
      </c>
    </row>
    <row r="644" spans="2:65" s="12" customFormat="1">
      <c r="B644" s="139"/>
      <c r="D644" s="140" t="s">
        <v>162</v>
      </c>
      <c r="E644" s="141" t="s">
        <v>19</v>
      </c>
      <c r="F644" s="142" t="s">
        <v>1309</v>
      </c>
      <c r="H644" s="143">
        <v>25.68</v>
      </c>
      <c r="I644" s="144"/>
      <c r="L644" s="139"/>
      <c r="M644" s="145"/>
      <c r="T644" s="146"/>
      <c r="AT644" s="141" t="s">
        <v>162</v>
      </c>
      <c r="AU644" s="141" t="s">
        <v>85</v>
      </c>
      <c r="AV644" s="12" t="s">
        <v>85</v>
      </c>
      <c r="AW644" s="12" t="s">
        <v>35</v>
      </c>
      <c r="AX644" s="12" t="s">
        <v>81</v>
      </c>
      <c r="AY644" s="141" t="s">
        <v>151</v>
      </c>
    </row>
    <row r="645" spans="2:65" s="1" customFormat="1" ht="24.2" customHeight="1">
      <c r="B645" s="31"/>
      <c r="C645" s="122" t="s">
        <v>1310</v>
      </c>
      <c r="D645" s="122" t="s">
        <v>153</v>
      </c>
      <c r="E645" s="123" t="s">
        <v>1311</v>
      </c>
      <c r="F645" s="124" t="s">
        <v>1312</v>
      </c>
      <c r="G645" s="125" t="s">
        <v>311</v>
      </c>
      <c r="H645" s="126">
        <v>2</v>
      </c>
      <c r="I645" s="127"/>
      <c r="J645" s="128">
        <f>ROUND(I645*H645,2)</f>
        <v>0</v>
      </c>
      <c r="K645" s="124" t="s">
        <v>157</v>
      </c>
      <c r="L645" s="31"/>
      <c r="M645" s="129" t="s">
        <v>19</v>
      </c>
      <c r="N645" s="130" t="s">
        <v>47</v>
      </c>
      <c r="P645" s="131">
        <f>O645*H645</f>
        <v>0</v>
      </c>
      <c r="Q645" s="131">
        <v>1.8499999999999999E-2</v>
      </c>
      <c r="R645" s="131">
        <f>Q645*H645</f>
        <v>3.6999999999999998E-2</v>
      </c>
      <c r="S645" s="131">
        <v>0</v>
      </c>
      <c r="T645" s="132">
        <f>S645*H645</f>
        <v>0</v>
      </c>
      <c r="AR645" s="133" t="s">
        <v>249</v>
      </c>
      <c r="AT645" s="133" t="s">
        <v>153</v>
      </c>
      <c r="AU645" s="133" t="s">
        <v>85</v>
      </c>
      <c r="AY645" s="16" t="s">
        <v>151</v>
      </c>
      <c r="BE645" s="134">
        <f>IF(N645="základní",J645,0)</f>
        <v>0</v>
      </c>
      <c r="BF645" s="134">
        <f>IF(N645="snížená",J645,0)</f>
        <v>0</v>
      </c>
      <c r="BG645" s="134">
        <f>IF(N645="zákl. přenesená",J645,0)</f>
        <v>0</v>
      </c>
      <c r="BH645" s="134">
        <f>IF(N645="sníž. přenesená",J645,0)</f>
        <v>0</v>
      </c>
      <c r="BI645" s="134">
        <f>IF(N645="nulová",J645,0)</f>
        <v>0</v>
      </c>
      <c r="BJ645" s="16" t="s">
        <v>81</v>
      </c>
      <c r="BK645" s="134">
        <f>ROUND(I645*H645,2)</f>
        <v>0</v>
      </c>
      <c r="BL645" s="16" t="s">
        <v>249</v>
      </c>
      <c r="BM645" s="133" t="s">
        <v>1313</v>
      </c>
    </row>
    <row r="646" spans="2:65" s="1" customFormat="1">
      <c r="B646" s="31"/>
      <c r="D646" s="135" t="s">
        <v>160</v>
      </c>
      <c r="F646" s="136" t="s">
        <v>1314</v>
      </c>
      <c r="I646" s="137"/>
      <c r="L646" s="31"/>
      <c r="M646" s="138"/>
      <c r="T646" s="52"/>
      <c r="AT646" s="16" t="s">
        <v>160</v>
      </c>
      <c r="AU646" s="16" t="s">
        <v>85</v>
      </c>
    </row>
    <row r="647" spans="2:65" s="1" customFormat="1" ht="24.2" customHeight="1">
      <c r="B647" s="31"/>
      <c r="C647" s="122" t="s">
        <v>1315</v>
      </c>
      <c r="D647" s="122" t="s">
        <v>153</v>
      </c>
      <c r="E647" s="123" t="s">
        <v>1316</v>
      </c>
      <c r="F647" s="124" t="s">
        <v>1317</v>
      </c>
      <c r="G647" s="125" t="s">
        <v>311</v>
      </c>
      <c r="H647" s="126">
        <v>1</v>
      </c>
      <c r="I647" s="127"/>
      <c r="J647" s="128">
        <f>ROUND(I647*H647,2)</f>
        <v>0</v>
      </c>
      <c r="K647" s="124" t="s">
        <v>157</v>
      </c>
      <c r="L647" s="31"/>
      <c r="M647" s="129" t="s">
        <v>19</v>
      </c>
      <c r="N647" s="130" t="s">
        <v>47</v>
      </c>
      <c r="P647" s="131">
        <f>O647*H647</f>
        <v>0</v>
      </c>
      <c r="Q647" s="131">
        <v>4.1320000000000003E-2</v>
      </c>
      <c r="R647" s="131">
        <f>Q647*H647</f>
        <v>4.1320000000000003E-2</v>
      </c>
      <c r="S647" s="131">
        <v>0</v>
      </c>
      <c r="T647" s="132">
        <f>S647*H647</f>
        <v>0</v>
      </c>
      <c r="AR647" s="133" t="s">
        <v>249</v>
      </c>
      <c r="AT647" s="133" t="s">
        <v>153</v>
      </c>
      <c r="AU647" s="133" t="s">
        <v>85</v>
      </c>
      <c r="AY647" s="16" t="s">
        <v>151</v>
      </c>
      <c r="BE647" s="134">
        <f>IF(N647="základní",J647,0)</f>
        <v>0</v>
      </c>
      <c r="BF647" s="134">
        <f>IF(N647="snížená",J647,0)</f>
        <v>0</v>
      </c>
      <c r="BG647" s="134">
        <f>IF(N647="zákl. přenesená",J647,0)</f>
        <v>0</v>
      </c>
      <c r="BH647" s="134">
        <f>IF(N647="sníž. přenesená",J647,0)</f>
        <v>0</v>
      </c>
      <c r="BI647" s="134">
        <f>IF(N647="nulová",J647,0)</f>
        <v>0</v>
      </c>
      <c r="BJ647" s="16" t="s">
        <v>81</v>
      </c>
      <c r="BK647" s="134">
        <f>ROUND(I647*H647,2)</f>
        <v>0</v>
      </c>
      <c r="BL647" s="16" t="s">
        <v>249</v>
      </c>
      <c r="BM647" s="133" t="s">
        <v>1318</v>
      </c>
    </row>
    <row r="648" spans="2:65" s="1" customFormat="1">
      <c r="B648" s="31"/>
      <c r="D648" s="135" t="s">
        <v>160</v>
      </c>
      <c r="F648" s="136" t="s">
        <v>1319</v>
      </c>
      <c r="I648" s="137"/>
      <c r="L648" s="31"/>
      <c r="M648" s="138"/>
      <c r="T648" s="52"/>
      <c r="AT648" s="16" t="s">
        <v>160</v>
      </c>
      <c r="AU648" s="16" t="s">
        <v>85</v>
      </c>
    </row>
    <row r="649" spans="2:65" s="1" customFormat="1" ht="24.2" customHeight="1">
      <c r="B649" s="31"/>
      <c r="C649" s="122" t="s">
        <v>1320</v>
      </c>
      <c r="D649" s="122" t="s">
        <v>153</v>
      </c>
      <c r="E649" s="123" t="s">
        <v>1321</v>
      </c>
      <c r="F649" s="124" t="s">
        <v>1322</v>
      </c>
      <c r="G649" s="125" t="s">
        <v>311</v>
      </c>
      <c r="H649" s="126">
        <v>7</v>
      </c>
      <c r="I649" s="127"/>
      <c r="J649" s="128">
        <f>ROUND(I649*H649,2)</f>
        <v>0</v>
      </c>
      <c r="K649" s="124" t="s">
        <v>157</v>
      </c>
      <c r="L649" s="31"/>
      <c r="M649" s="129" t="s">
        <v>19</v>
      </c>
      <c r="N649" s="130" t="s">
        <v>47</v>
      </c>
      <c r="P649" s="131">
        <f>O649*H649</f>
        <v>0</v>
      </c>
      <c r="Q649" s="131">
        <v>5.4359999999999999E-2</v>
      </c>
      <c r="R649" s="131">
        <f>Q649*H649</f>
        <v>0.38051999999999997</v>
      </c>
      <c r="S649" s="131">
        <v>0</v>
      </c>
      <c r="T649" s="132">
        <f>S649*H649</f>
        <v>0</v>
      </c>
      <c r="AR649" s="133" t="s">
        <v>249</v>
      </c>
      <c r="AT649" s="133" t="s">
        <v>153</v>
      </c>
      <c r="AU649" s="133" t="s">
        <v>85</v>
      </c>
      <c r="AY649" s="16" t="s">
        <v>151</v>
      </c>
      <c r="BE649" s="134">
        <f>IF(N649="základní",J649,0)</f>
        <v>0</v>
      </c>
      <c r="BF649" s="134">
        <f>IF(N649="snížená",J649,0)</f>
        <v>0</v>
      </c>
      <c r="BG649" s="134">
        <f>IF(N649="zákl. přenesená",J649,0)</f>
        <v>0</v>
      </c>
      <c r="BH649" s="134">
        <f>IF(N649="sníž. přenesená",J649,0)</f>
        <v>0</v>
      </c>
      <c r="BI649" s="134">
        <f>IF(N649="nulová",J649,0)</f>
        <v>0</v>
      </c>
      <c r="BJ649" s="16" t="s">
        <v>81</v>
      </c>
      <c r="BK649" s="134">
        <f>ROUND(I649*H649,2)</f>
        <v>0</v>
      </c>
      <c r="BL649" s="16" t="s">
        <v>249</v>
      </c>
      <c r="BM649" s="133" t="s">
        <v>1323</v>
      </c>
    </row>
    <row r="650" spans="2:65" s="1" customFormat="1">
      <c r="B650" s="31"/>
      <c r="D650" s="135" t="s">
        <v>160</v>
      </c>
      <c r="F650" s="136" t="s">
        <v>1324</v>
      </c>
      <c r="I650" s="137"/>
      <c r="L650" s="31"/>
      <c r="M650" s="138"/>
      <c r="T650" s="52"/>
      <c r="AT650" s="16" t="s">
        <v>160</v>
      </c>
      <c r="AU650" s="16" t="s">
        <v>85</v>
      </c>
    </row>
    <row r="651" spans="2:65" s="1" customFormat="1" ht="24.2" customHeight="1">
      <c r="B651" s="31"/>
      <c r="C651" s="122" t="s">
        <v>1325</v>
      </c>
      <c r="D651" s="122" t="s">
        <v>153</v>
      </c>
      <c r="E651" s="123" t="s">
        <v>1326</v>
      </c>
      <c r="F651" s="124" t="s">
        <v>1327</v>
      </c>
      <c r="G651" s="125" t="s">
        <v>311</v>
      </c>
      <c r="H651" s="126">
        <v>3</v>
      </c>
      <c r="I651" s="127"/>
      <c r="J651" s="128">
        <f>ROUND(I651*H651,2)</f>
        <v>0</v>
      </c>
      <c r="K651" s="124" t="s">
        <v>157</v>
      </c>
      <c r="L651" s="31"/>
      <c r="M651" s="129" t="s">
        <v>19</v>
      </c>
      <c r="N651" s="130" t="s">
        <v>47</v>
      </c>
      <c r="P651" s="131">
        <f>O651*H651</f>
        <v>0</v>
      </c>
      <c r="Q651" s="131">
        <v>6.198E-2</v>
      </c>
      <c r="R651" s="131">
        <f>Q651*H651</f>
        <v>0.18593999999999999</v>
      </c>
      <c r="S651" s="131">
        <v>0</v>
      </c>
      <c r="T651" s="132">
        <f>S651*H651</f>
        <v>0</v>
      </c>
      <c r="AR651" s="133" t="s">
        <v>249</v>
      </c>
      <c r="AT651" s="133" t="s">
        <v>153</v>
      </c>
      <c r="AU651" s="133" t="s">
        <v>85</v>
      </c>
      <c r="AY651" s="16" t="s">
        <v>151</v>
      </c>
      <c r="BE651" s="134">
        <f>IF(N651="základní",J651,0)</f>
        <v>0</v>
      </c>
      <c r="BF651" s="134">
        <f>IF(N651="snížená",J651,0)</f>
        <v>0</v>
      </c>
      <c r="BG651" s="134">
        <f>IF(N651="zákl. přenesená",J651,0)</f>
        <v>0</v>
      </c>
      <c r="BH651" s="134">
        <f>IF(N651="sníž. přenesená",J651,0)</f>
        <v>0</v>
      </c>
      <c r="BI651" s="134">
        <f>IF(N651="nulová",J651,0)</f>
        <v>0</v>
      </c>
      <c r="BJ651" s="16" t="s">
        <v>81</v>
      </c>
      <c r="BK651" s="134">
        <f>ROUND(I651*H651,2)</f>
        <v>0</v>
      </c>
      <c r="BL651" s="16" t="s">
        <v>249</v>
      </c>
      <c r="BM651" s="133" t="s">
        <v>1328</v>
      </c>
    </row>
    <row r="652" spans="2:65" s="1" customFormat="1">
      <c r="B652" s="31"/>
      <c r="D652" s="135" t="s">
        <v>160</v>
      </c>
      <c r="F652" s="136" t="s">
        <v>1329</v>
      </c>
      <c r="I652" s="137"/>
      <c r="L652" s="31"/>
      <c r="M652" s="138"/>
      <c r="T652" s="52"/>
      <c r="AT652" s="16" t="s">
        <v>160</v>
      </c>
      <c r="AU652" s="16" t="s">
        <v>85</v>
      </c>
    </row>
    <row r="653" spans="2:65" s="1" customFormat="1" ht="24.2" customHeight="1">
      <c r="B653" s="31"/>
      <c r="C653" s="122" t="s">
        <v>1330</v>
      </c>
      <c r="D653" s="122" t="s">
        <v>153</v>
      </c>
      <c r="E653" s="123" t="s">
        <v>1331</v>
      </c>
      <c r="F653" s="124" t="s">
        <v>1332</v>
      </c>
      <c r="G653" s="125" t="s">
        <v>311</v>
      </c>
      <c r="H653" s="126">
        <v>3</v>
      </c>
      <c r="I653" s="127"/>
      <c r="J653" s="128">
        <f>ROUND(I653*H653,2)</f>
        <v>0</v>
      </c>
      <c r="K653" s="124" t="s">
        <v>157</v>
      </c>
      <c r="L653" s="31"/>
      <c r="M653" s="129" t="s">
        <v>19</v>
      </c>
      <c r="N653" s="130" t="s">
        <v>47</v>
      </c>
      <c r="P653" s="131">
        <f>O653*H653</f>
        <v>0</v>
      </c>
      <c r="Q653" s="131">
        <v>6.8500000000000005E-2</v>
      </c>
      <c r="R653" s="131">
        <f>Q653*H653</f>
        <v>0.20550000000000002</v>
      </c>
      <c r="S653" s="131">
        <v>0</v>
      </c>
      <c r="T653" s="132">
        <f>S653*H653</f>
        <v>0</v>
      </c>
      <c r="AR653" s="133" t="s">
        <v>249</v>
      </c>
      <c r="AT653" s="133" t="s">
        <v>153</v>
      </c>
      <c r="AU653" s="133" t="s">
        <v>85</v>
      </c>
      <c r="AY653" s="16" t="s">
        <v>151</v>
      </c>
      <c r="BE653" s="134">
        <f>IF(N653="základní",J653,0)</f>
        <v>0</v>
      </c>
      <c r="BF653" s="134">
        <f>IF(N653="snížená",J653,0)</f>
        <v>0</v>
      </c>
      <c r="BG653" s="134">
        <f>IF(N653="zákl. přenesená",J653,0)</f>
        <v>0</v>
      </c>
      <c r="BH653" s="134">
        <f>IF(N653="sníž. přenesená",J653,0)</f>
        <v>0</v>
      </c>
      <c r="BI653" s="134">
        <f>IF(N653="nulová",J653,0)</f>
        <v>0</v>
      </c>
      <c r="BJ653" s="16" t="s">
        <v>81</v>
      </c>
      <c r="BK653" s="134">
        <f>ROUND(I653*H653,2)</f>
        <v>0</v>
      </c>
      <c r="BL653" s="16" t="s">
        <v>249</v>
      </c>
      <c r="BM653" s="133" t="s">
        <v>1333</v>
      </c>
    </row>
    <row r="654" spans="2:65" s="1" customFormat="1">
      <c r="B654" s="31"/>
      <c r="D654" s="135" t="s">
        <v>160</v>
      </c>
      <c r="F654" s="136" t="s">
        <v>1334</v>
      </c>
      <c r="I654" s="137"/>
      <c r="L654" s="31"/>
      <c r="M654" s="138"/>
      <c r="T654" s="52"/>
      <c r="AT654" s="16" t="s">
        <v>160</v>
      </c>
      <c r="AU654" s="16" t="s">
        <v>85</v>
      </c>
    </row>
    <row r="655" spans="2:65" s="1" customFormat="1" ht="24.2" customHeight="1">
      <c r="B655" s="31"/>
      <c r="C655" s="122" t="s">
        <v>1335</v>
      </c>
      <c r="D655" s="122" t="s">
        <v>153</v>
      </c>
      <c r="E655" s="123" t="s">
        <v>1336</v>
      </c>
      <c r="F655" s="124" t="s">
        <v>1337</v>
      </c>
      <c r="G655" s="125" t="s">
        <v>311</v>
      </c>
      <c r="H655" s="126">
        <v>7</v>
      </c>
      <c r="I655" s="127"/>
      <c r="J655" s="128">
        <f>ROUND(I655*H655,2)</f>
        <v>0</v>
      </c>
      <c r="K655" s="124" t="s">
        <v>157</v>
      </c>
      <c r="L655" s="31"/>
      <c r="M655" s="129" t="s">
        <v>19</v>
      </c>
      <c r="N655" s="130" t="s">
        <v>47</v>
      </c>
      <c r="P655" s="131">
        <f>O655*H655</f>
        <v>0</v>
      </c>
      <c r="Q655" s="131">
        <v>7.5499999999999998E-2</v>
      </c>
      <c r="R655" s="131">
        <f>Q655*H655</f>
        <v>0.52849999999999997</v>
      </c>
      <c r="S655" s="131">
        <v>0</v>
      </c>
      <c r="T655" s="132">
        <f>S655*H655</f>
        <v>0</v>
      </c>
      <c r="AR655" s="133" t="s">
        <v>249</v>
      </c>
      <c r="AT655" s="133" t="s">
        <v>153</v>
      </c>
      <c r="AU655" s="133" t="s">
        <v>85</v>
      </c>
      <c r="AY655" s="16" t="s">
        <v>151</v>
      </c>
      <c r="BE655" s="134">
        <f>IF(N655="základní",J655,0)</f>
        <v>0</v>
      </c>
      <c r="BF655" s="134">
        <f>IF(N655="snížená",J655,0)</f>
        <v>0</v>
      </c>
      <c r="BG655" s="134">
        <f>IF(N655="zákl. přenesená",J655,0)</f>
        <v>0</v>
      </c>
      <c r="BH655" s="134">
        <f>IF(N655="sníž. přenesená",J655,0)</f>
        <v>0</v>
      </c>
      <c r="BI655" s="134">
        <f>IF(N655="nulová",J655,0)</f>
        <v>0</v>
      </c>
      <c r="BJ655" s="16" t="s">
        <v>81</v>
      </c>
      <c r="BK655" s="134">
        <f>ROUND(I655*H655,2)</f>
        <v>0</v>
      </c>
      <c r="BL655" s="16" t="s">
        <v>249</v>
      </c>
      <c r="BM655" s="133" t="s">
        <v>1338</v>
      </c>
    </row>
    <row r="656" spans="2:65" s="1" customFormat="1">
      <c r="B656" s="31"/>
      <c r="D656" s="135" t="s">
        <v>160</v>
      </c>
      <c r="F656" s="136" t="s">
        <v>1339</v>
      </c>
      <c r="I656" s="137"/>
      <c r="L656" s="31"/>
      <c r="M656" s="138"/>
      <c r="T656" s="52"/>
      <c r="AT656" s="16" t="s">
        <v>160</v>
      </c>
      <c r="AU656" s="16" t="s">
        <v>85</v>
      </c>
    </row>
    <row r="657" spans="2:65" s="1" customFormat="1" ht="24.2" customHeight="1">
      <c r="B657" s="31"/>
      <c r="C657" s="122" t="s">
        <v>1340</v>
      </c>
      <c r="D657" s="122" t="s">
        <v>153</v>
      </c>
      <c r="E657" s="123" t="s">
        <v>1341</v>
      </c>
      <c r="F657" s="124" t="s">
        <v>1342</v>
      </c>
      <c r="G657" s="125" t="s">
        <v>311</v>
      </c>
      <c r="H657" s="126">
        <v>1</v>
      </c>
      <c r="I657" s="127"/>
      <c r="J657" s="128">
        <f>ROUND(I657*H657,2)</f>
        <v>0</v>
      </c>
      <c r="K657" s="124" t="s">
        <v>157</v>
      </c>
      <c r="L657" s="31"/>
      <c r="M657" s="129" t="s">
        <v>19</v>
      </c>
      <c r="N657" s="130" t="s">
        <v>47</v>
      </c>
      <c r="P657" s="131">
        <f>O657*H657</f>
        <v>0</v>
      </c>
      <c r="Q657" s="131">
        <v>2.24E-2</v>
      </c>
      <c r="R657" s="131">
        <f>Q657*H657</f>
        <v>2.24E-2</v>
      </c>
      <c r="S657" s="131">
        <v>0</v>
      </c>
      <c r="T657" s="132">
        <f>S657*H657</f>
        <v>0</v>
      </c>
      <c r="AR657" s="133" t="s">
        <v>249</v>
      </c>
      <c r="AT657" s="133" t="s">
        <v>153</v>
      </c>
      <c r="AU657" s="133" t="s">
        <v>85</v>
      </c>
      <c r="AY657" s="16" t="s">
        <v>151</v>
      </c>
      <c r="BE657" s="134">
        <f>IF(N657="základní",J657,0)</f>
        <v>0</v>
      </c>
      <c r="BF657" s="134">
        <f>IF(N657="snížená",J657,0)</f>
        <v>0</v>
      </c>
      <c r="BG657" s="134">
        <f>IF(N657="zákl. přenesená",J657,0)</f>
        <v>0</v>
      </c>
      <c r="BH657" s="134">
        <f>IF(N657="sníž. přenesená",J657,0)</f>
        <v>0</v>
      </c>
      <c r="BI657" s="134">
        <f>IF(N657="nulová",J657,0)</f>
        <v>0</v>
      </c>
      <c r="BJ657" s="16" t="s">
        <v>81</v>
      </c>
      <c r="BK657" s="134">
        <f>ROUND(I657*H657,2)</f>
        <v>0</v>
      </c>
      <c r="BL657" s="16" t="s">
        <v>249</v>
      </c>
      <c r="BM657" s="133" t="s">
        <v>1343</v>
      </c>
    </row>
    <row r="658" spans="2:65" s="1" customFormat="1">
      <c r="B658" s="31"/>
      <c r="D658" s="135" t="s">
        <v>160</v>
      </c>
      <c r="F658" s="136" t="s">
        <v>1344</v>
      </c>
      <c r="I658" s="137"/>
      <c r="L658" s="31"/>
      <c r="M658" s="138"/>
      <c r="T658" s="52"/>
      <c r="AT658" s="16" t="s">
        <v>160</v>
      </c>
      <c r="AU658" s="16" t="s">
        <v>85</v>
      </c>
    </row>
    <row r="659" spans="2:65" s="1" customFormat="1" ht="24.2" customHeight="1">
      <c r="B659" s="31"/>
      <c r="C659" s="122" t="s">
        <v>1345</v>
      </c>
      <c r="D659" s="122" t="s">
        <v>153</v>
      </c>
      <c r="E659" s="123" t="s">
        <v>1346</v>
      </c>
      <c r="F659" s="124" t="s">
        <v>1347</v>
      </c>
      <c r="G659" s="125" t="s">
        <v>311</v>
      </c>
      <c r="H659" s="126">
        <v>2</v>
      </c>
      <c r="I659" s="127"/>
      <c r="J659" s="128">
        <f>ROUND(I659*H659,2)</f>
        <v>0</v>
      </c>
      <c r="K659" s="124" t="s">
        <v>157</v>
      </c>
      <c r="L659" s="31"/>
      <c r="M659" s="129" t="s">
        <v>19</v>
      </c>
      <c r="N659" s="130" t="s">
        <v>47</v>
      </c>
      <c r="P659" s="131">
        <f>O659*H659</f>
        <v>0</v>
      </c>
      <c r="Q659" s="131">
        <v>4.1950000000000001E-2</v>
      </c>
      <c r="R659" s="131">
        <f>Q659*H659</f>
        <v>8.3900000000000002E-2</v>
      </c>
      <c r="S659" s="131">
        <v>0</v>
      </c>
      <c r="T659" s="132">
        <f>S659*H659</f>
        <v>0</v>
      </c>
      <c r="AR659" s="133" t="s">
        <v>249</v>
      </c>
      <c r="AT659" s="133" t="s">
        <v>153</v>
      </c>
      <c r="AU659" s="133" t="s">
        <v>85</v>
      </c>
      <c r="AY659" s="16" t="s">
        <v>151</v>
      </c>
      <c r="BE659" s="134">
        <f>IF(N659="základní",J659,0)</f>
        <v>0</v>
      </c>
      <c r="BF659" s="134">
        <f>IF(N659="snížená",J659,0)</f>
        <v>0</v>
      </c>
      <c r="BG659" s="134">
        <f>IF(N659="zákl. přenesená",J659,0)</f>
        <v>0</v>
      </c>
      <c r="BH659" s="134">
        <f>IF(N659="sníž. přenesená",J659,0)</f>
        <v>0</v>
      </c>
      <c r="BI659" s="134">
        <f>IF(N659="nulová",J659,0)</f>
        <v>0</v>
      </c>
      <c r="BJ659" s="16" t="s">
        <v>81</v>
      </c>
      <c r="BK659" s="134">
        <f>ROUND(I659*H659,2)</f>
        <v>0</v>
      </c>
      <c r="BL659" s="16" t="s">
        <v>249</v>
      </c>
      <c r="BM659" s="133" t="s">
        <v>1348</v>
      </c>
    </row>
    <row r="660" spans="2:65" s="1" customFormat="1">
      <c r="B660" s="31"/>
      <c r="D660" s="135" t="s">
        <v>160</v>
      </c>
      <c r="F660" s="136" t="s">
        <v>1349</v>
      </c>
      <c r="I660" s="137"/>
      <c r="L660" s="31"/>
      <c r="M660" s="138"/>
      <c r="T660" s="52"/>
      <c r="AT660" s="16" t="s">
        <v>160</v>
      </c>
      <c r="AU660" s="16" t="s">
        <v>85</v>
      </c>
    </row>
    <row r="661" spans="2:65" s="1" customFormat="1" ht="24.2" customHeight="1">
      <c r="B661" s="31"/>
      <c r="C661" s="122" t="s">
        <v>1350</v>
      </c>
      <c r="D661" s="122" t="s">
        <v>153</v>
      </c>
      <c r="E661" s="123" t="s">
        <v>1351</v>
      </c>
      <c r="F661" s="124" t="s">
        <v>1352</v>
      </c>
      <c r="G661" s="125" t="s">
        <v>221</v>
      </c>
      <c r="H661" s="126">
        <v>56</v>
      </c>
      <c r="I661" s="127"/>
      <c r="J661" s="128">
        <f>ROUND(I661*H661,2)</f>
        <v>0</v>
      </c>
      <c r="K661" s="124" t="s">
        <v>157</v>
      </c>
      <c r="L661" s="31"/>
      <c r="M661" s="129" t="s">
        <v>19</v>
      </c>
      <c r="N661" s="130" t="s">
        <v>47</v>
      </c>
      <c r="P661" s="131">
        <f>O661*H661</f>
        <v>0</v>
      </c>
      <c r="Q661" s="131">
        <v>0</v>
      </c>
      <c r="R661" s="131">
        <f>Q661*H661</f>
        <v>0</v>
      </c>
      <c r="S661" s="131">
        <v>0</v>
      </c>
      <c r="T661" s="132">
        <f>S661*H661</f>
        <v>0</v>
      </c>
      <c r="AR661" s="133" t="s">
        <v>249</v>
      </c>
      <c r="AT661" s="133" t="s">
        <v>153</v>
      </c>
      <c r="AU661" s="133" t="s">
        <v>85</v>
      </c>
      <c r="AY661" s="16" t="s">
        <v>151</v>
      </c>
      <c r="BE661" s="134">
        <f>IF(N661="základní",J661,0)</f>
        <v>0</v>
      </c>
      <c r="BF661" s="134">
        <f>IF(N661="snížená",J661,0)</f>
        <v>0</v>
      </c>
      <c r="BG661" s="134">
        <f>IF(N661="zákl. přenesená",J661,0)</f>
        <v>0</v>
      </c>
      <c r="BH661" s="134">
        <f>IF(N661="sníž. přenesená",J661,0)</f>
        <v>0</v>
      </c>
      <c r="BI661" s="134">
        <f>IF(N661="nulová",J661,0)</f>
        <v>0</v>
      </c>
      <c r="BJ661" s="16" t="s">
        <v>81</v>
      </c>
      <c r="BK661" s="134">
        <f>ROUND(I661*H661,2)</f>
        <v>0</v>
      </c>
      <c r="BL661" s="16" t="s">
        <v>249</v>
      </c>
      <c r="BM661" s="133" t="s">
        <v>1353</v>
      </c>
    </row>
    <row r="662" spans="2:65" s="1" customFormat="1">
      <c r="B662" s="31"/>
      <c r="D662" s="135" t="s">
        <v>160</v>
      </c>
      <c r="F662" s="136" t="s">
        <v>1354</v>
      </c>
      <c r="I662" s="137"/>
      <c r="L662" s="31"/>
      <c r="M662" s="138"/>
      <c r="T662" s="52"/>
      <c r="AT662" s="16" t="s">
        <v>160</v>
      </c>
      <c r="AU662" s="16" t="s">
        <v>85</v>
      </c>
    </row>
    <row r="663" spans="2:65" s="1" customFormat="1" ht="16.5" customHeight="1">
      <c r="B663" s="31"/>
      <c r="C663" s="122" t="s">
        <v>1355</v>
      </c>
      <c r="D663" s="122" t="s">
        <v>153</v>
      </c>
      <c r="E663" s="123" t="s">
        <v>1356</v>
      </c>
      <c r="F663" s="124" t="s">
        <v>1357</v>
      </c>
      <c r="G663" s="125" t="s">
        <v>221</v>
      </c>
      <c r="H663" s="126">
        <v>56</v>
      </c>
      <c r="I663" s="127"/>
      <c r="J663" s="128">
        <f>ROUND(I663*H663,2)</f>
        <v>0</v>
      </c>
      <c r="K663" s="124" t="s">
        <v>157</v>
      </c>
      <c r="L663" s="31"/>
      <c r="M663" s="129" t="s">
        <v>19</v>
      </c>
      <c r="N663" s="130" t="s">
        <v>47</v>
      </c>
      <c r="P663" s="131">
        <f>O663*H663</f>
        <v>0</v>
      </c>
      <c r="Q663" s="131">
        <v>0</v>
      </c>
      <c r="R663" s="131">
        <f>Q663*H663</f>
        <v>0</v>
      </c>
      <c r="S663" s="131">
        <v>0</v>
      </c>
      <c r="T663" s="132">
        <f>S663*H663</f>
        <v>0</v>
      </c>
      <c r="AR663" s="133" t="s">
        <v>249</v>
      </c>
      <c r="AT663" s="133" t="s">
        <v>153</v>
      </c>
      <c r="AU663" s="133" t="s">
        <v>85</v>
      </c>
      <c r="AY663" s="16" t="s">
        <v>151</v>
      </c>
      <c r="BE663" s="134">
        <f>IF(N663="základní",J663,0)</f>
        <v>0</v>
      </c>
      <c r="BF663" s="134">
        <f>IF(N663="snížená",J663,0)</f>
        <v>0</v>
      </c>
      <c r="BG663" s="134">
        <f>IF(N663="zákl. přenesená",J663,0)</f>
        <v>0</v>
      </c>
      <c r="BH663" s="134">
        <f>IF(N663="sníž. přenesená",J663,0)</f>
        <v>0</v>
      </c>
      <c r="BI663" s="134">
        <f>IF(N663="nulová",J663,0)</f>
        <v>0</v>
      </c>
      <c r="BJ663" s="16" t="s">
        <v>81</v>
      </c>
      <c r="BK663" s="134">
        <f>ROUND(I663*H663,2)</f>
        <v>0</v>
      </c>
      <c r="BL663" s="16" t="s">
        <v>249</v>
      </c>
      <c r="BM663" s="133" t="s">
        <v>1358</v>
      </c>
    </row>
    <row r="664" spans="2:65" s="1" customFormat="1">
      <c r="B664" s="31"/>
      <c r="D664" s="135" t="s">
        <v>160</v>
      </c>
      <c r="F664" s="136" t="s">
        <v>1359</v>
      </c>
      <c r="I664" s="137"/>
      <c r="L664" s="31"/>
      <c r="M664" s="138"/>
      <c r="T664" s="52"/>
      <c r="AT664" s="16" t="s">
        <v>160</v>
      </c>
      <c r="AU664" s="16" t="s">
        <v>85</v>
      </c>
    </row>
    <row r="665" spans="2:65" s="1" customFormat="1" ht="24.2" customHeight="1">
      <c r="B665" s="31"/>
      <c r="C665" s="122" t="s">
        <v>1360</v>
      </c>
      <c r="D665" s="122" t="s">
        <v>153</v>
      </c>
      <c r="E665" s="123" t="s">
        <v>1361</v>
      </c>
      <c r="F665" s="124" t="s">
        <v>1362</v>
      </c>
      <c r="G665" s="125" t="s">
        <v>177</v>
      </c>
      <c r="H665" s="126">
        <v>1.4850000000000001</v>
      </c>
      <c r="I665" s="127"/>
      <c r="J665" s="128">
        <f>ROUND(I665*H665,2)</f>
        <v>0</v>
      </c>
      <c r="K665" s="124" t="s">
        <v>157</v>
      </c>
      <c r="L665" s="31"/>
      <c r="M665" s="129" t="s">
        <v>19</v>
      </c>
      <c r="N665" s="130" t="s">
        <v>47</v>
      </c>
      <c r="P665" s="131">
        <f>O665*H665</f>
        <v>0</v>
      </c>
      <c r="Q665" s="131">
        <v>0</v>
      </c>
      <c r="R665" s="131">
        <f>Q665*H665</f>
        <v>0</v>
      </c>
      <c r="S665" s="131">
        <v>0</v>
      </c>
      <c r="T665" s="132">
        <f>S665*H665</f>
        <v>0</v>
      </c>
      <c r="AR665" s="133" t="s">
        <v>249</v>
      </c>
      <c r="AT665" s="133" t="s">
        <v>153</v>
      </c>
      <c r="AU665" s="133" t="s">
        <v>85</v>
      </c>
      <c r="AY665" s="16" t="s">
        <v>151</v>
      </c>
      <c r="BE665" s="134">
        <f>IF(N665="základní",J665,0)</f>
        <v>0</v>
      </c>
      <c r="BF665" s="134">
        <f>IF(N665="snížená",J665,0)</f>
        <v>0</v>
      </c>
      <c r="BG665" s="134">
        <f>IF(N665="zákl. přenesená",J665,0)</f>
        <v>0</v>
      </c>
      <c r="BH665" s="134">
        <f>IF(N665="sníž. přenesená",J665,0)</f>
        <v>0</v>
      </c>
      <c r="BI665" s="134">
        <f>IF(N665="nulová",J665,0)</f>
        <v>0</v>
      </c>
      <c r="BJ665" s="16" t="s">
        <v>81</v>
      </c>
      <c r="BK665" s="134">
        <f>ROUND(I665*H665,2)</f>
        <v>0</v>
      </c>
      <c r="BL665" s="16" t="s">
        <v>249</v>
      </c>
      <c r="BM665" s="133" t="s">
        <v>1363</v>
      </c>
    </row>
    <row r="666" spans="2:65" s="1" customFormat="1">
      <c r="B666" s="31"/>
      <c r="D666" s="135" t="s">
        <v>160</v>
      </c>
      <c r="F666" s="136" t="s">
        <v>1364</v>
      </c>
      <c r="I666" s="137"/>
      <c r="L666" s="31"/>
      <c r="M666" s="138"/>
      <c r="T666" s="52"/>
      <c r="AT666" s="16" t="s">
        <v>160</v>
      </c>
      <c r="AU666" s="16" t="s">
        <v>85</v>
      </c>
    </row>
    <row r="667" spans="2:65" s="11" customFormat="1" ht="22.9" customHeight="1">
      <c r="B667" s="110"/>
      <c r="D667" s="111" t="s">
        <v>75</v>
      </c>
      <c r="E667" s="120" t="s">
        <v>1365</v>
      </c>
      <c r="F667" s="120" t="s">
        <v>1366</v>
      </c>
      <c r="I667" s="113"/>
      <c r="J667" s="121">
        <f>BK667</f>
        <v>0</v>
      </c>
      <c r="L667" s="110"/>
      <c r="M667" s="115"/>
      <c r="P667" s="116">
        <f>SUM(P668:P760)</f>
        <v>0</v>
      </c>
      <c r="R667" s="116">
        <f>SUM(R668:R760)</f>
        <v>0.50044049999999973</v>
      </c>
      <c r="T667" s="117">
        <f>SUM(T668:T760)</f>
        <v>0</v>
      </c>
      <c r="AR667" s="111" t="s">
        <v>85</v>
      </c>
      <c r="AT667" s="118" t="s">
        <v>75</v>
      </c>
      <c r="AU667" s="118" t="s">
        <v>81</v>
      </c>
      <c r="AY667" s="111" t="s">
        <v>151</v>
      </c>
      <c r="BK667" s="119">
        <f>SUM(BK668:BK760)</f>
        <v>0</v>
      </c>
    </row>
    <row r="668" spans="2:65" s="1" customFormat="1" ht="24.2" customHeight="1">
      <c r="B668" s="31"/>
      <c r="C668" s="122" t="s">
        <v>1367</v>
      </c>
      <c r="D668" s="122" t="s">
        <v>153</v>
      </c>
      <c r="E668" s="123" t="s">
        <v>1368</v>
      </c>
      <c r="F668" s="124" t="s">
        <v>1369</v>
      </c>
      <c r="G668" s="125" t="s">
        <v>311</v>
      </c>
      <c r="H668" s="126">
        <v>22</v>
      </c>
      <c r="I668" s="127"/>
      <c r="J668" s="128">
        <f>ROUND(I668*H668,2)</f>
        <v>0</v>
      </c>
      <c r="K668" s="124" t="s">
        <v>478</v>
      </c>
      <c r="L668" s="31"/>
      <c r="M668" s="129" t="s">
        <v>19</v>
      </c>
      <c r="N668" s="130" t="s">
        <v>47</v>
      </c>
      <c r="P668" s="131">
        <f>O668*H668</f>
        <v>0</v>
      </c>
      <c r="Q668" s="131">
        <v>0</v>
      </c>
      <c r="R668" s="131">
        <f>Q668*H668</f>
        <v>0</v>
      </c>
      <c r="S668" s="131">
        <v>0</v>
      </c>
      <c r="T668" s="132">
        <f>S668*H668</f>
        <v>0</v>
      </c>
      <c r="AR668" s="133" t="s">
        <v>249</v>
      </c>
      <c r="AT668" s="133" t="s">
        <v>153</v>
      </c>
      <c r="AU668" s="133" t="s">
        <v>85</v>
      </c>
      <c r="AY668" s="16" t="s">
        <v>151</v>
      </c>
      <c r="BE668" s="134">
        <f>IF(N668="základní",J668,0)</f>
        <v>0</v>
      </c>
      <c r="BF668" s="134">
        <f>IF(N668="snížená",J668,0)</f>
        <v>0</v>
      </c>
      <c r="BG668" s="134">
        <f>IF(N668="zákl. přenesená",J668,0)</f>
        <v>0</v>
      </c>
      <c r="BH668" s="134">
        <f>IF(N668="sníž. přenesená",J668,0)</f>
        <v>0</v>
      </c>
      <c r="BI668" s="134">
        <f>IF(N668="nulová",J668,0)</f>
        <v>0</v>
      </c>
      <c r="BJ668" s="16" t="s">
        <v>81</v>
      </c>
      <c r="BK668" s="134">
        <f>ROUND(I668*H668,2)</f>
        <v>0</v>
      </c>
      <c r="BL668" s="16" t="s">
        <v>249</v>
      </c>
      <c r="BM668" s="133" t="s">
        <v>1370</v>
      </c>
    </row>
    <row r="669" spans="2:65" s="1" customFormat="1">
      <c r="B669" s="31"/>
      <c r="D669" s="135" t="s">
        <v>160</v>
      </c>
      <c r="F669" s="136" t="s">
        <v>1371</v>
      </c>
      <c r="I669" s="137"/>
      <c r="L669" s="31"/>
      <c r="M669" s="138"/>
      <c r="T669" s="52"/>
      <c r="AT669" s="16" t="s">
        <v>160</v>
      </c>
      <c r="AU669" s="16" t="s">
        <v>85</v>
      </c>
    </row>
    <row r="670" spans="2:65" s="12" customFormat="1">
      <c r="B670" s="139"/>
      <c r="D670" s="140" t="s">
        <v>162</v>
      </c>
      <c r="E670" s="141" t="s">
        <v>19</v>
      </c>
      <c r="F670" s="142" t="s">
        <v>287</v>
      </c>
      <c r="H670" s="143">
        <v>22</v>
      </c>
      <c r="I670" s="144"/>
      <c r="L670" s="139"/>
      <c r="M670" s="145"/>
      <c r="T670" s="146"/>
      <c r="AT670" s="141" t="s">
        <v>162</v>
      </c>
      <c r="AU670" s="141" t="s">
        <v>85</v>
      </c>
      <c r="AV670" s="12" t="s">
        <v>85</v>
      </c>
      <c r="AW670" s="12" t="s">
        <v>35</v>
      </c>
      <c r="AX670" s="12" t="s">
        <v>81</v>
      </c>
      <c r="AY670" s="141" t="s">
        <v>151</v>
      </c>
    </row>
    <row r="671" spans="2:65" s="1" customFormat="1" ht="16.5" customHeight="1">
      <c r="B671" s="31"/>
      <c r="C671" s="147" t="s">
        <v>1372</v>
      </c>
      <c r="D671" s="147" t="s">
        <v>194</v>
      </c>
      <c r="E671" s="148" t="s">
        <v>1373</v>
      </c>
      <c r="F671" s="149" t="s">
        <v>1374</v>
      </c>
      <c r="G671" s="150" t="s">
        <v>311</v>
      </c>
      <c r="H671" s="151">
        <v>22</v>
      </c>
      <c r="I671" s="152"/>
      <c r="J671" s="153">
        <f>ROUND(I671*H671,2)</f>
        <v>0</v>
      </c>
      <c r="K671" s="149" t="s">
        <v>157</v>
      </c>
      <c r="L671" s="154"/>
      <c r="M671" s="155" t="s">
        <v>19</v>
      </c>
      <c r="N671" s="156" t="s">
        <v>47</v>
      </c>
      <c r="P671" s="131">
        <f>O671*H671</f>
        <v>0</v>
      </c>
      <c r="Q671" s="131">
        <v>9.0000000000000006E-5</v>
      </c>
      <c r="R671" s="131">
        <f>Q671*H671</f>
        <v>1.98E-3</v>
      </c>
      <c r="S671" s="131">
        <v>0</v>
      </c>
      <c r="T671" s="132">
        <f>S671*H671</f>
        <v>0</v>
      </c>
      <c r="AR671" s="133" t="s">
        <v>344</v>
      </c>
      <c r="AT671" s="133" t="s">
        <v>194</v>
      </c>
      <c r="AU671" s="133" t="s">
        <v>85</v>
      </c>
      <c r="AY671" s="16" t="s">
        <v>151</v>
      </c>
      <c r="BE671" s="134">
        <f>IF(N671="základní",J671,0)</f>
        <v>0</v>
      </c>
      <c r="BF671" s="134">
        <f>IF(N671="snížená",J671,0)</f>
        <v>0</v>
      </c>
      <c r="BG671" s="134">
        <f>IF(N671="zákl. přenesená",J671,0)</f>
        <v>0</v>
      </c>
      <c r="BH671" s="134">
        <f>IF(N671="sníž. přenesená",J671,0)</f>
        <v>0</v>
      </c>
      <c r="BI671" s="134">
        <f>IF(N671="nulová",J671,0)</f>
        <v>0</v>
      </c>
      <c r="BJ671" s="16" t="s">
        <v>81</v>
      </c>
      <c r="BK671" s="134">
        <f>ROUND(I671*H671,2)</f>
        <v>0</v>
      </c>
      <c r="BL671" s="16" t="s">
        <v>249</v>
      </c>
      <c r="BM671" s="133" t="s">
        <v>1375</v>
      </c>
    </row>
    <row r="672" spans="2:65" s="1" customFormat="1" ht="24.2" customHeight="1">
      <c r="B672" s="31"/>
      <c r="C672" s="122" t="s">
        <v>1376</v>
      </c>
      <c r="D672" s="122" t="s">
        <v>153</v>
      </c>
      <c r="E672" s="123" t="s">
        <v>1368</v>
      </c>
      <c r="F672" s="124" t="s">
        <v>1369</v>
      </c>
      <c r="G672" s="125" t="s">
        <v>311</v>
      </c>
      <c r="H672" s="126">
        <v>136</v>
      </c>
      <c r="I672" s="127"/>
      <c r="J672" s="128">
        <f>ROUND(I672*H672,2)</f>
        <v>0</v>
      </c>
      <c r="K672" s="124" t="s">
        <v>478</v>
      </c>
      <c r="L672" s="31"/>
      <c r="M672" s="129" t="s">
        <v>19</v>
      </c>
      <c r="N672" s="130" t="s">
        <v>47</v>
      </c>
      <c r="P672" s="131">
        <f>O672*H672</f>
        <v>0</v>
      </c>
      <c r="Q672" s="131">
        <v>0</v>
      </c>
      <c r="R672" s="131">
        <f>Q672*H672</f>
        <v>0</v>
      </c>
      <c r="S672" s="131">
        <v>0</v>
      </c>
      <c r="T672" s="132">
        <f>S672*H672</f>
        <v>0</v>
      </c>
      <c r="AR672" s="133" t="s">
        <v>249</v>
      </c>
      <c r="AT672" s="133" t="s">
        <v>153</v>
      </c>
      <c r="AU672" s="133" t="s">
        <v>85</v>
      </c>
      <c r="AY672" s="16" t="s">
        <v>151</v>
      </c>
      <c r="BE672" s="134">
        <f>IF(N672="základní",J672,0)</f>
        <v>0</v>
      </c>
      <c r="BF672" s="134">
        <f>IF(N672="snížená",J672,0)</f>
        <v>0</v>
      </c>
      <c r="BG672" s="134">
        <f>IF(N672="zákl. přenesená",J672,0)</f>
        <v>0</v>
      </c>
      <c r="BH672" s="134">
        <f>IF(N672="sníž. přenesená",J672,0)</f>
        <v>0</v>
      </c>
      <c r="BI672" s="134">
        <f>IF(N672="nulová",J672,0)</f>
        <v>0</v>
      </c>
      <c r="BJ672" s="16" t="s">
        <v>81</v>
      </c>
      <c r="BK672" s="134">
        <f>ROUND(I672*H672,2)</f>
        <v>0</v>
      </c>
      <c r="BL672" s="16" t="s">
        <v>249</v>
      </c>
      <c r="BM672" s="133" t="s">
        <v>1377</v>
      </c>
    </row>
    <row r="673" spans="2:65" s="1" customFormat="1">
      <c r="B673" s="31"/>
      <c r="D673" s="135" t="s">
        <v>160</v>
      </c>
      <c r="F673" s="136" t="s">
        <v>1371</v>
      </c>
      <c r="I673" s="137"/>
      <c r="L673" s="31"/>
      <c r="M673" s="138"/>
      <c r="T673" s="52"/>
      <c r="AT673" s="16" t="s">
        <v>160</v>
      </c>
      <c r="AU673" s="16" t="s">
        <v>85</v>
      </c>
    </row>
    <row r="674" spans="2:65" s="12" customFormat="1">
      <c r="B674" s="139"/>
      <c r="D674" s="140" t="s">
        <v>162</v>
      </c>
      <c r="E674" s="141" t="s">
        <v>19</v>
      </c>
      <c r="F674" s="142" t="s">
        <v>1378</v>
      </c>
      <c r="H674" s="143">
        <v>136</v>
      </c>
      <c r="I674" s="144"/>
      <c r="L674" s="139"/>
      <c r="M674" s="145"/>
      <c r="T674" s="146"/>
      <c r="AT674" s="141" t="s">
        <v>162</v>
      </c>
      <c r="AU674" s="141" t="s">
        <v>85</v>
      </c>
      <c r="AV674" s="12" t="s">
        <v>85</v>
      </c>
      <c r="AW674" s="12" t="s">
        <v>35</v>
      </c>
      <c r="AX674" s="12" t="s">
        <v>81</v>
      </c>
      <c r="AY674" s="141" t="s">
        <v>151</v>
      </c>
    </row>
    <row r="675" spans="2:65" s="1" customFormat="1" ht="16.5" customHeight="1">
      <c r="B675" s="31"/>
      <c r="C675" s="147" t="s">
        <v>1379</v>
      </c>
      <c r="D675" s="147" t="s">
        <v>194</v>
      </c>
      <c r="E675" s="148" t="s">
        <v>1380</v>
      </c>
      <c r="F675" s="149" t="s">
        <v>1381</v>
      </c>
      <c r="G675" s="150" t="s">
        <v>311</v>
      </c>
      <c r="H675" s="151">
        <v>136</v>
      </c>
      <c r="I675" s="152"/>
      <c r="J675" s="153">
        <f>ROUND(I675*H675,2)</f>
        <v>0</v>
      </c>
      <c r="K675" s="149" t="s">
        <v>157</v>
      </c>
      <c r="L675" s="154"/>
      <c r="M675" s="155" t="s">
        <v>19</v>
      </c>
      <c r="N675" s="156" t="s">
        <v>47</v>
      </c>
      <c r="P675" s="131">
        <f>O675*H675</f>
        <v>0</v>
      </c>
      <c r="Q675" s="131">
        <v>5.0000000000000002E-5</v>
      </c>
      <c r="R675" s="131">
        <f>Q675*H675</f>
        <v>6.8000000000000005E-3</v>
      </c>
      <c r="S675" s="131">
        <v>0</v>
      </c>
      <c r="T675" s="132">
        <f>S675*H675</f>
        <v>0</v>
      </c>
      <c r="AR675" s="133" t="s">
        <v>344</v>
      </c>
      <c r="AT675" s="133" t="s">
        <v>194</v>
      </c>
      <c r="AU675" s="133" t="s">
        <v>85</v>
      </c>
      <c r="AY675" s="16" t="s">
        <v>151</v>
      </c>
      <c r="BE675" s="134">
        <f>IF(N675="základní",J675,0)</f>
        <v>0</v>
      </c>
      <c r="BF675" s="134">
        <f>IF(N675="snížená",J675,0)</f>
        <v>0</v>
      </c>
      <c r="BG675" s="134">
        <f>IF(N675="zákl. přenesená",J675,0)</f>
        <v>0</v>
      </c>
      <c r="BH675" s="134">
        <f>IF(N675="sníž. přenesená",J675,0)</f>
        <v>0</v>
      </c>
      <c r="BI675" s="134">
        <f>IF(N675="nulová",J675,0)</f>
        <v>0</v>
      </c>
      <c r="BJ675" s="16" t="s">
        <v>81</v>
      </c>
      <c r="BK675" s="134">
        <f>ROUND(I675*H675,2)</f>
        <v>0</v>
      </c>
      <c r="BL675" s="16" t="s">
        <v>249</v>
      </c>
      <c r="BM675" s="133" t="s">
        <v>1382</v>
      </c>
    </row>
    <row r="676" spans="2:65" s="1" customFormat="1" ht="24.2" customHeight="1">
      <c r="B676" s="31"/>
      <c r="C676" s="122" t="s">
        <v>1383</v>
      </c>
      <c r="D676" s="122" t="s">
        <v>153</v>
      </c>
      <c r="E676" s="123" t="s">
        <v>1384</v>
      </c>
      <c r="F676" s="124" t="s">
        <v>1385</v>
      </c>
      <c r="G676" s="125" t="s">
        <v>311</v>
      </c>
      <c r="H676" s="126">
        <v>1</v>
      </c>
      <c r="I676" s="127"/>
      <c r="J676" s="128">
        <f>ROUND(I676*H676,2)</f>
        <v>0</v>
      </c>
      <c r="K676" s="124" t="s">
        <v>157</v>
      </c>
      <c r="L676" s="31"/>
      <c r="M676" s="129" t="s">
        <v>19</v>
      </c>
      <c r="N676" s="130" t="s">
        <v>47</v>
      </c>
      <c r="P676" s="131">
        <f>O676*H676</f>
        <v>0</v>
      </c>
      <c r="Q676" s="131">
        <v>0</v>
      </c>
      <c r="R676" s="131">
        <f>Q676*H676</f>
        <v>0</v>
      </c>
      <c r="S676" s="131">
        <v>0</v>
      </c>
      <c r="T676" s="132">
        <f>S676*H676</f>
        <v>0</v>
      </c>
      <c r="AR676" s="133" t="s">
        <v>249</v>
      </c>
      <c r="AT676" s="133" t="s">
        <v>153</v>
      </c>
      <c r="AU676" s="133" t="s">
        <v>85</v>
      </c>
      <c r="AY676" s="16" t="s">
        <v>151</v>
      </c>
      <c r="BE676" s="134">
        <f>IF(N676="základní",J676,0)</f>
        <v>0</v>
      </c>
      <c r="BF676" s="134">
        <f>IF(N676="snížená",J676,0)</f>
        <v>0</v>
      </c>
      <c r="BG676" s="134">
        <f>IF(N676="zákl. přenesená",J676,0)</f>
        <v>0</v>
      </c>
      <c r="BH676" s="134">
        <f>IF(N676="sníž. přenesená",J676,0)</f>
        <v>0</v>
      </c>
      <c r="BI676" s="134">
        <f>IF(N676="nulová",J676,0)</f>
        <v>0</v>
      </c>
      <c r="BJ676" s="16" t="s">
        <v>81</v>
      </c>
      <c r="BK676" s="134">
        <f>ROUND(I676*H676,2)</f>
        <v>0</v>
      </c>
      <c r="BL676" s="16" t="s">
        <v>249</v>
      </c>
      <c r="BM676" s="133" t="s">
        <v>1386</v>
      </c>
    </row>
    <row r="677" spans="2:65" s="1" customFormat="1">
      <c r="B677" s="31"/>
      <c r="D677" s="135" t="s">
        <v>160</v>
      </c>
      <c r="F677" s="136" t="s">
        <v>1387</v>
      </c>
      <c r="I677" s="137"/>
      <c r="L677" s="31"/>
      <c r="M677" s="138"/>
      <c r="T677" s="52"/>
      <c r="AT677" s="16" t="s">
        <v>160</v>
      </c>
      <c r="AU677" s="16" t="s">
        <v>85</v>
      </c>
    </row>
    <row r="678" spans="2:65" s="1" customFormat="1" ht="16.5" customHeight="1">
      <c r="B678" s="31"/>
      <c r="C678" s="147" t="s">
        <v>1388</v>
      </c>
      <c r="D678" s="147" t="s">
        <v>194</v>
      </c>
      <c r="E678" s="148" t="s">
        <v>1389</v>
      </c>
      <c r="F678" s="149" t="s">
        <v>1390</v>
      </c>
      <c r="G678" s="150" t="s">
        <v>311</v>
      </c>
      <c r="H678" s="151">
        <v>1</v>
      </c>
      <c r="I678" s="152"/>
      <c r="J678" s="153">
        <f>ROUND(I678*H678,2)</f>
        <v>0</v>
      </c>
      <c r="K678" s="149" t="s">
        <v>19</v>
      </c>
      <c r="L678" s="154"/>
      <c r="M678" s="155" t="s">
        <v>19</v>
      </c>
      <c r="N678" s="156" t="s">
        <v>47</v>
      </c>
      <c r="P678" s="131">
        <f>O678*H678</f>
        <v>0</v>
      </c>
      <c r="Q678" s="131">
        <v>0</v>
      </c>
      <c r="R678" s="131">
        <f>Q678*H678</f>
        <v>0</v>
      </c>
      <c r="S678" s="131">
        <v>0</v>
      </c>
      <c r="T678" s="132">
        <f>S678*H678</f>
        <v>0</v>
      </c>
      <c r="AR678" s="133" t="s">
        <v>344</v>
      </c>
      <c r="AT678" s="133" t="s">
        <v>194</v>
      </c>
      <c r="AU678" s="133" t="s">
        <v>85</v>
      </c>
      <c r="AY678" s="16" t="s">
        <v>151</v>
      </c>
      <c r="BE678" s="134">
        <f>IF(N678="základní",J678,0)</f>
        <v>0</v>
      </c>
      <c r="BF678" s="134">
        <f>IF(N678="snížená",J678,0)</f>
        <v>0</v>
      </c>
      <c r="BG678" s="134">
        <f>IF(N678="zákl. přenesená",J678,0)</f>
        <v>0</v>
      </c>
      <c r="BH678" s="134">
        <f>IF(N678="sníž. přenesená",J678,0)</f>
        <v>0</v>
      </c>
      <c r="BI678" s="134">
        <f>IF(N678="nulová",J678,0)</f>
        <v>0</v>
      </c>
      <c r="BJ678" s="16" t="s">
        <v>81</v>
      </c>
      <c r="BK678" s="134">
        <f>ROUND(I678*H678,2)</f>
        <v>0</v>
      </c>
      <c r="BL678" s="16" t="s">
        <v>249</v>
      </c>
      <c r="BM678" s="133" t="s">
        <v>1391</v>
      </c>
    </row>
    <row r="679" spans="2:65" s="1" customFormat="1" ht="24.2" customHeight="1">
      <c r="B679" s="31"/>
      <c r="C679" s="122" t="s">
        <v>1392</v>
      </c>
      <c r="D679" s="122" t="s">
        <v>153</v>
      </c>
      <c r="E679" s="123" t="s">
        <v>1393</v>
      </c>
      <c r="F679" s="124" t="s">
        <v>1394</v>
      </c>
      <c r="G679" s="125" t="s">
        <v>821</v>
      </c>
      <c r="H679" s="126">
        <v>124</v>
      </c>
      <c r="I679" s="127"/>
      <c r="J679" s="128">
        <f>ROUND(I679*H679,2)</f>
        <v>0</v>
      </c>
      <c r="K679" s="124" t="s">
        <v>478</v>
      </c>
      <c r="L679" s="31"/>
      <c r="M679" s="129" t="s">
        <v>19</v>
      </c>
      <c r="N679" s="130" t="s">
        <v>47</v>
      </c>
      <c r="P679" s="131">
        <f>O679*H679</f>
        <v>0</v>
      </c>
      <c r="Q679" s="131">
        <v>0</v>
      </c>
      <c r="R679" s="131">
        <f>Q679*H679</f>
        <v>0</v>
      </c>
      <c r="S679" s="131">
        <v>0</v>
      </c>
      <c r="T679" s="132">
        <f>S679*H679</f>
        <v>0</v>
      </c>
      <c r="AR679" s="133" t="s">
        <v>249</v>
      </c>
      <c r="AT679" s="133" t="s">
        <v>153</v>
      </c>
      <c r="AU679" s="133" t="s">
        <v>85</v>
      </c>
      <c r="AY679" s="16" t="s">
        <v>151</v>
      </c>
      <c r="BE679" s="134">
        <f>IF(N679="základní",J679,0)</f>
        <v>0</v>
      </c>
      <c r="BF679" s="134">
        <f>IF(N679="snížená",J679,0)</f>
        <v>0</v>
      </c>
      <c r="BG679" s="134">
        <f>IF(N679="zákl. přenesená",J679,0)</f>
        <v>0</v>
      </c>
      <c r="BH679" s="134">
        <f>IF(N679="sníž. přenesená",J679,0)</f>
        <v>0</v>
      </c>
      <c r="BI679" s="134">
        <f>IF(N679="nulová",J679,0)</f>
        <v>0</v>
      </c>
      <c r="BJ679" s="16" t="s">
        <v>81</v>
      </c>
      <c r="BK679" s="134">
        <f>ROUND(I679*H679,2)</f>
        <v>0</v>
      </c>
      <c r="BL679" s="16" t="s">
        <v>249</v>
      </c>
      <c r="BM679" s="133" t="s">
        <v>1395</v>
      </c>
    </row>
    <row r="680" spans="2:65" s="1" customFormat="1">
      <c r="B680" s="31"/>
      <c r="D680" s="135" t="s">
        <v>160</v>
      </c>
      <c r="F680" s="136" t="s">
        <v>1396</v>
      </c>
      <c r="I680" s="137"/>
      <c r="L680" s="31"/>
      <c r="M680" s="138"/>
      <c r="T680" s="52"/>
      <c r="AT680" s="16" t="s">
        <v>160</v>
      </c>
      <c r="AU680" s="16" t="s">
        <v>85</v>
      </c>
    </row>
    <row r="681" spans="2:65" s="1" customFormat="1" ht="16.5" customHeight="1">
      <c r="B681" s="31"/>
      <c r="C681" s="147" t="s">
        <v>1397</v>
      </c>
      <c r="D681" s="147" t="s">
        <v>194</v>
      </c>
      <c r="E681" s="148" t="s">
        <v>1398</v>
      </c>
      <c r="F681" s="149" t="s">
        <v>1399</v>
      </c>
      <c r="G681" s="150" t="s">
        <v>821</v>
      </c>
      <c r="H681" s="151">
        <v>142.6</v>
      </c>
      <c r="I681" s="152"/>
      <c r="J681" s="153">
        <f>ROUND(I681*H681,2)</f>
        <v>0</v>
      </c>
      <c r="K681" s="149" t="s">
        <v>157</v>
      </c>
      <c r="L681" s="154"/>
      <c r="M681" s="155" t="s">
        <v>19</v>
      </c>
      <c r="N681" s="156" t="s">
        <v>47</v>
      </c>
      <c r="P681" s="131">
        <f>O681*H681</f>
        <v>0</v>
      </c>
      <c r="Q681" s="131">
        <v>5.0000000000000002E-5</v>
      </c>
      <c r="R681" s="131">
        <f>Q681*H681</f>
        <v>7.1300000000000001E-3</v>
      </c>
      <c r="S681" s="131">
        <v>0</v>
      </c>
      <c r="T681" s="132">
        <f>S681*H681</f>
        <v>0</v>
      </c>
      <c r="AR681" s="133" t="s">
        <v>344</v>
      </c>
      <c r="AT681" s="133" t="s">
        <v>194</v>
      </c>
      <c r="AU681" s="133" t="s">
        <v>85</v>
      </c>
      <c r="AY681" s="16" t="s">
        <v>151</v>
      </c>
      <c r="BE681" s="134">
        <f>IF(N681="základní",J681,0)</f>
        <v>0</v>
      </c>
      <c r="BF681" s="134">
        <f>IF(N681="snížená",J681,0)</f>
        <v>0</v>
      </c>
      <c r="BG681" s="134">
        <f>IF(N681="zákl. přenesená",J681,0)</f>
        <v>0</v>
      </c>
      <c r="BH681" s="134">
        <f>IF(N681="sníž. přenesená",J681,0)</f>
        <v>0</v>
      </c>
      <c r="BI681" s="134">
        <f>IF(N681="nulová",J681,0)</f>
        <v>0</v>
      </c>
      <c r="BJ681" s="16" t="s">
        <v>81</v>
      </c>
      <c r="BK681" s="134">
        <f>ROUND(I681*H681,2)</f>
        <v>0</v>
      </c>
      <c r="BL681" s="16" t="s">
        <v>249</v>
      </c>
      <c r="BM681" s="133" t="s">
        <v>1400</v>
      </c>
    </row>
    <row r="682" spans="2:65" s="1" customFormat="1" ht="19.5">
      <c r="B682" s="31"/>
      <c r="D682" s="140" t="s">
        <v>1401</v>
      </c>
      <c r="F682" s="164" t="s">
        <v>1402</v>
      </c>
      <c r="I682" s="137"/>
      <c r="L682" s="31"/>
      <c r="M682" s="138"/>
      <c r="T682" s="52"/>
      <c r="AT682" s="16" t="s">
        <v>1401</v>
      </c>
      <c r="AU682" s="16" t="s">
        <v>85</v>
      </c>
    </row>
    <row r="683" spans="2:65" s="12" customFormat="1">
      <c r="B683" s="139"/>
      <c r="D683" s="140" t="s">
        <v>162</v>
      </c>
      <c r="F683" s="142" t="s">
        <v>1403</v>
      </c>
      <c r="H683" s="143">
        <v>142.6</v>
      </c>
      <c r="I683" s="144"/>
      <c r="L683" s="139"/>
      <c r="M683" s="145"/>
      <c r="T683" s="146"/>
      <c r="AT683" s="141" t="s">
        <v>162</v>
      </c>
      <c r="AU683" s="141" t="s">
        <v>85</v>
      </c>
      <c r="AV683" s="12" t="s">
        <v>85</v>
      </c>
      <c r="AW683" s="12" t="s">
        <v>4</v>
      </c>
      <c r="AX683" s="12" t="s">
        <v>81</v>
      </c>
      <c r="AY683" s="141" t="s">
        <v>151</v>
      </c>
    </row>
    <row r="684" spans="2:65" s="1" customFormat="1" ht="24.2" customHeight="1">
      <c r="B684" s="31"/>
      <c r="C684" s="122" t="s">
        <v>1404</v>
      </c>
      <c r="D684" s="122" t="s">
        <v>153</v>
      </c>
      <c r="E684" s="123" t="s">
        <v>1405</v>
      </c>
      <c r="F684" s="124" t="s">
        <v>1406</v>
      </c>
      <c r="G684" s="125" t="s">
        <v>821</v>
      </c>
      <c r="H684" s="126">
        <v>780</v>
      </c>
      <c r="I684" s="127"/>
      <c r="J684" s="128">
        <f>ROUND(I684*H684,2)</f>
        <v>0</v>
      </c>
      <c r="K684" s="124" t="s">
        <v>157</v>
      </c>
      <c r="L684" s="31"/>
      <c r="M684" s="129" t="s">
        <v>19</v>
      </c>
      <c r="N684" s="130" t="s">
        <v>47</v>
      </c>
      <c r="P684" s="131">
        <f>O684*H684</f>
        <v>0</v>
      </c>
      <c r="Q684" s="131">
        <v>0</v>
      </c>
      <c r="R684" s="131">
        <f>Q684*H684</f>
        <v>0</v>
      </c>
      <c r="S684" s="131">
        <v>0</v>
      </c>
      <c r="T684" s="132">
        <f>S684*H684</f>
        <v>0</v>
      </c>
      <c r="AR684" s="133" t="s">
        <v>249</v>
      </c>
      <c r="AT684" s="133" t="s">
        <v>153</v>
      </c>
      <c r="AU684" s="133" t="s">
        <v>85</v>
      </c>
      <c r="AY684" s="16" t="s">
        <v>151</v>
      </c>
      <c r="BE684" s="134">
        <f>IF(N684="základní",J684,0)</f>
        <v>0</v>
      </c>
      <c r="BF684" s="134">
        <f>IF(N684="snížená",J684,0)</f>
        <v>0</v>
      </c>
      <c r="BG684" s="134">
        <f>IF(N684="zákl. přenesená",J684,0)</f>
        <v>0</v>
      </c>
      <c r="BH684" s="134">
        <f>IF(N684="sníž. přenesená",J684,0)</f>
        <v>0</v>
      </c>
      <c r="BI684" s="134">
        <f>IF(N684="nulová",J684,0)</f>
        <v>0</v>
      </c>
      <c r="BJ684" s="16" t="s">
        <v>81</v>
      </c>
      <c r="BK684" s="134">
        <f>ROUND(I684*H684,2)</f>
        <v>0</v>
      </c>
      <c r="BL684" s="16" t="s">
        <v>249</v>
      </c>
      <c r="BM684" s="133" t="s">
        <v>1407</v>
      </c>
    </row>
    <row r="685" spans="2:65" s="1" customFormat="1">
      <c r="B685" s="31"/>
      <c r="D685" s="135" t="s">
        <v>160</v>
      </c>
      <c r="F685" s="136" t="s">
        <v>1408</v>
      </c>
      <c r="I685" s="137"/>
      <c r="L685" s="31"/>
      <c r="M685" s="138"/>
      <c r="T685" s="52"/>
      <c r="AT685" s="16" t="s">
        <v>160</v>
      </c>
      <c r="AU685" s="16" t="s">
        <v>85</v>
      </c>
    </row>
    <row r="686" spans="2:65" s="1" customFormat="1" ht="16.5" customHeight="1">
      <c r="B686" s="31"/>
      <c r="C686" s="147" t="s">
        <v>1409</v>
      </c>
      <c r="D686" s="147" t="s">
        <v>194</v>
      </c>
      <c r="E686" s="148" t="s">
        <v>1410</v>
      </c>
      <c r="F686" s="149" t="s">
        <v>1411</v>
      </c>
      <c r="G686" s="150" t="s">
        <v>821</v>
      </c>
      <c r="H686" s="151">
        <v>897</v>
      </c>
      <c r="I686" s="152"/>
      <c r="J686" s="153">
        <f>ROUND(I686*H686,2)</f>
        <v>0</v>
      </c>
      <c r="K686" s="149" t="s">
        <v>157</v>
      </c>
      <c r="L686" s="154"/>
      <c r="M686" s="155" t="s">
        <v>19</v>
      </c>
      <c r="N686" s="156" t="s">
        <v>47</v>
      </c>
      <c r="P686" s="131">
        <f>O686*H686</f>
        <v>0</v>
      </c>
      <c r="Q686" s="131">
        <v>1.2E-4</v>
      </c>
      <c r="R686" s="131">
        <f>Q686*H686</f>
        <v>0.10764</v>
      </c>
      <c r="S686" s="131">
        <v>0</v>
      </c>
      <c r="T686" s="132">
        <f>S686*H686</f>
        <v>0</v>
      </c>
      <c r="AR686" s="133" t="s">
        <v>344</v>
      </c>
      <c r="AT686" s="133" t="s">
        <v>194</v>
      </c>
      <c r="AU686" s="133" t="s">
        <v>85</v>
      </c>
      <c r="AY686" s="16" t="s">
        <v>151</v>
      </c>
      <c r="BE686" s="134">
        <f>IF(N686="základní",J686,0)</f>
        <v>0</v>
      </c>
      <c r="BF686" s="134">
        <f>IF(N686="snížená",J686,0)</f>
        <v>0</v>
      </c>
      <c r="BG686" s="134">
        <f>IF(N686="zákl. přenesená",J686,0)</f>
        <v>0</v>
      </c>
      <c r="BH686" s="134">
        <f>IF(N686="sníž. přenesená",J686,0)</f>
        <v>0</v>
      </c>
      <c r="BI686" s="134">
        <f>IF(N686="nulová",J686,0)</f>
        <v>0</v>
      </c>
      <c r="BJ686" s="16" t="s">
        <v>81</v>
      </c>
      <c r="BK686" s="134">
        <f>ROUND(I686*H686,2)</f>
        <v>0</v>
      </c>
      <c r="BL686" s="16" t="s">
        <v>249</v>
      </c>
      <c r="BM686" s="133" t="s">
        <v>1412</v>
      </c>
    </row>
    <row r="687" spans="2:65" s="1" customFormat="1" ht="19.5">
      <c r="B687" s="31"/>
      <c r="D687" s="140" t="s">
        <v>1401</v>
      </c>
      <c r="F687" s="164" t="s">
        <v>1413</v>
      </c>
      <c r="I687" s="137"/>
      <c r="L687" s="31"/>
      <c r="M687" s="138"/>
      <c r="T687" s="52"/>
      <c r="AT687" s="16" t="s">
        <v>1401</v>
      </c>
      <c r="AU687" s="16" t="s">
        <v>85</v>
      </c>
    </row>
    <row r="688" spans="2:65" s="12" customFormat="1">
      <c r="B688" s="139"/>
      <c r="D688" s="140" t="s">
        <v>162</v>
      </c>
      <c r="F688" s="142" t="s">
        <v>1414</v>
      </c>
      <c r="H688" s="143">
        <v>897</v>
      </c>
      <c r="I688" s="144"/>
      <c r="L688" s="139"/>
      <c r="M688" s="145"/>
      <c r="T688" s="146"/>
      <c r="AT688" s="141" t="s">
        <v>162</v>
      </c>
      <c r="AU688" s="141" t="s">
        <v>85</v>
      </c>
      <c r="AV688" s="12" t="s">
        <v>85</v>
      </c>
      <c r="AW688" s="12" t="s">
        <v>4</v>
      </c>
      <c r="AX688" s="12" t="s">
        <v>81</v>
      </c>
      <c r="AY688" s="141" t="s">
        <v>151</v>
      </c>
    </row>
    <row r="689" spans="2:65" s="1" customFormat="1" ht="24.2" customHeight="1">
      <c r="B689" s="31"/>
      <c r="C689" s="122" t="s">
        <v>1415</v>
      </c>
      <c r="D689" s="122" t="s">
        <v>153</v>
      </c>
      <c r="E689" s="123" t="s">
        <v>1416</v>
      </c>
      <c r="F689" s="124" t="s">
        <v>1417</v>
      </c>
      <c r="G689" s="125" t="s">
        <v>821</v>
      </c>
      <c r="H689" s="126">
        <v>670</v>
      </c>
      <c r="I689" s="127"/>
      <c r="J689" s="128">
        <f>ROUND(I689*H689,2)</f>
        <v>0</v>
      </c>
      <c r="K689" s="124" t="s">
        <v>157</v>
      </c>
      <c r="L689" s="31"/>
      <c r="M689" s="129" t="s">
        <v>19</v>
      </c>
      <c r="N689" s="130" t="s">
        <v>47</v>
      </c>
      <c r="P689" s="131">
        <f>O689*H689</f>
        <v>0</v>
      </c>
      <c r="Q689" s="131">
        <v>0</v>
      </c>
      <c r="R689" s="131">
        <f>Q689*H689</f>
        <v>0</v>
      </c>
      <c r="S689" s="131">
        <v>0</v>
      </c>
      <c r="T689" s="132">
        <f>S689*H689</f>
        <v>0</v>
      </c>
      <c r="AR689" s="133" t="s">
        <v>249</v>
      </c>
      <c r="AT689" s="133" t="s">
        <v>153</v>
      </c>
      <c r="AU689" s="133" t="s">
        <v>85</v>
      </c>
      <c r="AY689" s="16" t="s">
        <v>151</v>
      </c>
      <c r="BE689" s="134">
        <f>IF(N689="základní",J689,0)</f>
        <v>0</v>
      </c>
      <c r="BF689" s="134">
        <f>IF(N689="snížená",J689,0)</f>
        <v>0</v>
      </c>
      <c r="BG689" s="134">
        <f>IF(N689="zákl. přenesená",J689,0)</f>
        <v>0</v>
      </c>
      <c r="BH689" s="134">
        <f>IF(N689="sníž. přenesená",J689,0)</f>
        <v>0</v>
      </c>
      <c r="BI689" s="134">
        <f>IF(N689="nulová",J689,0)</f>
        <v>0</v>
      </c>
      <c r="BJ689" s="16" t="s">
        <v>81</v>
      </c>
      <c r="BK689" s="134">
        <f>ROUND(I689*H689,2)</f>
        <v>0</v>
      </c>
      <c r="BL689" s="16" t="s">
        <v>249</v>
      </c>
      <c r="BM689" s="133" t="s">
        <v>1418</v>
      </c>
    </row>
    <row r="690" spans="2:65" s="1" customFormat="1">
      <c r="B690" s="31"/>
      <c r="D690" s="135" t="s">
        <v>160</v>
      </c>
      <c r="F690" s="136" t="s">
        <v>1419</v>
      </c>
      <c r="I690" s="137"/>
      <c r="L690" s="31"/>
      <c r="M690" s="138"/>
      <c r="T690" s="52"/>
      <c r="AT690" s="16" t="s">
        <v>160</v>
      </c>
      <c r="AU690" s="16" t="s">
        <v>85</v>
      </c>
    </row>
    <row r="691" spans="2:65" s="1" customFormat="1" ht="16.5" customHeight="1">
      <c r="B691" s="31"/>
      <c r="C691" s="147" t="s">
        <v>1420</v>
      </c>
      <c r="D691" s="147" t="s">
        <v>194</v>
      </c>
      <c r="E691" s="148" t="s">
        <v>1421</v>
      </c>
      <c r="F691" s="149" t="s">
        <v>1422</v>
      </c>
      <c r="G691" s="150" t="s">
        <v>821</v>
      </c>
      <c r="H691" s="151">
        <v>770.5</v>
      </c>
      <c r="I691" s="152"/>
      <c r="J691" s="153">
        <f>ROUND(I691*H691,2)</f>
        <v>0</v>
      </c>
      <c r="K691" s="149" t="s">
        <v>157</v>
      </c>
      <c r="L691" s="154"/>
      <c r="M691" s="155" t="s">
        <v>19</v>
      </c>
      <c r="N691" s="156" t="s">
        <v>47</v>
      </c>
      <c r="P691" s="131">
        <f>O691*H691</f>
        <v>0</v>
      </c>
      <c r="Q691" s="131">
        <v>1.7000000000000001E-4</v>
      </c>
      <c r="R691" s="131">
        <f>Q691*H691</f>
        <v>0.13098500000000002</v>
      </c>
      <c r="S691" s="131">
        <v>0</v>
      </c>
      <c r="T691" s="132">
        <f>S691*H691</f>
        <v>0</v>
      </c>
      <c r="AR691" s="133" t="s">
        <v>344</v>
      </c>
      <c r="AT691" s="133" t="s">
        <v>194</v>
      </c>
      <c r="AU691" s="133" t="s">
        <v>85</v>
      </c>
      <c r="AY691" s="16" t="s">
        <v>151</v>
      </c>
      <c r="BE691" s="134">
        <f>IF(N691="základní",J691,0)</f>
        <v>0</v>
      </c>
      <c r="BF691" s="134">
        <f>IF(N691="snížená",J691,0)</f>
        <v>0</v>
      </c>
      <c r="BG691" s="134">
        <f>IF(N691="zákl. přenesená",J691,0)</f>
        <v>0</v>
      </c>
      <c r="BH691" s="134">
        <f>IF(N691="sníž. přenesená",J691,0)</f>
        <v>0</v>
      </c>
      <c r="BI691" s="134">
        <f>IF(N691="nulová",J691,0)</f>
        <v>0</v>
      </c>
      <c r="BJ691" s="16" t="s">
        <v>81</v>
      </c>
      <c r="BK691" s="134">
        <f>ROUND(I691*H691,2)</f>
        <v>0</v>
      </c>
      <c r="BL691" s="16" t="s">
        <v>249</v>
      </c>
      <c r="BM691" s="133" t="s">
        <v>1423</v>
      </c>
    </row>
    <row r="692" spans="2:65" s="1" customFormat="1" ht="19.5">
      <c r="B692" s="31"/>
      <c r="D692" s="140" t="s">
        <v>1401</v>
      </c>
      <c r="F692" s="164" t="s">
        <v>1413</v>
      </c>
      <c r="I692" s="137"/>
      <c r="L692" s="31"/>
      <c r="M692" s="138"/>
      <c r="T692" s="52"/>
      <c r="AT692" s="16" t="s">
        <v>1401</v>
      </c>
      <c r="AU692" s="16" t="s">
        <v>85</v>
      </c>
    </row>
    <row r="693" spans="2:65" s="12" customFormat="1">
      <c r="B693" s="139"/>
      <c r="D693" s="140" t="s">
        <v>162</v>
      </c>
      <c r="F693" s="142" t="s">
        <v>1424</v>
      </c>
      <c r="H693" s="143">
        <v>770.5</v>
      </c>
      <c r="I693" s="144"/>
      <c r="L693" s="139"/>
      <c r="M693" s="145"/>
      <c r="T693" s="146"/>
      <c r="AT693" s="141" t="s">
        <v>162</v>
      </c>
      <c r="AU693" s="141" t="s">
        <v>85</v>
      </c>
      <c r="AV693" s="12" t="s">
        <v>85</v>
      </c>
      <c r="AW693" s="12" t="s">
        <v>4</v>
      </c>
      <c r="AX693" s="12" t="s">
        <v>81</v>
      </c>
      <c r="AY693" s="141" t="s">
        <v>151</v>
      </c>
    </row>
    <row r="694" spans="2:65" s="1" customFormat="1" ht="24.2" customHeight="1">
      <c r="B694" s="31"/>
      <c r="C694" s="122" t="s">
        <v>1425</v>
      </c>
      <c r="D694" s="122" t="s">
        <v>153</v>
      </c>
      <c r="E694" s="123" t="s">
        <v>1426</v>
      </c>
      <c r="F694" s="124" t="s">
        <v>1427</v>
      </c>
      <c r="G694" s="125" t="s">
        <v>821</v>
      </c>
      <c r="H694" s="126">
        <v>185</v>
      </c>
      <c r="I694" s="127"/>
      <c r="J694" s="128">
        <f>ROUND(I694*H694,2)</f>
        <v>0</v>
      </c>
      <c r="K694" s="124" t="s">
        <v>157</v>
      </c>
      <c r="L694" s="31"/>
      <c r="M694" s="129" t="s">
        <v>19</v>
      </c>
      <c r="N694" s="130" t="s">
        <v>47</v>
      </c>
      <c r="P694" s="131">
        <f>O694*H694</f>
        <v>0</v>
      </c>
      <c r="Q694" s="131">
        <v>0</v>
      </c>
      <c r="R694" s="131">
        <f>Q694*H694</f>
        <v>0</v>
      </c>
      <c r="S694" s="131">
        <v>0</v>
      </c>
      <c r="T694" s="132">
        <f>S694*H694</f>
        <v>0</v>
      </c>
      <c r="AR694" s="133" t="s">
        <v>249</v>
      </c>
      <c r="AT694" s="133" t="s">
        <v>153</v>
      </c>
      <c r="AU694" s="133" t="s">
        <v>85</v>
      </c>
      <c r="AY694" s="16" t="s">
        <v>151</v>
      </c>
      <c r="BE694" s="134">
        <f>IF(N694="základní",J694,0)</f>
        <v>0</v>
      </c>
      <c r="BF694" s="134">
        <f>IF(N694="snížená",J694,0)</f>
        <v>0</v>
      </c>
      <c r="BG694" s="134">
        <f>IF(N694="zákl. přenesená",J694,0)</f>
        <v>0</v>
      </c>
      <c r="BH694" s="134">
        <f>IF(N694="sníž. přenesená",J694,0)</f>
        <v>0</v>
      </c>
      <c r="BI694" s="134">
        <f>IF(N694="nulová",J694,0)</f>
        <v>0</v>
      </c>
      <c r="BJ694" s="16" t="s">
        <v>81</v>
      </c>
      <c r="BK694" s="134">
        <f>ROUND(I694*H694,2)</f>
        <v>0</v>
      </c>
      <c r="BL694" s="16" t="s">
        <v>249</v>
      </c>
      <c r="BM694" s="133" t="s">
        <v>1428</v>
      </c>
    </row>
    <row r="695" spans="2:65" s="1" customFormat="1">
      <c r="B695" s="31"/>
      <c r="D695" s="135" t="s">
        <v>160</v>
      </c>
      <c r="F695" s="136" t="s">
        <v>1429</v>
      </c>
      <c r="I695" s="137"/>
      <c r="L695" s="31"/>
      <c r="M695" s="138"/>
      <c r="T695" s="52"/>
      <c r="AT695" s="16" t="s">
        <v>160</v>
      </c>
      <c r="AU695" s="16" t="s">
        <v>85</v>
      </c>
    </row>
    <row r="696" spans="2:65" s="1" customFormat="1" ht="16.5" customHeight="1">
      <c r="B696" s="31"/>
      <c r="C696" s="147" t="s">
        <v>1430</v>
      </c>
      <c r="D696" s="147" t="s">
        <v>194</v>
      </c>
      <c r="E696" s="148" t="s">
        <v>1431</v>
      </c>
      <c r="F696" s="149" t="s">
        <v>1432</v>
      </c>
      <c r="G696" s="150" t="s">
        <v>821</v>
      </c>
      <c r="H696" s="151">
        <v>110.4</v>
      </c>
      <c r="I696" s="152"/>
      <c r="J696" s="153">
        <f>ROUND(I696*H696,2)</f>
        <v>0</v>
      </c>
      <c r="K696" s="149" t="s">
        <v>157</v>
      </c>
      <c r="L696" s="154"/>
      <c r="M696" s="155" t="s">
        <v>19</v>
      </c>
      <c r="N696" s="156" t="s">
        <v>47</v>
      </c>
      <c r="P696" s="131">
        <f>O696*H696</f>
        <v>0</v>
      </c>
      <c r="Q696" s="131">
        <v>1.6000000000000001E-4</v>
      </c>
      <c r="R696" s="131">
        <f>Q696*H696</f>
        <v>1.7664000000000003E-2</v>
      </c>
      <c r="S696" s="131">
        <v>0</v>
      </c>
      <c r="T696" s="132">
        <f>S696*H696</f>
        <v>0</v>
      </c>
      <c r="AR696" s="133" t="s">
        <v>344</v>
      </c>
      <c r="AT696" s="133" t="s">
        <v>194</v>
      </c>
      <c r="AU696" s="133" t="s">
        <v>85</v>
      </c>
      <c r="AY696" s="16" t="s">
        <v>151</v>
      </c>
      <c r="BE696" s="134">
        <f>IF(N696="základní",J696,0)</f>
        <v>0</v>
      </c>
      <c r="BF696" s="134">
        <f>IF(N696="snížená",J696,0)</f>
        <v>0</v>
      </c>
      <c r="BG696" s="134">
        <f>IF(N696="zákl. přenesená",J696,0)</f>
        <v>0</v>
      </c>
      <c r="BH696" s="134">
        <f>IF(N696="sníž. přenesená",J696,0)</f>
        <v>0</v>
      </c>
      <c r="BI696" s="134">
        <f>IF(N696="nulová",J696,0)</f>
        <v>0</v>
      </c>
      <c r="BJ696" s="16" t="s">
        <v>81</v>
      </c>
      <c r="BK696" s="134">
        <f>ROUND(I696*H696,2)</f>
        <v>0</v>
      </c>
      <c r="BL696" s="16" t="s">
        <v>249</v>
      </c>
      <c r="BM696" s="133" t="s">
        <v>1433</v>
      </c>
    </row>
    <row r="697" spans="2:65" s="1" customFormat="1" ht="19.5">
      <c r="B697" s="31"/>
      <c r="D697" s="140" t="s">
        <v>1401</v>
      </c>
      <c r="F697" s="164" t="s">
        <v>1413</v>
      </c>
      <c r="I697" s="137"/>
      <c r="L697" s="31"/>
      <c r="M697" s="138"/>
      <c r="T697" s="52"/>
      <c r="AT697" s="16" t="s">
        <v>1401</v>
      </c>
      <c r="AU697" s="16" t="s">
        <v>85</v>
      </c>
    </row>
    <row r="698" spans="2:65" s="12" customFormat="1">
      <c r="B698" s="139"/>
      <c r="D698" s="140" t="s">
        <v>162</v>
      </c>
      <c r="F698" s="142" t="s">
        <v>1434</v>
      </c>
      <c r="H698" s="143">
        <v>110.4</v>
      </c>
      <c r="I698" s="144"/>
      <c r="L698" s="139"/>
      <c r="M698" s="145"/>
      <c r="T698" s="146"/>
      <c r="AT698" s="141" t="s">
        <v>162</v>
      </c>
      <c r="AU698" s="141" t="s">
        <v>85</v>
      </c>
      <c r="AV698" s="12" t="s">
        <v>85</v>
      </c>
      <c r="AW698" s="12" t="s">
        <v>4</v>
      </c>
      <c r="AX698" s="12" t="s">
        <v>81</v>
      </c>
      <c r="AY698" s="141" t="s">
        <v>151</v>
      </c>
    </row>
    <row r="699" spans="2:65" s="1" customFormat="1" ht="16.5" customHeight="1">
      <c r="B699" s="31"/>
      <c r="C699" s="147" t="s">
        <v>1435</v>
      </c>
      <c r="D699" s="147" t="s">
        <v>194</v>
      </c>
      <c r="E699" s="148" t="s">
        <v>1436</v>
      </c>
      <c r="F699" s="149" t="s">
        <v>1437</v>
      </c>
      <c r="G699" s="150" t="s">
        <v>821</v>
      </c>
      <c r="H699" s="151">
        <v>102.35</v>
      </c>
      <c r="I699" s="152"/>
      <c r="J699" s="153">
        <f>ROUND(I699*H699,2)</f>
        <v>0</v>
      </c>
      <c r="K699" s="149" t="s">
        <v>157</v>
      </c>
      <c r="L699" s="154"/>
      <c r="M699" s="155" t="s">
        <v>19</v>
      </c>
      <c r="N699" s="156" t="s">
        <v>47</v>
      </c>
      <c r="P699" s="131">
        <f>O699*H699</f>
        <v>0</v>
      </c>
      <c r="Q699" s="131">
        <v>2.5000000000000001E-4</v>
      </c>
      <c r="R699" s="131">
        <f>Q699*H699</f>
        <v>2.5587499999999999E-2</v>
      </c>
      <c r="S699" s="131">
        <v>0</v>
      </c>
      <c r="T699" s="132">
        <f>S699*H699</f>
        <v>0</v>
      </c>
      <c r="AR699" s="133" t="s">
        <v>344</v>
      </c>
      <c r="AT699" s="133" t="s">
        <v>194</v>
      </c>
      <c r="AU699" s="133" t="s">
        <v>85</v>
      </c>
      <c r="AY699" s="16" t="s">
        <v>151</v>
      </c>
      <c r="BE699" s="134">
        <f>IF(N699="základní",J699,0)</f>
        <v>0</v>
      </c>
      <c r="BF699" s="134">
        <f>IF(N699="snížená",J699,0)</f>
        <v>0</v>
      </c>
      <c r="BG699" s="134">
        <f>IF(N699="zákl. přenesená",J699,0)</f>
        <v>0</v>
      </c>
      <c r="BH699" s="134">
        <f>IF(N699="sníž. přenesená",J699,0)</f>
        <v>0</v>
      </c>
      <c r="BI699" s="134">
        <f>IF(N699="nulová",J699,0)</f>
        <v>0</v>
      </c>
      <c r="BJ699" s="16" t="s">
        <v>81</v>
      </c>
      <c r="BK699" s="134">
        <f>ROUND(I699*H699,2)</f>
        <v>0</v>
      </c>
      <c r="BL699" s="16" t="s">
        <v>249</v>
      </c>
      <c r="BM699" s="133" t="s">
        <v>1438</v>
      </c>
    </row>
    <row r="700" spans="2:65" s="1" customFormat="1" ht="19.5">
      <c r="B700" s="31"/>
      <c r="D700" s="140" t="s">
        <v>1401</v>
      </c>
      <c r="F700" s="164" t="s">
        <v>1413</v>
      </c>
      <c r="I700" s="137"/>
      <c r="L700" s="31"/>
      <c r="M700" s="138"/>
      <c r="T700" s="52"/>
      <c r="AT700" s="16" t="s">
        <v>1401</v>
      </c>
      <c r="AU700" s="16" t="s">
        <v>85</v>
      </c>
    </row>
    <row r="701" spans="2:65" s="12" customFormat="1">
      <c r="B701" s="139"/>
      <c r="D701" s="140" t="s">
        <v>162</v>
      </c>
      <c r="F701" s="142" t="s">
        <v>1439</v>
      </c>
      <c r="H701" s="143">
        <v>102.35</v>
      </c>
      <c r="I701" s="144"/>
      <c r="L701" s="139"/>
      <c r="M701" s="145"/>
      <c r="T701" s="146"/>
      <c r="AT701" s="141" t="s">
        <v>162</v>
      </c>
      <c r="AU701" s="141" t="s">
        <v>85</v>
      </c>
      <c r="AV701" s="12" t="s">
        <v>85</v>
      </c>
      <c r="AW701" s="12" t="s">
        <v>4</v>
      </c>
      <c r="AX701" s="12" t="s">
        <v>81</v>
      </c>
      <c r="AY701" s="141" t="s">
        <v>151</v>
      </c>
    </row>
    <row r="702" spans="2:65" s="1" customFormat="1" ht="24.2" customHeight="1">
      <c r="B702" s="31"/>
      <c r="C702" s="122" t="s">
        <v>1440</v>
      </c>
      <c r="D702" s="122" t="s">
        <v>153</v>
      </c>
      <c r="E702" s="123" t="s">
        <v>1441</v>
      </c>
      <c r="F702" s="124" t="s">
        <v>1442</v>
      </c>
      <c r="G702" s="125" t="s">
        <v>821</v>
      </c>
      <c r="H702" s="126">
        <v>10</v>
      </c>
      <c r="I702" s="127"/>
      <c r="J702" s="128">
        <f>ROUND(I702*H702,2)</f>
        <v>0</v>
      </c>
      <c r="K702" s="124" t="s">
        <v>157</v>
      </c>
      <c r="L702" s="31"/>
      <c r="M702" s="129" t="s">
        <v>19</v>
      </c>
      <c r="N702" s="130" t="s">
        <v>47</v>
      </c>
      <c r="P702" s="131">
        <f>O702*H702</f>
        <v>0</v>
      </c>
      <c r="Q702" s="131">
        <v>0</v>
      </c>
      <c r="R702" s="131">
        <f>Q702*H702</f>
        <v>0</v>
      </c>
      <c r="S702" s="131">
        <v>0</v>
      </c>
      <c r="T702" s="132">
        <f>S702*H702</f>
        <v>0</v>
      </c>
      <c r="AR702" s="133" t="s">
        <v>249</v>
      </c>
      <c r="AT702" s="133" t="s">
        <v>153</v>
      </c>
      <c r="AU702" s="133" t="s">
        <v>85</v>
      </c>
      <c r="AY702" s="16" t="s">
        <v>151</v>
      </c>
      <c r="BE702" s="134">
        <f>IF(N702="základní",J702,0)</f>
        <v>0</v>
      </c>
      <c r="BF702" s="134">
        <f>IF(N702="snížená",J702,0)</f>
        <v>0</v>
      </c>
      <c r="BG702" s="134">
        <f>IF(N702="zákl. přenesená",J702,0)</f>
        <v>0</v>
      </c>
      <c r="BH702" s="134">
        <f>IF(N702="sníž. přenesená",J702,0)</f>
        <v>0</v>
      </c>
      <c r="BI702" s="134">
        <f>IF(N702="nulová",J702,0)</f>
        <v>0</v>
      </c>
      <c r="BJ702" s="16" t="s">
        <v>81</v>
      </c>
      <c r="BK702" s="134">
        <f>ROUND(I702*H702,2)</f>
        <v>0</v>
      </c>
      <c r="BL702" s="16" t="s">
        <v>249</v>
      </c>
      <c r="BM702" s="133" t="s">
        <v>1443</v>
      </c>
    </row>
    <row r="703" spans="2:65" s="1" customFormat="1">
      <c r="B703" s="31"/>
      <c r="D703" s="135" t="s">
        <v>160</v>
      </c>
      <c r="F703" s="136" t="s">
        <v>1444</v>
      </c>
      <c r="I703" s="137"/>
      <c r="L703" s="31"/>
      <c r="M703" s="138"/>
      <c r="T703" s="52"/>
      <c r="AT703" s="16" t="s">
        <v>160</v>
      </c>
      <c r="AU703" s="16" t="s">
        <v>85</v>
      </c>
    </row>
    <row r="704" spans="2:65" s="1" customFormat="1" ht="16.5" customHeight="1">
      <c r="B704" s="31"/>
      <c r="C704" s="147" t="s">
        <v>1445</v>
      </c>
      <c r="D704" s="147" t="s">
        <v>194</v>
      </c>
      <c r="E704" s="148" t="s">
        <v>1446</v>
      </c>
      <c r="F704" s="149" t="s">
        <v>1447</v>
      </c>
      <c r="G704" s="150" t="s">
        <v>821</v>
      </c>
      <c r="H704" s="151">
        <v>11.5</v>
      </c>
      <c r="I704" s="152"/>
      <c r="J704" s="153">
        <f>ROUND(I704*H704,2)</f>
        <v>0</v>
      </c>
      <c r="K704" s="149" t="s">
        <v>157</v>
      </c>
      <c r="L704" s="154"/>
      <c r="M704" s="155" t="s">
        <v>19</v>
      </c>
      <c r="N704" s="156" t="s">
        <v>47</v>
      </c>
      <c r="P704" s="131">
        <f>O704*H704</f>
        <v>0</v>
      </c>
      <c r="Q704" s="131">
        <v>5.2999999999999998E-4</v>
      </c>
      <c r="R704" s="131">
        <f>Q704*H704</f>
        <v>6.0949999999999997E-3</v>
      </c>
      <c r="S704" s="131">
        <v>0</v>
      </c>
      <c r="T704" s="132">
        <f>S704*H704</f>
        <v>0</v>
      </c>
      <c r="AR704" s="133" t="s">
        <v>344</v>
      </c>
      <c r="AT704" s="133" t="s">
        <v>194</v>
      </c>
      <c r="AU704" s="133" t="s">
        <v>85</v>
      </c>
      <c r="AY704" s="16" t="s">
        <v>151</v>
      </c>
      <c r="BE704" s="134">
        <f>IF(N704="základní",J704,0)</f>
        <v>0</v>
      </c>
      <c r="BF704" s="134">
        <f>IF(N704="snížená",J704,0)</f>
        <v>0</v>
      </c>
      <c r="BG704" s="134">
        <f>IF(N704="zákl. přenesená",J704,0)</f>
        <v>0</v>
      </c>
      <c r="BH704" s="134">
        <f>IF(N704="sníž. přenesená",J704,0)</f>
        <v>0</v>
      </c>
      <c r="BI704" s="134">
        <f>IF(N704="nulová",J704,0)</f>
        <v>0</v>
      </c>
      <c r="BJ704" s="16" t="s">
        <v>81</v>
      </c>
      <c r="BK704" s="134">
        <f>ROUND(I704*H704,2)</f>
        <v>0</v>
      </c>
      <c r="BL704" s="16" t="s">
        <v>249</v>
      </c>
      <c r="BM704" s="133" t="s">
        <v>1448</v>
      </c>
    </row>
    <row r="705" spans="2:65" s="1" customFormat="1" ht="19.5">
      <c r="B705" s="31"/>
      <c r="D705" s="140" t="s">
        <v>1401</v>
      </c>
      <c r="F705" s="164" t="s">
        <v>1413</v>
      </c>
      <c r="I705" s="137"/>
      <c r="L705" s="31"/>
      <c r="M705" s="138"/>
      <c r="T705" s="52"/>
      <c r="AT705" s="16" t="s">
        <v>1401</v>
      </c>
      <c r="AU705" s="16" t="s">
        <v>85</v>
      </c>
    </row>
    <row r="706" spans="2:65" s="12" customFormat="1">
      <c r="B706" s="139"/>
      <c r="D706" s="140" t="s">
        <v>162</v>
      </c>
      <c r="F706" s="142" t="s">
        <v>1449</v>
      </c>
      <c r="H706" s="143">
        <v>11.5</v>
      </c>
      <c r="I706" s="144"/>
      <c r="L706" s="139"/>
      <c r="M706" s="145"/>
      <c r="T706" s="146"/>
      <c r="AT706" s="141" t="s">
        <v>162</v>
      </c>
      <c r="AU706" s="141" t="s">
        <v>85</v>
      </c>
      <c r="AV706" s="12" t="s">
        <v>85</v>
      </c>
      <c r="AW706" s="12" t="s">
        <v>4</v>
      </c>
      <c r="AX706" s="12" t="s">
        <v>81</v>
      </c>
      <c r="AY706" s="141" t="s">
        <v>151</v>
      </c>
    </row>
    <row r="707" spans="2:65" s="1" customFormat="1" ht="24.2" customHeight="1">
      <c r="B707" s="31"/>
      <c r="C707" s="122" t="s">
        <v>1450</v>
      </c>
      <c r="D707" s="122" t="s">
        <v>153</v>
      </c>
      <c r="E707" s="123" t="s">
        <v>1451</v>
      </c>
      <c r="F707" s="124" t="s">
        <v>1452</v>
      </c>
      <c r="G707" s="125" t="s">
        <v>821</v>
      </c>
      <c r="H707" s="126">
        <v>10</v>
      </c>
      <c r="I707" s="127"/>
      <c r="J707" s="128">
        <f>ROUND(I707*H707,2)</f>
        <v>0</v>
      </c>
      <c r="K707" s="124" t="s">
        <v>157</v>
      </c>
      <c r="L707" s="31"/>
      <c r="M707" s="129" t="s">
        <v>19</v>
      </c>
      <c r="N707" s="130" t="s">
        <v>47</v>
      </c>
      <c r="P707" s="131">
        <f>O707*H707</f>
        <v>0</v>
      </c>
      <c r="Q707" s="131">
        <v>0</v>
      </c>
      <c r="R707" s="131">
        <f>Q707*H707</f>
        <v>0</v>
      </c>
      <c r="S707" s="131">
        <v>0</v>
      </c>
      <c r="T707" s="132">
        <f>S707*H707</f>
        <v>0</v>
      </c>
      <c r="AR707" s="133" t="s">
        <v>249</v>
      </c>
      <c r="AT707" s="133" t="s">
        <v>153</v>
      </c>
      <c r="AU707" s="133" t="s">
        <v>85</v>
      </c>
      <c r="AY707" s="16" t="s">
        <v>151</v>
      </c>
      <c r="BE707" s="134">
        <f>IF(N707="základní",J707,0)</f>
        <v>0</v>
      </c>
      <c r="BF707" s="134">
        <f>IF(N707="snížená",J707,0)</f>
        <v>0</v>
      </c>
      <c r="BG707" s="134">
        <f>IF(N707="zákl. přenesená",J707,0)</f>
        <v>0</v>
      </c>
      <c r="BH707" s="134">
        <f>IF(N707="sníž. přenesená",J707,0)</f>
        <v>0</v>
      </c>
      <c r="BI707" s="134">
        <f>IF(N707="nulová",J707,0)</f>
        <v>0</v>
      </c>
      <c r="BJ707" s="16" t="s">
        <v>81</v>
      </c>
      <c r="BK707" s="134">
        <f>ROUND(I707*H707,2)</f>
        <v>0</v>
      </c>
      <c r="BL707" s="16" t="s">
        <v>249</v>
      </c>
      <c r="BM707" s="133" t="s">
        <v>1453</v>
      </c>
    </row>
    <row r="708" spans="2:65" s="1" customFormat="1">
      <c r="B708" s="31"/>
      <c r="D708" s="135" t="s">
        <v>160</v>
      </c>
      <c r="F708" s="136" t="s">
        <v>1454</v>
      </c>
      <c r="I708" s="137"/>
      <c r="L708" s="31"/>
      <c r="M708" s="138"/>
      <c r="T708" s="52"/>
      <c r="AT708" s="16" t="s">
        <v>160</v>
      </c>
      <c r="AU708" s="16" t="s">
        <v>85</v>
      </c>
    </row>
    <row r="709" spans="2:65" s="1" customFormat="1" ht="24.2" customHeight="1">
      <c r="B709" s="31"/>
      <c r="C709" s="147" t="s">
        <v>1455</v>
      </c>
      <c r="D709" s="147" t="s">
        <v>194</v>
      </c>
      <c r="E709" s="148" t="s">
        <v>1456</v>
      </c>
      <c r="F709" s="149" t="s">
        <v>1457</v>
      </c>
      <c r="G709" s="150" t="s">
        <v>821</v>
      </c>
      <c r="H709" s="151">
        <v>11.5</v>
      </c>
      <c r="I709" s="152"/>
      <c r="J709" s="153">
        <f>ROUND(I709*H709,2)</f>
        <v>0</v>
      </c>
      <c r="K709" s="149" t="s">
        <v>157</v>
      </c>
      <c r="L709" s="154"/>
      <c r="M709" s="155" t="s">
        <v>19</v>
      </c>
      <c r="N709" s="156" t="s">
        <v>47</v>
      </c>
      <c r="P709" s="131">
        <f>O709*H709</f>
        <v>0</v>
      </c>
      <c r="Q709" s="131">
        <v>6.4999999999999997E-4</v>
      </c>
      <c r="R709" s="131">
        <f>Q709*H709</f>
        <v>7.4749999999999999E-3</v>
      </c>
      <c r="S709" s="131">
        <v>0</v>
      </c>
      <c r="T709" s="132">
        <f>S709*H709</f>
        <v>0</v>
      </c>
      <c r="AR709" s="133" t="s">
        <v>344</v>
      </c>
      <c r="AT709" s="133" t="s">
        <v>194</v>
      </c>
      <c r="AU709" s="133" t="s">
        <v>85</v>
      </c>
      <c r="AY709" s="16" t="s">
        <v>151</v>
      </c>
      <c r="BE709" s="134">
        <f>IF(N709="základní",J709,0)</f>
        <v>0</v>
      </c>
      <c r="BF709" s="134">
        <f>IF(N709="snížená",J709,0)</f>
        <v>0</v>
      </c>
      <c r="BG709" s="134">
        <f>IF(N709="zákl. přenesená",J709,0)</f>
        <v>0</v>
      </c>
      <c r="BH709" s="134">
        <f>IF(N709="sníž. přenesená",J709,0)</f>
        <v>0</v>
      </c>
      <c r="BI709" s="134">
        <f>IF(N709="nulová",J709,0)</f>
        <v>0</v>
      </c>
      <c r="BJ709" s="16" t="s">
        <v>81</v>
      </c>
      <c r="BK709" s="134">
        <f>ROUND(I709*H709,2)</f>
        <v>0</v>
      </c>
      <c r="BL709" s="16" t="s">
        <v>249</v>
      </c>
      <c r="BM709" s="133" t="s">
        <v>1458</v>
      </c>
    </row>
    <row r="710" spans="2:65" s="12" customFormat="1">
      <c r="B710" s="139"/>
      <c r="D710" s="140" t="s">
        <v>162</v>
      </c>
      <c r="F710" s="142" t="s">
        <v>1449</v>
      </c>
      <c r="H710" s="143">
        <v>11.5</v>
      </c>
      <c r="I710" s="144"/>
      <c r="L710" s="139"/>
      <c r="M710" s="145"/>
      <c r="T710" s="146"/>
      <c r="AT710" s="141" t="s">
        <v>162</v>
      </c>
      <c r="AU710" s="141" t="s">
        <v>85</v>
      </c>
      <c r="AV710" s="12" t="s">
        <v>85</v>
      </c>
      <c r="AW710" s="12" t="s">
        <v>4</v>
      </c>
      <c r="AX710" s="12" t="s">
        <v>81</v>
      </c>
      <c r="AY710" s="141" t="s">
        <v>151</v>
      </c>
    </row>
    <row r="711" spans="2:65" s="1" customFormat="1" ht="21.75" customHeight="1">
      <c r="B711" s="31"/>
      <c r="C711" s="122" t="s">
        <v>1459</v>
      </c>
      <c r="D711" s="122" t="s">
        <v>153</v>
      </c>
      <c r="E711" s="123" t="s">
        <v>1460</v>
      </c>
      <c r="F711" s="124" t="s">
        <v>1461</v>
      </c>
      <c r="G711" s="125" t="s">
        <v>311</v>
      </c>
      <c r="H711" s="126">
        <v>50</v>
      </c>
      <c r="I711" s="127"/>
      <c r="J711" s="128">
        <f>ROUND(I711*H711,2)</f>
        <v>0</v>
      </c>
      <c r="K711" s="124" t="s">
        <v>157</v>
      </c>
      <c r="L711" s="31"/>
      <c r="M711" s="129" t="s">
        <v>19</v>
      </c>
      <c r="N711" s="130" t="s">
        <v>47</v>
      </c>
      <c r="P711" s="131">
        <f>O711*H711</f>
        <v>0</v>
      </c>
      <c r="Q711" s="131">
        <v>0</v>
      </c>
      <c r="R711" s="131">
        <f>Q711*H711</f>
        <v>0</v>
      </c>
      <c r="S711" s="131">
        <v>0</v>
      </c>
      <c r="T711" s="132">
        <f>S711*H711</f>
        <v>0</v>
      </c>
      <c r="AR711" s="133" t="s">
        <v>249</v>
      </c>
      <c r="AT711" s="133" t="s">
        <v>153</v>
      </c>
      <c r="AU711" s="133" t="s">
        <v>85</v>
      </c>
      <c r="AY711" s="16" t="s">
        <v>151</v>
      </c>
      <c r="BE711" s="134">
        <f>IF(N711="základní",J711,0)</f>
        <v>0</v>
      </c>
      <c r="BF711" s="134">
        <f>IF(N711="snížená",J711,0)</f>
        <v>0</v>
      </c>
      <c r="BG711" s="134">
        <f>IF(N711="zákl. přenesená",J711,0)</f>
        <v>0</v>
      </c>
      <c r="BH711" s="134">
        <f>IF(N711="sníž. přenesená",J711,0)</f>
        <v>0</v>
      </c>
      <c r="BI711" s="134">
        <f>IF(N711="nulová",J711,0)</f>
        <v>0</v>
      </c>
      <c r="BJ711" s="16" t="s">
        <v>81</v>
      </c>
      <c r="BK711" s="134">
        <f>ROUND(I711*H711,2)</f>
        <v>0</v>
      </c>
      <c r="BL711" s="16" t="s">
        <v>249</v>
      </c>
      <c r="BM711" s="133" t="s">
        <v>1462</v>
      </c>
    </row>
    <row r="712" spans="2:65" s="1" customFormat="1">
      <c r="B712" s="31"/>
      <c r="D712" s="135" t="s">
        <v>160</v>
      </c>
      <c r="F712" s="136" t="s">
        <v>1463</v>
      </c>
      <c r="I712" s="137"/>
      <c r="L712" s="31"/>
      <c r="M712" s="138"/>
      <c r="T712" s="52"/>
      <c r="AT712" s="16" t="s">
        <v>160</v>
      </c>
      <c r="AU712" s="16" t="s">
        <v>85</v>
      </c>
    </row>
    <row r="713" spans="2:65" s="1" customFormat="1" ht="24.2" customHeight="1">
      <c r="B713" s="31"/>
      <c r="C713" s="122" t="s">
        <v>1464</v>
      </c>
      <c r="D713" s="122" t="s">
        <v>153</v>
      </c>
      <c r="E713" s="123" t="s">
        <v>1465</v>
      </c>
      <c r="F713" s="124" t="s">
        <v>1466</v>
      </c>
      <c r="G713" s="125" t="s">
        <v>311</v>
      </c>
      <c r="H713" s="126">
        <v>17</v>
      </c>
      <c r="I713" s="127"/>
      <c r="J713" s="128">
        <f>ROUND(I713*H713,2)</f>
        <v>0</v>
      </c>
      <c r="K713" s="124" t="s">
        <v>157</v>
      </c>
      <c r="L713" s="31"/>
      <c r="M713" s="129" t="s">
        <v>19</v>
      </c>
      <c r="N713" s="130" t="s">
        <v>47</v>
      </c>
      <c r="P713" s="131">
        <f>O713*H713</f>
        <v>0</v>
      </c>
      <c r="Q713" s="131">
        <v>0</v>
      </c>
      <c r="R713" s="131">
        <f>Q713*H713</f>
        <v>0</v>
      </c>
      <c r="S713" s="131">
        <v>0</v>
      </c>
      <c r="T713" s="132">
        <f>S713*H713</f>
        <v>0</v>
      </c>
      <c r="AR713" s="133" t="s">
        <v>249</v>
      </c>
      <c r="AT713" s="133" t="s">
        <v>153</v>
      </c>
      <c r="AU713" s="133" t="s">
        <v>85</v>
      </c>
      <c r="AY713" s="16" t="s">
        <v>151</v>
      </c>
      <c r="BE713" s="134">
        <f>IF(N713="základní",J713,0)</f>
        <v>0</v>
      </c>
      <c r="BF713" s="134">
        <f>IF(N713="snížená",J713,0)</f>
        <v>0</v>
      </c>
      <c r="BG713" s="134">
        <f>IF(N713="zákl. přenesená",J713,0)</f>
        <v>0</v>
      </c>
      <c r="BH713" s="134">
        <f>IF(N713="sníž. přenesená",J713,0)</f>
        <v>0</v>
      </c>
      <c r="BI713" s="134">
        <f>IF(N713="nulová",J713,0)</f>
        <v>0</v>
      </c>
      <c r="BJ713" s="16" t="s">
        <v>81</v>
      </c>
      <c r="BK713" s="134">
        <f>ROUND(I713*H713,2)</f>
        <v>0</v>
      </c>
      <c r="BL713" s="16" t="s">
        <v>249</v>
      </c>
      <c r="BM713" s="133" t="s">
        <v>1467</v>
      </c>
    </row>
    <row r="714" spans="2:65" s="1" customFormat="1">
      <c r="B714" s="31"/>
      <c r="D714" s="135" t="s">
        <v>160</v>
      </c>
      <c r="F714" s="136" t="s">
        <v>1468</v>
      </c>
      <c r="I714" s="137"/>
      <c r="L714" s="31"/>
      <c r="M714" s="138"/>
      <c r="T714" s="52"/>
      <c r="AT714" s="16" t="s">
        <v>160</v>
      </c>
      <c r="AU714" s="16" t="s">
        <v>85</v>
      </c>
    </row>
    <row r="715" spans="2:65" s="1" customFormat="1" ht="16.5" customHeight="1">
      <c r="B715" s="31"/>
      <c r="C715" s="147" t="s">
        <v>1469</v>
      </c>
      <c r="D715" s="147" t="s">
        <v>194</v>
      </c>
      <c r="E715" s="148" t="s">
        <v>1470</v>
      </c>
      <c r="F715" s="149" t="s">
        <v>1471</v>
      </c>
      <c r="G715" s="150" t="s">
        <v>311</v>
      </c>
      <c r="H715" s="151">
        <v>17</v>
      </c>
      <c r="I715" s="152"/>
      <c r="J715" s="153">
        <f>ROUND(I715*H715,2)</f>
        <v>0</v>
      </c>
      <c r="K715" s="149" t="s">
        <v>157</v>
      </c>
      <c r="L715" s="154"/>
      <c r="M715" s="155" t="s">
        <v>19</v>
      </c>
      <c r="N715" s="156" t="s">
        <v>47</v>
      </c>
      <c r="P715" s="131">
        <f>O715*H715</f>
        <v>0</v>
      </c>
      <c r="Q715" s="131">
        <v>5.0000000000000002E-5</v>
      </c>
      <c r="R715" s="131">
        <f>Q715*H715</f>
        <v>8.5000000000000006E-4</v>
      </c>
      <c r="S715" s="131">
        <v>0</v>
      </c>
      <c r="T715" s="132">
        <f>S715*H715</f>
        <v>0</v>
      </c>
      <c r="AR715" s="133" t="s">
        <v>344</v>
      </c>
      <c r="AT715" s="133" t="s">
        <v>194</v>
      </c>
      <c r="AU715" s="133" t="s">
        <v>85</v>
      </c>
      <c r="AY715" s="16" t="s">
        <v>151</v>
      </c>
      <c r="BE715" s="134">
        <f>IF(N715="základní",J715,0)</f>
        <v>0</v>
      </c>
      <c r="BF715" s="134">
        <f>IF(N715="snížená",J715,0)</f>
        <v>0</v>
      </c>
      <c r="BG715" s="134">
        <f>IF(N715="zákl. přenesená",J715,0)</f>
        <v>0</v>
      </c>
      <c r="BH715" s="134">
        <f>IF(N715="sníž. přenesená",J715,0)</f>
        <v>0</v>
      </c>
      <c r="BI715" s="134">
        <f>IF(N715="nulová",J715,0)</f>
        <v>0</v>
      </c>
      <c r="BJ715" s="16" t="s">
        <v>81</v>
      </c>
      <c r="BK715" s="134">
        <f>ROUND(I715*H715,2)</f>
        <v>0</v>
      </c>
      <c r="BL715" s="16" t="s">
        <v>249</v>
      </c>
      <c r="BM715" s="133" t="s">
        <v>1472</v>
      </c>
    </row>
    <row r="716" spans="2:65" s="1" customFormat="1" ht="24.2" customHeight="1">
      <c r="B716" s="31"/>
      <c r="C716" s="122" t="s">
        <v>1473</v>
      </c>
      <c r="D716" s="122" t="s">
        <v>153</v>
      </c>
      <c r="E716" s="123" t="s">
        <v>1474</v>
      </c>
      <c r="F716" s="124" t="s">
        <v>1475</v>
      </c>
      <c r="G716" s="125" t="s">
        <v>311</v>
      </c>
      <c r="H716" s="126">
        <v>7</v>
      </c>
      <c r="I716" s="127"/>
      <c r="J716" s="128">
        <f>ROUND(I716*H716,2)</f>
        <v>0</v>
      </c>
      <c r="K716" s="124" t="s">
        <v>157</v>
      </c>
      <c r="L716" s="31"/>
      <c r="M716" s="129" t="s">
        <v>19</v>
      </c>
      <c r="N716" s="130" t="s">
        <v>47</v>
      </c>
      <c r="P716" s="131">
        <f>O716*H716</f>
        <v>0</v>
      </c>
      <c r="Q716" s="131">
        <v>0</v>
      </c>
      <c r="R716" s="131">
        <f>Q716*H716</f>
        <v>0</v>
      </c>
      <c r="S716" s="131">
        <v>0</v>
      </c>
      <c r="T716" s="132">
        <f>S716*H716</f>
        <v>0</v>
      </c>
      <c r="AR716" s="133" t="s">
        <v>249</v>
      </c>
      <c r="AT716" s="133" t="s">
        <v>153</v>
      </c>
      <c r="AU716" s="133" t="s">
        <v>85</v>
      </c>
      <c r="AY716" s="16" t="s">
        <v>151</v>
      </c>
      <c r="BE716" s="134">
        <f>IF(N716="základní",J716,0)</f>
        <v>0</v>
      </c>
      <c r="BF716" s="134">
        <f>IF(N716="snížená",J716,0)</f>
        <v>0</v>
      </c>
      <c r="BG716" s="134">
        <f>IF(N716="zákl. přenesená",J716,0)</f>
        <v>0</v>
      </c>
      <c r="BH716" s="134">
        <f>IF(N716="sníž. přenesená",J716,0)</f>
        <v>0</v>
      </c>
      <c r="BI716" s="134">
        <f>IF(N716="nulová",J716,0)</f>
        <v>0</v>
      </c>
      <c r="BJ716" s="16" t="s">
        <v>81</v>
      </c>
      <c r="BK716" s="134">
        <f>ROUND(I716*H716,2)</f>
        <v>0</v>
      </c>
      <c r="BL716" s="16" t="s">
        <v>249</v>
      </c>
      <c r="BM716" s="133" t="s">
        <v>1476</v>
      </c>
    </row>
    <row r="717" spans="2:65" s="1" customFormat="1">
      <c r="B717" s="31"/>
      <c r="D717" s="135" t="s">
        <v>160</v>
      </c>
      <c r="F717" s="136" t="s">
        <v>1477</v>
      </c>
      <c r="I717" s="137"/>
      <c r="L717" s="31"/>
      <c r="M717" s="138"/>
      <c r="T717" s="52"/>
      <c r="AT717" s="16" t="s">
        <v>160</v>
      </c>
      <c r="AU717" s="16" t="s">
        <v>85</v>
      </c>
    </row>
    <row r="718" spans="2:65" s="1" customFormat="1" ht="16.5" customHeight="1">
      <c r="B718" s="31"/>
      <c r="C718" s="147" t="s">
        <v>1478</v>
      </c>
      <c r="D718" s="147" t="s">
        <v>194</v>
      </c>
      <c r="E718" s="148" t="s">
        <v>1479</v>
      </c>
      <c r="F718" s="149" t="s">
        <v>1480</v>
      </c>
      <c r="G718" s="150" t="s">
        <v>311</v>
      </c>
      <c r="H718" s="151">
        <v>7</v>
      </c>
      <c r="I718" s="152"/>
      <c r="J718" s="153">
        <f>ROUND(I718*H718,2)</f>
        <v>0</v>
      </c>
      <c r="K718" s="149" t="s">
        <v>157</v>
      </c>
      <c r="L718" s="154"/>
      <c r="M718" s="155" t="s">
        <v>19</v>
      </c>
      <c r="N718" s="156" t="s">
        <v>47</v>
      </c>
      <c r="P718" s="131">
        <f>O718*H718</f>
        <v>0</v>
      </c>
      <c r="Q718" s="131">
        <v>5.0000000000000002E-5</v>
      </c>
      <c r="R718" s="131">
        <f>Q718*H718</f>
        <v>3.5E-4</v>
      </c>
      <c r="S718" s="131">
        <v>0</v>
      </c>
      <c r="T718" s="132">
        <f>S718*H718</f>
        <v>0</v>
      </c>
      <c r="AR718" s="133" t="s">
        <v>344</v>
      </c>
      <c r="AT718" s="133" t="s">
        <v>194</v>
      </c>
      <c r="AU718" s="133" t="s">
        <v>85</v>
      </c>
      <c r="AY718" s="16" t="s">
        <v>151</v>
      </c>
      <c r="BE718" s="134">
        <f>IF(N718="základní",J718,0)</f>
        <v>0</v>
      </c>
      <c r="BF718" s="134">
        <f>IF(N718="snížená",J718,0)</f>
        <v>0</v>
      </c>
      <c r="BG718" s="134">
        <f>IF(N718="zákl. přenesená",J718,0)</f>
        <v>0</v>
      </c>
      <c r="BH718" s="134">
        <f>IF(N718="sníž. přenesená",J718,0)</f>
        <v>0</v>
      </c>
      <c r="BI718" s="134">
        <f>IF(N718="nulová",J718,0)</f>
        <v>0</v>
      </c>
      <c r="BJ718" s="16" t="s">
        <v>81</v>
      </c>
      <c r="BK718" s="134">
        <f>ROUND(I718*H718,2)</f>
        <v>0</v>
      </c>
      <c r="BL718" s="16" t="s">
        <v>249</v>
      </c>
      <c r="BM718" s="133" t="s">
        <v>1481</v>
      </c>
    </row>
    <row r="719" spans="2:65" s="1" customFormat="1" ht="33" customHeight="1">
      <c r="B719" s="31"/>
      <c r="C719" s="122" t="s">
        <v>1482</v>
      </c>
      <c r="D719" s="122" t="s">
        <v>153</v>
      </c>
      <c r="E719" s="123" t="s">
        <v>1483</v>
      </c>
      <c r="F719" s="124" t="s">
        <v>1484</v>
      </c>
      <c r="G719" s="125" t="s">
        <v>311</v>
      </c>
      <c r="H719" s="126">
        <v>6</v>
      </c>
      <c r="I719" s="127"/>
      <c r="J719" s="128">
        <f>ROUND(I719*H719,2)</f>
        <v>0</v>
      </c>
      <c r="K719" s="124" t="s">
        <v>157</v>
      </c>
      <c r="L719" s="31"/>
      <c r="M719" s="129" t="s">
        <v>19</v>
      </c>
      <c r="N719" s="130" t="s">
        <v>47</v>
      </c>
      <c r="P719" s="131">
        <f>O719*H719</f>
        <v>0</v>
      </c>
      <c r="Q719" s="131">
        <v>0</v>
      </c>
      <c r="R719" s="131">
        <f>Q719*H719</f>
        <v>0</v>
      </c>
      <c r="S719" s="131">
        <v>0</v>
      </c>
      <c r="T719" s="132">
        <f>S719*H719</f>
        <v>0</v>
      </c>
      <c r="AR719" s="133" t="s">
        <v>249</v>
      </c>
      <c r="AT719" s="133" t="s">
        <v>153</v>
      </c>
      <c r="AU719" s="133" t="s">
        <v>85</v>
      </c>
      <c r="AY719" s="16" t="s">
        <v>151</v>
      </c>
      <c r="BE719" s="134">
        <f>IF(N719="základní",J719,0)</f>
        <v>0</v>
      </c>
      <c r="BF719" s="134">
        <f>IF(N719="snížená",J719,0)</f>
        <v>0</v>
      </c>
      <c r="BG719" s="134">
        <f>IF(N719="zákl. přenesená",J719,0)</f>
        <v>0</v>
      </c>
      <c r="BH719" s="134">
        <f>IF(N719="sníž. přenesená",J719,0)</f>
        <v>0</v>
      </c>
      <c r="BI719" s="134">
        <f>IF(N719="nulová",J719,0)</f>
        <v>0</v>
      </c>
      <c r="BJ719" s="16" t="s">
        <v>81</v>
      </c>
      <c r="BK719" s="134">
        <f>ROUND(I719*H719,2)</f>
        <v>0</v>
      </c>
      <c r="BL719" s="16" t="s">
        <v>249</v>
      </c>
      <c r="BM719" s="133" t="s">
        <v>1485</v>
      </c>
    </row>
    <row r="720" spans="2:65" s="1" customFormat="1">
      <c r="B720" s="31"/>
      <c r="D720" s="135" t="s">
        <v>160</v>
      </c>
      <c r="F720" s="136" t="s">
        <v>1486</v>
      </c>
      <c r="I720" s="137"/>
      <c r="L720" s="31"/>
      <c r="M720" s="138"/>
      <c r="T720" s="52"/>
      <c r="AT720" s="16" t="s">
        <v>160</v>
      </c>
      <c r="AU720" s="16" t="s">
        <v>85</v>
      </c>
    </row>
    <row r="721" spans="2:65" s="1" customFormat="1" ht="16.5" customHeight="1">
      <c r="B721" s="31"/>
      <c r="C721" s="147" t="s">
        <v>1487</v>
      </c>
      <c r="D721" s="147" t="s">
        <v>194</v>
      </c>
      <c r="E721" s="148" t="s">
        <v>1488</v>
      </c>
      <c r="F721" s="149" t="s">
        <v>1489</v>
      </c>
      <c r="G721" s="150" t="s">
        <v>311</v>
      </c>
      <c r="H721" s="151">
        <v>6</v>
      </c>
      <c r="I721" s="152"/>
      <c r="J721" s="153">
        <f>ROUND(I721*H721,2)</f>
        <v>0</v>
      </c>
      <c r="K721" s="149" t="s">
        <v>157</v>
      </c>
      <c r="L721" s="154"/>
      <c r="M721" s="155" t="s">
        <v>19</v>
      </c>
      <c r="N721" s="156" t="s">
        <v>47</v>
      </c>
      <c r="P721" s="131">
        <f>O721*H721</f>
        <v>0</v>
      </c>
      <c r="Q721" s="131">
        <v>5.0000000000000002E-5</v>
      </c>
      <c r="R721" s="131">
        <f>Q721*H721</f>
        <v>3.0000000000000003E-4</v>
      </c>
      <c r="S721" s="131">
        <v>0</v>
      </c>
      <c r="T721" s="132">
        <f>S721*H721</f>
        <v>0</v>
      </c>
      <c r="AR721" s="133" t="s">
        <v>344</v>
      </c>
      <c r="AT721" s="133" t="s">
        <v>194</v>
      </c>
      <c r="AU721" s="133" t="s">
        <v>85</v>
      </c>
      <c r="AY721" s="16" t="s">
        <v>151</v>
      </c>
      <c r="BE721" s="134">
        <f>IF(N721="základní",J721,0)</f>
        <v>0</v>
      </c>
      <c r="BF721" s="134">
        <f>IF(N721="snížená",J721,0)</f>
        <v>0</v>
      </c>
      <c r="BG721" s="134">
        <f>IF(N721="zákl. přenesená",J721,0)</f>
        <v>0</v>
      </c>
      <c r="BH721" s="134">
        <f>IF(N721="sníž. přenesená",J721,0)</f>
        <v>0</v>
      </c>
      <c r="BI721" s="134">
        <f>IF(N721="nulová",J721,0)</f>
        <v>0</v>
      </c>
      <c r="BJ721" s="16" t="s">
        <v>81</v>
      </c>
      <c r="BK721" s="134">
        <f>ROUND(I721*H721,2)</f>
        <v>0</v>
      </c>
      <c r="BL721" s="16" t="s">
        <v>249</v>
      </c>
      <c r="BM721" s="133" t="s">
        <v>1490</v>
      </c>
    </row>
    <row r="722" spans="2:65" s="1" customFormat="1" ht="24.2" customHeight="1">
      <c r="B722" s="31"/>
      <c r="C722" s="122" t="s">
        <v>1491</v>
      </c>
      <c r="D722" s="122" t="s">
        <v>153</v>
      </c>
      <c r="E722" s="123" t="s">
        <v>1492</v>
      </c>
      <c r="F722" s="124" t="s">
        <v>1493</v>
      </c>
      <c r="G722" s="125" t="s">
        <v>311</v>
      </c>
      <c r="H722" s="126">
        <v>14</v>
      </c>
      <c r="I722" s="127"/>
      <c r="J722" s="128">
        <f>ROUND(I722*H722,2)</f>
        <v>0</v>
      </c>
      <c r="K722" s="124" t="s">
        <v>157</v>
      </c>
      <c r="L722" s="31"/>
      <c r="M722" s="129" t="s">
        <v>19</v>
      </c>
      <c r="N722" s="130" t="s">
        <v>47</v>
      </c>
      <c r="P722" s="131">
        <f>O722*H722</f>
        <v>0</v>
      </c>
      <c r="Q722" s="131">
        <v>0</v>
      </c>
      <c r="R722" s="131">
        <f>Q722*H722</f>
        <v>0</v>
      </c>
      <c r="S722" s="131">
        <v>0</v>
      </c>
      <c r="T722" s="132">
        <f>S722*H722</f>
        <v>0</v>
      </c>
      <c r="AR722" s="133" t="s">
        <v>249</v>
      </c>
      <c r="AT722" s="133" t="s">
        <v>153</v>
      </c>
      <c r="AU722" s="133" t="s">
        <v>85</v>
      </c>
      <c r="AY722" s="16" t="s">
        <v>151</v>
      </c>
      <c r="BE722" s="134">
        <f>IF(N722="základní",J722,0)</f>
        <v>0</v>
      </c>
      <c r="BF722" s="134">
        <f>IF(N722="snížená",J722,0)</f>
        <v>0</v>
      </c>
      <c r="BG722" s="134">
        <f>IF(N722="zákl. přenesená",J722,0)</f>
        <v>0</v>
      </c>
      <c r="BH722" s="134">
        <f>IF(N722="sníž. přenesená",J722,0)</f>
        <v>0</v>
      </c>
      <c r="BI722" s="134">
        <f>IF(N722="nulová",J722,0)</f>
        <v>0</v>
      </c>
      <c r="BJ722" s="16" t="s">
        <v>81</v>
      </c>
      <c r="BK722" s="134">
        <f>ROUND(I722*H722,2)</f>
        <v>0</v>
      </c>
      <c r="BL722" s="16" t="s">
        <v>249</v>
      </c>
      <c r="BM722" s="133" t="s">
        <v>1494</v>
      </c>
    </row>
    <row r="723" spans="2:65" s="1" customFormat="1">
      <c r="B723" s="31"/>
      <c r="D723" s="135" t="s">
        <v>160</v>
      </c>
      <c r="F723" s="136" t="s">
        <v>1495</v>
      </c>
      <c r="I723" s="137"/>
      <c r="L723" s="31"/>
      <c r="M723" s="138"/>
      <c r="T723" s="52"/>
      <c r="AT723" s="16" t="s">
        <v>160</v>
      </c>
      <c r="AU723" s="16" t="s">
        <v>85</v>
      </c>
    </row>
    <row r="724" spans="2:65" s="1" customFormat="1" ht="16.5" customHeight="1">
      <c r="B724" s="31"/>
      <c r="C724" s="147" t="s">
        <v>1496</v>
      </c>
      <c r="D724" s="147" t="s">
        <v>194</v>
      </c>
      <c r="E724" s="148" t="s">
        <v>1497</v>
      </c>
      <c r="F724" s="149" t="s">
        <v>1498</v>
      </c>
      <c r="G724" s="150" t="s">
        <v>311</v>
      </c>
      <c r="H724" s="151">
        <v>14</v>
      </c>
      <c r="I724" s="152"/>
      <c r="J724" s="153">
        <f>ROUND(I724*H724,2)</f>
        <v>0</v>
      </c>
      <c r="K724" s="149" t="s">
        <v>157</v>
      </c>
      <c r="L724" s="154"/>
      <c r="M724" s="155" t="s">
        <v>19</v>
      </c>
      <c r="N724" s="156" t="s">
        <v>47</v>
      </c>
      <c r="P724" s="131">
        <f>O724*H724</f>
        <v>0</v>
      </c>
      <c r="Q724" s="131">
        <v>5.0000000000000002E-5</v>
      </c>
      <c r="R724" s="131">
        <f>Q724*H724</f>
        <v>6.9999999999999999E-4</v>
      </c>
      <c r="S724" s="131">
        <v>0</v>
      </c>
      <c r="T724" s="132">
        <f>S724*H724</f>
        <v>0</v>
      </c>
      <c r="AR724" s="133" t="s">
        <v>344</v>
      </c>
      <c r="AT724" s="133" t="s">
        <v>194</v>
      </c>
      <c r="AU724" s="133" t="s">
        <v>85</v>
      </c>
      <c r="AY724" s="16" t="s">
        <v>151</v>
      </c>
      <c r="BE724" s="134">
        <f>IF(N724="základní",J724,0)</f>
        <v>0</v>
      </c>
      <c r="BF724" s="134">
        <f>IF(N724="snížená",J724,0)</f>
        <v>0</v>
      </c>
      <c r="BG724" s="134">
        <f>IF(N724="zákl. přenesená",J724,0)</f>
        <v>0</v>
      </c>
      <c r="BH724" s="134">
        <f>IF(N724="sníž. přenesená",J724,0)</f>
        <v>0</v>
      </c>
      <c r="BI724" s="134">
        <f>IF(N724="nulová",J724,0)</f>
        <v>0</v>
      </c>
      <c r="BJ724" s="16" t="s">
        <v>81</v>
      </c>
      <c r="BK724" s="134">
        <f>ROUND(I724*H724,2)</f>
        <v>0</v>
      </c>
      <c r="BL724" s="16" t="s">
        <v>249</v>
      </c>
      <c r="BM724" s="133" t="s">
        <v>1499</v>
      </c>
    </row>
    <row r="725" spans="2:65" s="1" customFormat="1" ht="16.5" customHeight="1">
      <c r="B725" s="31"/>
      <c r="C725" s="122" t="s">
        <v>1500</v>
      </c>
      <c r="D725" s="122" t="s">
        <v>153</v>
      </c>
      <c r="E725" s="123" t="s">
        <v>1501</v>
      </c>
      <c r="F725" s="124" t="s">
        <v>1502</v>
      </c>
      <c r="G725" s="125" t="s">
        <v>311</v>
      </c>
      <c r="H725" s="126">
        <v>5</v>
      </c>
      <c r="I725" s="127"/>
      <c r="J725" s="128">
        <f>ROUND(I725*H725,2)</f>
        <v>0</v>
      </c>
      <c r="K725" s="124" t="s">
        <v>478</v>
      </c>
      <c r="L725" s="31"/>
      <c r="M725" s="129" t="s">
        <v>19</v>
      </c>
      <c r="N725" s="130" t="s">
        <v>47</v>
      </c>
      <c r="P725" s="131">
        <f>O725*H725</f>
        <v>0</v>
      </c>
      <c r="Q725" s="131">
        <v>0</v>
      </c>
      <c r="R725" s="131">
        <f>Q725*H725</f>
        <v>0</v>
      </c>
      <c r="S725" s="131">
        <v>0</v>
      </c>
      <c r="T725" s="132">
        <f>S725*H725</f>
        <v>0</v>
      </c>
      <c r="AR725" s="133" t="s">
        <v>249</v>
      </c>
      <c r="AT725" s="133" t="s">
        <v>153</v>
      </c>
      <c r="AU725" s="133" t="s">
        <v>85</v>
      </c>
      <c r="AY725" s="16" t="s">
        <v>151</v>
      </c>
      <c r="BE725" s="134">
        <f>IF(N725="základní",J725,0)</f>
        <v>0</v>
      </c>
      <c r="BF725" s="134">
        <f>IF(N725="snížená",J725,0)</f>
        <v>0</v>
      </c>
      <c r="BG725" s="134">
        <f>IF(N725="zákl. přenesená",J725,0)</f>
        <v>0</v>
      </c>
      <c r="BH725" s="134">
        <f>IF(N725="sníž. přenesená",J725,0)</f>
        <v>0</v>
      </c>
      <c r="BI725" s="134">
        <f>IF(N725="nulová",J725,0)</f>
        <v>0</v>
      </c>
      <c r="BJ725" s="16" t="s">
        <v>81</v>
      </c>
      <c r="BK725" s="134">
        <f>ROUND(I725*H725,2)</f>
        <v>0</v>
      </c>
      <c r="BL725" s="16" t="s">
        <v>249</v>
      </c>
      <c r="BM725" s="133" t="s">
        <v>1503</v>
      </c>
    </row>
    <row r="726" spans="2:65" s="1" customFormat="1">
      <c r="B726" s="31"/>
      <c r="D726" s="135" t="s">
        <v>160</v>
      </c>
      <c r="F726" s="136" t="s">
        <v>1504</v>
      </c>
      <c r="I726" s="137"/>
      <c r="L726" s="31"/>
      <c r="M726" s="138"/>
      <c r="T726" s="52"/>
      <c r="AT726" s="16" t="s">
        <v>160</v>
      </c>
      <c r="AU726" s="16" t="s">
        <v>85</v>
      </c>
    </row>
    <row r="727" spans="2:65" s="1" customFormat="1" ht="16.5" customHeight="1">
      <c r="B727" s="31"/>
      <c r="C727" s="147" t="s">
        <v>1505</v>
      </c>
      <c r="D727" s="147" t="s">
        <v>194</v>
      </c>
      <c r="E727" s="148" t="s">
        <v>1506</v>
      </c>
      <c r="F727" s="149" t="s">
        <v>1507</v>
      </c>
      <c r="G727" s="150" t="s">
        <v>311</v>
      </c>
      <c r="H727" s="151">
        <v>5</v>
      </c>
      <c r="I727" s="152"/>
      <c r="J727" s="153">
        <f>ROUND(I727*H727,2)</f>
        <v>0</v>
      </c>
      <c r="K727" s="149" t="s">
        <v>19</v>
      </c>
      <c r="L727" s="154"/>
      <c r="M727" s="155" t="s">
        <v>19</v>
      </c>
      <c r="N727" s="156" t="s">
        <v>47</v>
      </c>
      <c r="P727" s="131">
        <f>O727*H727</f>
        <v>0</v>
      </c>
      <c r="Q727" s="131">
        <v>1.2999999999999999E-4</v>
      </c>
      <c r="R727" s="131">
        <f>Q727*H727</f>
        <v>6.4999999999999997E-4</v>
      </c>
      <c r="S727" s="131">
        <v>0</v>
      </c>
      <c r="T727" s="132">
        <f>S727*H727</f>
        <v>0</v>
      </c>
      <c r="AR727" s="133" t="s">
        <v>344</v>
      </c>
      <c r="AT727" s="133" t="s">
        <v>194</v>
      </c>
      <c r="AU727" s="133" t="s">
        <v>85</v>
      </c>
      <c r="AY727" s="16" t="s">
        <v>151</v>
      </c>
      <c r="BE727" s="134">
        <f>IF(N727="základní",J727,0)</f>
        <v>0</v>
      </c>
      <c r="BF727" s="134">
        <f>IF(N727="snížená",J727,0)</f>
        <v>0</v>
      </c>
      <c r="BG727" s="134">
        <f>IF(N727="zákl. přenesená",J727,0)</f>
        <v>0</v>
      </c>
      <c r="BH727" s="134">
        <f>IF(N727="sníž. přenesená",J727,0)</f>
        <v>0</v>
      </c>
      <c r="BI727" s="134">
        <f>IF(N727="nulová",J727,0)</f>
        <v>0</v>
      </c>
      <c r="BJ727" s="16" t="s">
        <v>81</v>
      </c>
      <c r="BK727" s="134">
        <f>ROUND(I727*H727,2)</f>
        <v>0</v>
      </c>
      <c r="BL727" s="16" t="s">
        <v>249</v>
      </c>
      <c r="BM727" s="133" t="s">
        <v>1508</v>
      </c>
    </row>
    <row r="728" spans="2:65" s="1" customFormat="1" ht="39">
      <c r="B728" s="31"/>
      <c r="D728" s="140" t="s">
        <v>1401</v>
      </c>
      <c r="F728" s="164" t="s">
        <v>1509</v>
      </c>
      <c r="I728" s="137"/>
      <c r="L728" s="31"/>
      <c r="M728" s="138"/>
      <c r="T728" s="52"/>
      <c r="AT728" s="16" t="s">
        <v>1401</v>
      </c>
      <c r="AU728" s="16" t="s">
        <v>85</v>
      </c>
    </row>
    <row r="729" spans="2:65" s="1" customFormat="1" ht="24.2" customHeight="1">
      <c r="B729" s="31"/>
      <c r="C729" s="122" t="s">
        <v>1510</v>
      </c>
      <c r="D729" s="122" t="s">
        <v>153</v>
      </c>
      <c r="E729" s="123" t="s">
        <v>1511</v>
      </c>
      <c r="F729" s="124" t="s">
        <v>1512</v>
      </c>
      <c r="G729" s="125" t="s">
        <v>311</v>
      </c>
      <c r="H729" s="126">
        <v>62</v>
      </c>
      <c r="I729" s="127"/>
      <c r="J729" s="128">
        <f>ROUND(I729*H729,2)</f>
        <v>0</v>
      </c>
      <c r="K729" s="124" t="s">
        <v>478</v>
      </c>
      <c r="L729" s="31"/>
      <c r="M729" s="129" t="s">
        <v>19</v>
      </c>
      <c r="N729" s="130" t="s">
        <v>47</v>
      </c>
      <c r="P729" s="131">
        <f>O729*H729</f>
        <v>0</v>
      </c>
      <c r="Q729" s="131">
        <v>0</v>
      </c>
      <c r="R729" s="131">
        <f>Q729*H729</f>
        <v>0</v>
      </c>
      <c r="S729" s="131">
        <v>0</v>
      </c>
      <c r="T729" s="132">
        <f>S729*H729</f>
        <v>0</v>
      </c>
      <c r="AR729" s="133" t="s">
        <v>249</v>
      </c>
      <c r="AT729" s="133" t="s">
        <v>153</v>
      </c>
      <c r="AU729" s="133" t="s">
        <v>85</v>
      </c>
      <c r="AY729" s="16" t="s">
        <v>151</v>
      </c>
      <c r="BE729" s="134">
        <f>IF(N729="základní",J729,0)</f>
        <v>0</v>
      </c>
      <c r="BF729" s="134">
        <f>IF(N729="snížená",J729,0)</f>
        <v>0</v>
      </c>
      <c r="BG729" s="134">
        <f>IF(N729="zákl. přenesená",J729,0)</f>
        <v>0</v>
      </c>
      <c r="BH729" s="134">
        <f>IF(N729="sníž. přenesená",J729,0)</f>
        <v>0</v>
      </c>
      <c r="BI729" s="134">
        <f>IF(N729="nulová",J729,0)</f>
        <v>0</v>
      </c>
      <c r="BJ729" s="16" t="s">
        <v>81</v>
      </c>
      <c r="BK729" s="134">
        <f>ROUND(I729*H729,2)</f>
        <v>0</v>
      </c>
      <c r="BL729" s="16" t="s">
        <v>249</v>
      </c>
      <c r="BM729" s="133" t="s">
        <v>1513</v>
      </c>
    </row>
    <row r="730" spans="2:65" s="1" customFormat="1">
      <c r="B730" s="31"/>
      <c r="D730" s="135" t="s">
        <v>160</v>
      </c>
      <c r="F730" s="136" t="s">
        <v>1514</v>
      </c>
      <c r="I730" s="137"/>
      <c r="L730" s="31"/>
      <c r="M730" s="138"/>
      <c r="T730" s="52"/>
      <c r="AT730" s="16" t="s">
        <v>160</v>
      </c>
      <c r="AU730" s="16" t="s">
        <v>85</v>
      </c>
    </row>
    <row r="731" spans="2:65" s="1" customFormat="1" ht="16.5" customHeight="1">
      <c r="B731" s="31"/>
      <c r="C731" s="147" t="s">
        <v>1515</v>
      </c>
      <c r="D731" s="147" t="s">
        <v>194</v>
      </c>
      <c r="E731" s="148" t="s">
        <v>1516</v>
      </c>
      <c r="F731" s="149" t="s">
        <v>1517</v>
      </c>
      <c r="G731" s="150" t="s">
        <v>311</v>
      </c>
      <c r="H731" s="151">
        <v>40</v>
      </c>
      <c r="I731" s="152"/>
      <c r="J731" s="153">
        <f>ROUND(I731*H731,2)</f>
        <v>0</v>
      </c>
      <c r="K731" s="149" t="s">
        <v>157</v>
      </c>
      <c r="L731" s="154"/>
      <c r="M731" s="155" t="s">
        <v>19</v>
      </c>
      <c r="N731" s="156" t="s">
        <v>47</v>
      </c>
      <c r="P731" s="131">
        <f>O731*H731</f>
        <v>0</v>
      </c>
      <c r="Q731" s="131">
        <v>6.9999999999999994E-5</v>
      </c>
      <c r="R731" s="131">
        <f>Q731*H731</f>
        <v>2.7999999999999995E-3</v>
      </c>
      <c r="S731" s="131">
        <v>0</v>
      </c>
      <c r="T731" s="132">
        <f>S731*H731</f>
        <v>0</v>
      </c>
      <c r="AR731" s="133" t="s">
        <v>344</v>
      </c>
      <c r="AT731" s="133" t="s">
        <v>194</v>
      </c>
      <c r="AU731" s="133" t="s">
        <v>85</v>
      </c>
      <c r="AY731" s="16" t="s">
        <v>151</v>
      </c>
      <c r="BE731" s="134">
        <f>IF(N731="základní",J731,0)</f>
        <v>0</v>
      </c>
      <c r="BF731" s="134">
        <f>IF(N731="snížená",J731,0)</f>
        <v>0</v>
      </c>
      <c r="BG731" s="134">
        <f>IF(N731="zákl. přenesená",J731,0)</f>
        <v>0</v>
      </c>
      <c r="BH731" s="134">
        <f>IF(N731="sníž. přenesená",J731,0)</f>
        <v>0</v>
      </c>
      <c r="BI731" s="134">
        <f>IF(N731="nulová",J731,0)</f>
        <v>0</v>
      </c>
      <c r="BJ731" s="16" t="s">
        <v>81</v>
      </c>
      <c r="BK731" s="134">
        <f>ROUND(I731*H731,2)</f>
        <v>0</v>
      </c>
      <c r="BL731" s="16" t="s">
        <v>249</v>
      </c>
      <c r="BM731" s="133" t="s">
        <v>1518</v>
      </c>
    </row>
    <row r="732" spans="2:65" s="1" customFormat="1" ht="16.5" customHeight="1">
      <c r="B732" s="31"/>
      <c r="C732" s="147" t="s">
        <v>1519</v>
      </c>
      <c r="D732" s="147" t="s">
        <v>194</v>
      </c>
      <c r="E732" s="148" t="s">
        <v>1520</v>
      </c>
      <c r="F732" s="149" t="s">
        <v>1521</v>
      </c>
      <c r="G732" s="150" t="s">
        <v>311</v>
      </c>
      <c r="H732" s="151">
        <v>22</v>
      </c>
      <c r="I732" s="152"/>
      <c r="J732" s="153">
        <f>ROUND(I732*H732,2)</f>
        <v>0</v>
      </c>
      <c r="K732" s="149" t="s">
        <v>157</v>
      </c>
      <c r="L732" s="154"/>
      <c r="M732" s="155" t="s">
        <v>19</v>
      </c>
      <c r="N732" s="156" t="s">
        <v>47</v>
      </c>
      <c r="P732" s="131">
        <f>O732*H732</f>
        <v>0</v>
      </c>
      <c r="Q732" s="131">
        <v>1E-4</v>
      </c>
      <c r="R732" s="131">
        <f>Q732*H732</f>
        <v>2.2000000000000001E-3</v>
      </c>
      <c r="S732" s="131">
        <v>0</v>
      </c>
      <c r="T732" s="132">
        <f>S732*H732</f>
        <v>0</v>
      </c>
      <c r="AR732" s="133" t="s">
        <v>344</v>
      </c>
      <c r="AT732" s="133" t="s">
        <v>194</v>
      </c>
      <c r="AU732" s="133" t="s">
        <v>85</v>
      </c>
      <c r="AY732" s="16" t="s">
        <v>151</v>
      </c>
      <c r="BE732" s="134">
        <f>IF(N732="základní",J732,0)</f>
        <v>0</v>
      </c>
      <c r="BF732" s="134">
        <f>IF(N732="snížená",J732,0)</f>
        <v>0</v>
      </c>
      <c r="BG732" s="134">
        <f>IF(N732="zákl. přenesená",J732,0)</f>
        <v>0</v>
      </c>
      <c r="BH732" s="134">
        <f>IF(N732="sníž. přenesená",J732,0)</f>
        <v>0</v>
      </c>
      <c r="BI732" s="134">
        <f>IF(N732="nulová",J732,0)</f>
        <v>0</v>
      </c>
      <c r="BJ732" s="16" t="s">
        <v>81</v>
      </c>
      <c r="BK732" s="134">
        <f>ROUND(I732*H732,2)</f>
        <v>0</v>
      </c>
      <c r="BL732" s="16" t="s">
        <v>249</v>
      </c>
      <c r="BM732" s="133" t="s">
        <v>1522</v>
      </c>
    </row>
    <row r="733" spans="2:65" s="1" customFormat="1" ht="24.2" customHeight="1">
      <c r="B733" s="31"/>
      <c r="C733" s="147" t="s">
        <v>1523</v>
      </c>
      <c r="D733" s="147" t="s">
        <v>194</v>
      </c>
      <c r="E733" s="148" t="s">
        <v>1524</v>
      </c>
      <c r="F733" s="149" t="s">
        <v>1525</v>
      </c>
      <c r="G733" s="150" t="s">
        <v>311</v>
      </c>
      <c r="H733" s="151">
        <v>128</v>
      </c>
      <c r="I733" s="152"/>
      <c r="J733" s="153">
        <f>ROUND(I733*H733,2)</f>
        <v>0</v>
      </c>
      <c r="K733" s="149" t="s">
        <v>19</v>
      </c>
      <c r="L733" s="154"/>
      <c r="M733" s="155" t="s">
        <v>19</v>
      </c>
      <c r="N733" s="156" t="s">
        <v>47</v>
      </c>
      <c r="P733" s="131">
        <f>O733*H733</f>
        <v>0</v>
      </c>
      <c r="Q733" s="131">
        <v>2.0000000000000002E-5</v>
      </c>
      <c r="R733" s="131">
        <f>Q733*H733</f>
        <v>2.5600000000000002E-3</v>
      </c>
      <c r="S733" s="131">
        <v>0</v>
      </c>
      <c r="T733" s="132">
        <f>S733*H733</f>
        <v>0</v>
      </c>
      <c r="AR733" s="133" t="s">
        <v>344</v>
      </c>
      <c r="AT733" s="133" t="s">
        <v>194</v>
      </c>
      <c r="AU733" s="133" t="s">
        <v>85</v>
      </c>
      <c r="AY733" s="16" t="s">
        <v>151</v>
      </c>
      <c r="BE733" s="134">
        <f>IF(N733="základní",J733,0)</f>
        <v>0</v>
      </c>
      <c r="BF733" s="134">
        <f>IF(N733="snížená",J733,0)</f>
        <v>0</v>
      </c>
      <c r="BG733" s="134">
        <f>IF(N733="zákl. přenesená",J733,0)</f>
        <v>0</v>
      </c>
      <c r="BH733" s="134">
        <f>IF(N733="sníž. přenesená",J733,0)</f>
        <v>0</v>
      </c>
      <c r="BI733" s="134">
        <f>IF(N733="nulová",J733,0)</f>
        <v>0</v>
      </c>
      <c r="BJ733" s="16" t="s">
        <v>81</v>
      </c>
      <c r="BK733" s="134">
        <f>ROUND(I733*H733,2)</f>
        <v>0</v>
      </c>
      <c r="BL733" s="16" t="s">
        <v>249</v>
      </c>
      <c r="BM733" s="133" t="s">
        <v>1526</v>
      </c>
    </row>
    <row r="734" spans="2:65" s="1" customFormat="1" ht="19.5">
      <c r="B734" s="31"/>
      <c r="D734" s="140" t="s">
        <v>1401</v>
      </c>
      <c r="F734" s="164" t="s">
        <v>1527</v>
      </c>
      <c r="I734" s="137"/>
      <c r="L734" s="31"/>
      <c r="M734" s="138"/>
      <c r="T734" s="52"/>
      <c r="AT734" s="16" t="s">
        <v>1401</v>
      </c>
      <c r="AU734" s="16" t="s">
        <v>85</v>
      </c>
    </row>
    <row r="735" spans="2:65" s="1" customFormat="1" ht="24.2" customHeight="1">
      <c r="B735" s="31"/>
      <c r="C735" s="122" t="s">
        <v>1528</v>
      </c>
      <c r="D735" s="122" t="s">
        <v>153</v>
      </c>
      <c r="E735" s="123" t="s">
        <v>1529</v>
      </c>
      <c r="F735" s="124" t="s">
        <v>1530</v>
      </c>
      <c r="G735" s="125" t="s">
        <v>311</v>
      </c>
      <c r="H735" s="126">
        <v>2</v>
      </c>
      <c r="I735" s="127"/>
      <c r="J735" s="128">
        <f>ROUND(I735*H735,2)</f>
        <v>0</v>
      </c>
      <c r="K735" s="124" t="s">
        <v>478</v>
      </c>
      <c r="L735" s="31"/>
      <c r="M735" s="129" t="s">
        <v>19</v>
      </c>
      <c r="N735" s="130" t="s">
        <v>47</v>
      </c>
      <c r="P735" s="131">
        <f>O735*H735</f>
        <v>0</v>
      </c>
      <c r="Q735" s="131">
        <v>0</v>
      </c>
      <c r="R735" s="131">
        <f>Q735*H735</f>
        <v>0</v>
      </c>
      <c r="S735" s="131">
        <v>0</v>
      </c>
      <c r="T735" s="132">
        <f>S735*H735</f>
        <v>0</v>
      </c>
      <c r="AR735" s="133" t="s">
        <v>249</v>
      </c>
      <c r="AT735" s="133" t="s">
        <v>153</v>
      </c>
      <c r="AU735" s="133" t="s">
        <v>85</v>
      </c>
      <c r="AY735" s="16" t="s">
        <v>151</v>
      </c>
      <c r="BE735" s="134">
        <f>IF(N735="základní",J735,0)</f>
        <v>0</v>
      </c>
      <c r="BF735" s="134">
        <f>IF(N735="snížená",J735,0)</f>
        <v>0</v>
      </c>
      <c r="BG735" s="134">
        <f>IF(N735="zákl. přenesená",J735,0)</f>
        <v>0</v>
      </c>
      <c r="BH735" s="134">
        <f>IF(N735="sníž. přenesená",J735,0)</f>
        <v>0</v>
      </c>
      <c r="BI735" s="134">
        <f>IF(N735="nulová",J735,0)</f>
        <v>0</v>
      </c>
      <c r="BJ735" s="16" t="s">
        <v>81</v>
      </c>
      <c r="BK735" s="134">
        <f>ROUND(I735*H735,2)</f>
        <v>0</v>
      </c>
      <c r="BL735" s="16" t="s">
        <v>249</v>
      </c>
      <c r="BM735" s="133" t="s">
        <v>1531</v>
      </c>
    </row>
    <row r="736" spans="2:65" s="1" customFormat="1">
      <c r="B736" s="31"/>
      <c r="D736" s="135" t="s">
        <v>160</v>
      </c>
      <c r="F736" s="136" t="s">
        <v>1532</v>
      </c>
      <c r="I736" s="137"/>
      <c r="L736" s="31"/>
      <c r="M736" s="138"/>
      <c r="T736" s="52"/>
      <c r="AT736" s="16" t="s">
        <v>160</v>
      </c>
      <c r="AU736" s="16" t="s">
        <v>85</v>
      </c>
    </row>
    <row r="737" spans="2:65" s="1" customFormat="1" ht="16.5" customHeight="1">
      <c r="B737" s="31"/>
      <c r="C737" s="147" t="s">
        <v>1533</v>
      </c>
      <c r="D737" s="147" t="s">
        <v>194</v>
      </c>
      <c r="E737" s="148" t="s">
        <v>1534</v>
      </c>
      <c r="F737" s="149" t="s">
        <v>1535</v>
      </c>
      <c r="G737" s="150" t="s">
        <v>311</v>
      </c>
      <c r="H737" s="151">
        <v>2</v>
      </c>
      <c r="I737" s="152"/>
      <c r="J737" s="153">
        <f>ROUND(I737*H737,2)</f>
        <v>0</v>
      </c>
      <c r="K737" s="149" t="s">
        <v>157</v>
      </c>
      <c r="L737" s="154"/>
      <c r="M737" s="155" t="s">
        <v>19</v>
      </c>
      <c r="N737" s="156" t="s">
        <v>47</v>
      </c>
      <c r="P737" s="131">
        <f>O737*H737</f>
        <v>0</v>
      </c>
      <c r="Q737" s="131">
        <v>2.5000000000000001E-4</v>
      </c>
      <c r="R737" s="131">
        <f>Q737*H737</f>
        <v>5.0000000000000001E-4</v>
      </c>
      <c r="S737" s="131">
        <v>0</v>
      </c>
      <c r="T737" s="132">
        <f>S737*H737</f>
        <v>0</v>
      </c>
      <c r="AR737" s="133" t="s">
        <v>344</v>
      </c>
      <c r="AT737" s="133" t="s">
        <v>194</v>
      </c>
      <c r="AU737" s="133" t="s">
        <v>85</v>
      </c>
      <c r="AY737" s="16" t="s">
        <v>151</v>
      </c>
      <c r="BE737" s="134">
        <f>IF(N737="základní",J737,0)</f>
        <v>0</v>
      </c>
      <c r="BF737" s="134">
        <f>IF(N737="snížená",J737,0)</f>
        <v>0</v>
      </c>
      <c r="BG737" s="134">
        <f>IF(N737="zákl. přenesená",J737,0)</f>
        <v>0</v>
      </c>
      <c r="BH737" s="134">
        <f>IF(N737="sníž. přenesená",J737,0)</f>
        <v>0</v>
      </c>
      <c r="BI737" s="134">
        <f>IF(N737="nulová",J737,0)</f>
        <v>0</v>
      </c>
      <c r="BJ737" s="16" t="s">
        <v>81</v>
      </c>
      <c r="BK737" s="134">
        <f>ROUND(I737*H737,2)</f>
        <v>0</v>
      </c>
      <c r="BL737" s="16" t="s">
        <v>249</v>
      </c>
      <c r="BM737" s="133" t="s">
        <v>1536</v>
      </c>
    </row>
    <row r="738" spans="2:65" s="1" customFormat="1" ht="24.2" customHeight="1">
      <c r="B738" s="31"/>
      <c r="C738" s="122" t="s">
        <v>1537</v>
      </c>
      <c r="D738" s="122" t="s">
        <v>153</v>
      </c>
      <c r="E738" s="123" t="s">
        <v>1538</v>
      </c>
      <c r="F738" s="124" t="s">
        <v>1539</v>
      </c>
      <c r="G738" s="125" t="s">
        <v>311</v>
      </c>
      <c r="H738" s="126">
        <v>12</v>
      </c>
      <c r="I738" s="127"/>
      <c r="J738" s="128">
        <f>ROUND(I738*H738,2)</f>
        <v>0</v>
      </c>
      <c r="K738" s="124" t="s">
        <v>157</v>
      </c>
      <c r="L738" s="31"/>
      <c r="M738" s="129" t="s">
        <v>19</v>
      </c>
      <c r="N738" s="130" t="s">
        <v>47</v>
      </c>
      <c r="P738" s="131">
        <f>O738*H738</f>
        <v>0</v>
      </c>
      <c r="Q738" s="131">
        <v>0</v>
      </c>
      <c r="R738" s="131">
        <f>Q738*H738</f>
        <v>0</v>
      </c>
      <c r="S738" s="131">
        <v>0</v>
      </c>
      <c r="T738" s="132">
        <f>S738*H738</f>
        <v>0</v>
      </c>
      <c r="AR738" s="133" t="s">
        <v>249</v>
      </c>
      <c r="AT738" s="133" t="s">
        <v>153</v>
      </c>
      <c r="AU738" s="133" t="s">
        <v>85</v>
      </c>
      <c r="AY738" s="16" t="s">
        <v>151</v>
      </c>
      <c r="BE738" s="134">
        <f>IF(N738="základní",J738,0)</f>
        <v>0</v>
      </c>
      <c r="BF738" s="134">
        <f>IF(N738="snížená",J738,0)</f>
        <v>0</v>
      </c>
      <c r="BG738" s="134">
        <f>IF(N738="zákl. přenesená",J738,0)</f>
        <v>0</v>
      </c>
      <c r="BH738" s="134">
        <f>IF(N738="sníž. přenesená",J738,0)</f>
        <v>0</v>
      </c>
      <c r="BI738" s="134">
        <f>IF(N738="nulová",J738,0)</f>
        <v>0</v>
      </c>
      <c r="BJ738" s="16" t="s">
        <v>81</v>
      </c>
      <c r="BK738" s="134">
        <f>ROUND(I738*H738,2)</f>
        <v>0</v>
      </c>
      <c r="BL738" s="16" t="s">
        <v>249</v>
      </c>
      <c r="BM738" s="133" t="s">
        <v>1540</v>
      </c>
    </row>
    <row r="739" spans="2:65" s="1" customFormat="1">
      <c r="B739" s="31"/>
      <c r="D739" s="135" t="s">
        <v>160</v>
      </c>
      <c r="F739" s="136" t="s">
        <v>1541</v>
      </c>
      <c r="I739" s="137"/>
      <c r="L739" s="31"/>
      <c r="M739" s="138"/>
      <c r="T739" s="52"/>
      <c r="AT739" s="16" t="s">
        <v>160</v>
      </c>
      <c r="AU739" s="16" t="s">
        <v>85</v>
      </c>
    </row>
    <row r="740" spans="2:65" s="1" customFormat="1" ht="16.5" customHeight="1">
      <c r="B740" s="31"/>
      <c r="C740" s="147" t="s">
        <v>1542</v>
      </c>
      <c r="D740" s="147" t="s">
        <v>194</v>
      </c>
      <c r="E740" s="148" t="s">
        <v>1543</v>
      </c>
      <c r="F740" s="149" t="s">
        <v>1544</v>
      </c>
      <c r="G740" s="150" t="s">
        <v>311</v>
      </c>
      <c r="H740" s="151">
        <v>12</v>
      </c>
      <c r="I740" s="152"/>
      <c r="J740" s="153">
        <f>ROUND(I740*H740,2)</f>
        <v>0</v>
      </c>
      <c r="K740" s="149" t="s">
        <v>157</v>
      </c>
      <c r="L740" s="154"/>
      <c r="M740" s="155" t="s">
        <v>19</v>
      </c>
      <c r="N740" s="156" t="s">
        <v>47</v>
      </c>
      <c r="P740" s="131">
        <f>O740*H740</f>
        <v>0</v>
      </c>
      <c r="Q740" s="131">
        <v>4.8000000000000001E-4</v>
      </c>
      <c r="R740" s="131">
        <f>Q740*H740</f>
        <v>5.7600000000000004E-3</v>
      </c>
      <c r="S740" s="131">
        <v>0</v>
      </c>
      <c r="T740" s="132">
        <f>S740*H740</f>
        <v>0</v>
      </c>
      <c r="AR740" s="133" t="s">
        <v>344</v>
      </c>
      <c r="AT740" s="133" t="s">
        <v>194</v>
      </c>
      <c r="AU740" s="133" t="s">
        <v>85</v>
      </c>
      <c r="AY740" s="16" t="s">
        <v>151</v>
      </c>
      <c r="BE740" s="134">
        <f>IF(N740="základní",J740,0)</f>
        <v>0</v>
      </c>
      <c r="BF740" s="134">
        <f>IF(N740="snížená",J740,0)</f>
        <v>0</v>
      </c>
      <c r="BG740" s="134">
        <f>IF(N740="zákl. přenesená",J740,0)</f>
        <v>0</v>
      </c>
      <c r="BH740" s="134">
        <f>IF(N740="sníž. přenesená",J740,0)</f>
        <v>0</v>
      </c>
      <c r="BI740" s="134">
        <f>IF(N740="nulová",J740,0)</f>
        <v>0</v>
      </c>
      <c r="BJ740" s="16" t="s">
        <v>81</v>
      </c>
      <c r="BK740" s="134">
        <f>ROUND(I740*H740,2)</f>
        <v>0</v>
      </c>
      <c r="BL740" s="16" t="s">
        <v>249</v>
      </c>
      <c r="BM740" s="133" t="s">
        <v>1545</v>
      </c>
    </row>
    <row r="741" spans="2:65" s="1" customFormat="1" ht="24.2" customHeight="1">
      <c r="B741" s="31"/>
      <c r="C741" s="122" t="s">
        <v>1546</v>
      </c>
      <c r="D741" s="122" t="s">
        <v>153</v>
      </c>
      <c r="E741" s="123" t="s">
        <v>1547</v>
      </c>
      <c r="F741" s="124" t="s">
        <v>1548</v>
      </c>
      <c r="G741" s="125" t="s">
        <v>311</v>
      </c>
      <c r="H741" s="126">
        <v>117</v>
      </c>
      <c r="I741" s="127"/>
      <c r="J741" s="128">
        <f>ROUND(I741*H741,2)</f>
        <v>0</v>
      </c>
      <c r="K741" s="124" t="s">
        <v>157</v>
      </c>
      <c r="L741" s="31"/>
      <c r="M741" s="129" t="s">
        <v>19</v>
      </c>
      <c r="N741" s="130" t="s">
        <v>47</v>
      </c>
      <c r="P741" s="131">
        <f>O741*H741</f>
        <v>0</v>
      </c>
      <c r="Q741" s="131">
        <v>0</v>
      </c>
      <c r="R741" s="131">
        <f>Q741*H741</f>
        <v>0</v>
      </c>
      <c r="S741" s="131">
        <v>0</v>
      </c>
      <c r="T741" s="132">
        <f>S741*H741</f>
        <v>0</v>
      </c>
      <c r="AR741" s="133" t="s">
        <v>249</v>
      </c>
      <c r="AT741" s="133" t="s">
        <v>153</v>
      </c>
      <c r="AU741" s="133" t="s">
        <v>85</v>
      </c>
      <c r="AY741" s="16" t="s">
        <v>151</v>
      </c>
      <c r="BE741" s="134">
        <f>IF(N741="základní",J741,0)</f>
        <v>0</v>
      </c>
      <c r="BF741" s="134">
        <f>IF(N741="snížená",J741,0)</f>
        <v>0</v>
      </c>
      <c r="BG741" s="134">
        <f>IF(N741="zákl. přenesená",J741,0)</f>
        <v>0</v>
      </c>
      <c r="BH741" s="134">
        <f>IF(N741="sníž. přenesená",J741,0)</f>
        <v>0</v>
      </c>
      <c r="BI741" s="134">
        <f>IF(N741="nulová",J741,0)</f>
        <v>0</v>
      </c>
      <c r="BJ741" s="16" t="s">
        <v>81</v>
      </c>
      <c r="BK741" s="134">
        <f>ROUND(I741*H741,2)</f>
        <v>0</v>
      </c>
      <c r="BL741" s="16" t="s">
        <v>249</v>
      </c>
      <c r="BM741" s="133" t="s">
        <v>1549</v>
      </c>
    </row>
    <row r="742" spans="2:65" s="1" customFormat="1">
      <c r="B742" s="31"/>
      <c r="D742" s="135" t="s">
        <v>160</v>
      </c>
      <c r="F742" s="136" t="s">
        <v>1550</v>
      </c>
      <c r="I742" s="137"/>
      <c r="L742" s="31"/>
      <c r="M742" s="138"/>
      <c r="T742" s="52"/>
      <c r="AT742" s="16" t="s">
        <v>160</v>
      </c>
      <c r="AU742" s="16" t="s">
        <v>85</v>
      </c>
    </row>
    <row r="743" spans="2:65" s="12" customFormat="1">
      <c r="B743" s="139"/>
      <c r="D743" s="140" t="s">
        <v>162</v>
      </c>
      <c r="E743" s="141" t="s">
        <v>19</v>
      </c>
      <c r="F743" s="142" t="s">
        <v>1551</v>
      </c>
      <c r="H743" s="143">
        <v>117</v>
      </c>
      <c r="I743" s="144"/>
      <c r="L743" s="139"/>
      <c r="M743" s="145"/>
      <c r="T743" s="146"/>
      <c r="AT743" s="141" t="s">
        <v>162</v>
      </c>
      <c r="AU743" s="141" t="s">
        <v>85</v>
      </c>
      <c r="AV743" s="12" t="s">
        <v>85</v>
      </c>
      <c r="AW743" s="12" t="s">
        <v>35</v>
      </c>
      <c r="AX743" s="12" t="s">
        <v>81</v>
      </c>
      <c r="AY743" s="141" t="s">
        <v>151</v>
      </c>
    </row>
    <row r="744" spans="2:65" s="1" customFormat="1" ht="16.5" customHeight="1">
      <c r="B744" s="31"/>
      <c r="C744" s="147" t="s">
        <v>1552</v>
      </c>
      <c r="D744" s="147" t="s">
        <v>194</v>
      </c>
      <c r="E744" s="148" t="s">
        <v>1553</v>
      </c>
      <c r="F744" s="149" t="s">
        <v>1554</v>
      </c>
      <c r="G744" s="150" t="s">
        <v>311</v>
      </c>
      <c r="H744" s="151">
        <v>12</v>
      </c>
      <c r="I744" s="152"/>
      <c r="J744" s="153">
        <f>ROUND(I744*H744,2)</f>
        <v>0</v>
      </c>
      <c r="K744" s="149" t="s">
        <v>157</v>
      </c>
      <c r="L744" s="154"/>
      <c r="M744" s="155" t="s">
        <v>19</v>
      </c>
      <c r="N744" s="156" t="s">
        <v>47</v>
      </c>
      <c r="P744" s="131">
        <f>O744*H744</f>
        <v>0</v>
      </c>
      <c r="Q744" s="131">
        <v>1E-3</v>
      </c>
      <c r="R744" s="131">
        <f>Q744*H744</f>
        <v>1.2E-2</v>
      </c>
      <c r="S744" s="131">
        <v>0</v>
      </c>
      <c r="T744" s="132">
        <f>S744*H744</f>
        <v>0</v>
      </c>
      <c r="AR744" s="133" t="s">
        <v>344</v>
      </c>
      <c r="AT744" s="133" t="s">
        <v>194</v>
      </c>
      <c r="AU744" s="133" t="s">
        <v>85</v>
      </c>
      <c r="AY744" s="16" t="s">
        <v>151</v>
      </c>
      <c r="BE744" s="134">
        <f>IF(N744="základní",J744,0)</f>
        <v>0</v>
      </c>
      <c r="BF744" s="134">
        <f>IF(N744="snížená",J744,0)</f>
        <v>0</v>
      </c>
      <c r="BG744" s="134">
        <f>IF(N744="zákl. přenesená",J744,0)</f>
        <v>0</v>
      </c>
      <c r="BH744" s="134">
        <f>IF(N744="sníž. přenesená",J744,0)</f>
        <v>0</v>
      </c>
      <c r="BI744" s="134">
        <f>IF(N744="nulová",J744,0)</f>
        <v>0</v>
      </c>
      <c r="BJ744" s="16" t="s">
        <v>81</v>
      </c>
      <c r="BK744" s="134">
        <f>ROUND(I744*H744,2)</f>
        <v>0</v>
      </c>
      <c r="BL744" s="16" t="s">
        <v>249</v>
      </c>
      <c r="BM744" s="133" t="s">
        <v>1555</v>
      </c>
    </row>
    <row r="745" spans="2:65" s="1" customFormat="1" ht="16.5" customHeight="1">
      <c r="B745" s="31"/>
      <c r="C745" s="147" t="s">
        <v>1556</v>
      </c>
      <c r="D745" s="147" t="s">
        <v>194</v>
      </c>
      <c r="E745" s="148" t="s">
        <v>1557</v>
      </c>
      <c r="F745" s="149" t="s">
        <v>1558</v>
      </c>
      <c r="G745" s="150" t="s">
        <v>311</v>
      </c>
      <c r="H745" s="151">
        <v>4.9999999999999902</v>
      </c>
      <c r="I745" s="152"/>
      <c r="J745" s="153">
        <f>ROUND(I745*H745,2)</f>
        <v>0</v>
      </c>
      <c r="K745" s="149" t="s">
        <v>157</v>
      </c>
      <c r="L745" s="154"/>
      <c r="M745" s="155" t="s">
        <v>19</v>
      </c>
      <c r="N745" s="156" t="s">
        <v>47</v>
      </c>
      <c r="P745" s="131">
        <f>O745*H745</f>
        <v>0</v>
      </c>
      <c r="Q745" s="131">
        <v>1.2999999999999999E-3</v>
      </c>
      <c r="R745" s="131">
        <f>Q745*H745</f>
        <v>6.4999999999999867E-3</v>
      </c>
      <c r="S745" s="131">
        <v>0</v>
      </c>
      <c r="T745" s="132">
        <f>S745*H745</f>
        <v>0</v>
      </c>
      <c r="AR745" s="133" t="s">
        <v>344</v>
      </c>
      <c r="AT745" s="133" t="s">
        <v>194</v>
      </c>
      <c r="AU745" s="133" t="s">
        <v>85</v>
      </c>
      <c r="AY745" s="16" t="s">
        <v>151</v>
      </c>
      <c r="BE745" s="134">
        <f>IF(N745="základní",J745,0)</f>
        <v>0</v>
      </c>
      <c r="BF745" s="134">
        <f>IF(N745="snížená",J745,0)</f>
        <v>0</v>
      </c>
      <c r="BG745" s="134">
        <f>IF(N745="zákl. přenesená",J745,0)</f>
        <v>0</v>
      </c>
      <c r="BH745" s="134">
        <f>IF(N745="sníž. přenesená",J745,0)</f>
        <v>0</v>
      </c>
      <c r="BI745" s="134">
        <f>IF(N745="nulová",J745,0)</f>
        <v>0</v>
      </c>
      <c r="BJ745" s="16" t="s">
        <v>81</v>
      </c>
      <c r="BK745" s="134">
        <f>ROUND(I745*H745,2)</f>
        <v>0</v>
      </c>
      <c r="BL745" s="16" t="s">
        <v>249</v>
      </c>
      <c r="BM745" s="133" t="s">
        <v>1559</v>
      </c>
    </row>
    <row r="746" spans="2:65" s="1" customFormat="1" ht="16.5" customHeight="1">
      <c r="B746" s="31"/>
      <c r="C746" s="147" t="s">
        <v>1560</v>
      </c>
      <c r="D746" s="147" t="s">
        <v>194</v>
      </c>
      <c r="E746" s="148" t="s">
        <v>1561</v>
      </c>
      <c r="F746" s="149" t="s">
        <v>1562</v>
      </c>
      <c r="G746" s="150" t="s">
        <v>311</v>
      </c>
      <c r="H746" s="151">
        <v>99.999999999999702</v>
      </c>
      <c r="I746" s="152"/>
      <c r="J746" s="153">
        <f>ROUND(I746*H746,2)</f>
        <v>0</v>
      </c>
      <c r="K746" s="149" t="s">
        <v>157</v>
      </c>
      <c r="L746" s="154"/>
      <c r="M746" s="155" t="s">
        <v>19</v>
      </c>
      <c r="N746" s="156" t="s">
        <v>47</v>
      </c>
      <c r="P746" s="131">
        <f>O746*H746</f>
        <v>0</v>
      </c>
      <c r="Q746" s="131">
        <v>1.1800000000000001E-3</v>
      </c>
      <c r="R746" s="131">
        <f>Q746*H746</f>
        <v>0.11799999999999966</v>
      </c>
      <c r="S746" s="131">
        <v>0</v>
      </c>
      <c r="T746" s="132">
        <f>S746*H746</f>
        <v>0</v>
      </c>
      <c r="AR746" s="133" t="s">
        <v>344</v>
      </c>
      <c r="AT746" s="133" t="s">
        <v>194</v>
      </c>
      <c r="AU746" s="133" t="s">
        <v>85</v>
      </c>
      <c r="AY746" s="16" t="s">
        <v>151</v>
      </c>
      <c r="BE746" s="134">
        <f>IF(N746="základní",J746,0)</f>
        <v>0</v>
      </c>
      <c r="BF746" s="134">
        <f>IF(N746="snížená",J746,0)</f>
        <v>0</v>
      </c>
      <c r="BG746" s="134">
        <f>IF(N746="zákl. přenesená",J746,0)</f>
        <v>0</v>
      </c>
      <c r="BH746" s="134">
        <f>IF(N746="sníž. přenesená",J746,0)</f>
        <v>0</v>
      </c>
      <c r="BI746" s="134">
        <f>IF(N746="nulová",J746,0)</f>
        <v>0</v>
      </c>
      <c r="BJ746" s="16" t="s">
        <v>81</v>
      </c>
      <c r="BK746" s="134">
        <f>ROUND(I746*H746,2)</f>
        <v>0</v>
      </c>
      <c r="BL746" s="16" t="s">
        <v>249</v>
      </c>
      <c r="BM746" s="133" t="s">
        <v>1563</v>
      </c>
    </row>
    <row r="747" spans="2:65" s="1" customFormat="1" ht="24.2" customHeight="1">
      <c r="B747" s="31"/>
      <c r="C747" s="122" t="s">
        <v>1564</v>
      </c>
      <c r="D747" s="122" t="s">
        <v>153</v>
      </c>
      <c r="E747" s="123" t="s">
        <v>1565</v>
      </c>
      <c r="F747" s="124" t="s">
        <v>1566</v>
      </c>
      <c r="G747" s="125" t="s">
        <v>311</v>
      </c>
      <c r="H747" s="126">
        <v>12</v>
      </c>
      <c r="I747" s="127"/>
      <c r="J747" s="128">
        <f>ROUND(I747*H747,2)</f>
        <v>0</v>
      </c>
      <c r="K747" s="124" t="s">
        <v>157</v>
      </c>
      <c r="L747" s="31"/>
      <c r="M747" s="129" t="s">
        <v>19</v>
      </c>
      <c r="N747" s="130" t="s">
        <v>47</v>
      </c>
      <c r="P747" s="131">
        <f>O747*H747</f>
        <v>0</v>
      </c>
      <c r="Q747" s="131">
        <v>0</v>
      </c>
      <c r="R747" s="131">
        <f>Q747*H747</f>
        <v>0</v>
      </c>
      <c r="S747" s="131">
        <v>0</v>
      </c>
      <c r="T747" s="132">
        <f>S747*H747</f>
        <v>0</v>
      </c>
      <c r="AR747" s="133" t="s">
        <v>249</v>
      </c>
      <c r="AT747" s="133" t="s">
        <v>153</v>
      </c>
      <c r="AU747" s="133" t="s">
        <v>85</v>
      </c>
      <c r="AY747" s="16" t="s">
        <v>151</v>
      </c>
      <c r="BE747" s="134">
        <f>IF(N747="základní",J747,0)</f>
        <v>0</v>
      </c>
      <c r="BF747" s="134">
        <f>IF(N747="snížená",J747,0)</f>
        <v>0</v>
      </c>
      <c r="BG747" s="134">
        <f>IF(N747="zákl. přenesená",J747,0)</f>
        <v>0</v>
      </c>
      <c r="BH747" s="134">
        <f>IF(N747="sníž. přenesená",J747,0)</f>
        <v>0</v>
      </c>
      <c r="BI747" s="134">
        <f>IF(N747="nulová",J747,0)</f>
        <v>0</v>
      </c>
      <c r="BJ747" s="16" t="s">
        <v>81</v>
      </c>
      <c r="BK747" s="134">
        <f>ROUND(I747*H747,2)</f>
        <v>0</v>
      </c>
      <c r="BL747" s="16" t="s">
        <v>249</v>
      </c>
      <c r="BM747" s="133" t="s">
        <v>1567</v>
      </c>
    </row>
    <row r="748" spans="2:65" s="1" customFormat="1">
      <c r="B748" s="31"/>
      <c r="D748" s="135" t="s">
        <v>160</v>
      </c>
      <c r="F748" s="136" t="s">
        <v>1568</v>
      </c>
      <c r="I748" s="137"/>
      <c r="L748" s="31"/>
      <c r="M748" s="138"/>
      <c r="T748" s="52"/>
      <c r="AT748" s="16" t="s">
        <v>160</v>
      </c>
      <c r="AU748" s="16" t="s">
        <v>85</v>
      </c>
    </row>
    <row r="749" spans="2:65" s="1" customFormat="1" ht="16.5" customHeight="1">
      <c r="B749" s="31"/>
      <c r="C749" s="147" t="s">
        <v>1569</v>
      </c>
      <c r="D749" s="147" t="s">
        <v>194</v>
      </c>
      <c r="E749" s="148" t="s">
        <v>1570</v>
      </c>
      <c r="F749" s="149" t="s">
        <v>1571</v>
      </c>
      <c r="G749" s="150" t="s">
        <v>311</v>
      </c>
      <c r="H749" s="151">
        <v>12</v>
      </c>
      <c r="I749" s="152"/>
      <c r="J749" s="153">
        <f>ROUND(I749*H749,2)</f>
        <v>0</v>
      </c>
      <c r="K749" s="149" t="s">
        <v>157</v>
      </c>
      <c r="L749" s="154"/>
      <c r="M749" s="155" t="s">
        <v>19</v>
      </c>
      <c r="N749" s="156" t="s">
        <v>47</v>
      </c>
      <c r="P749" s="131">
        <f>O749*H749</f>
        <v>0</v>
      </c>
      <c r="Q749" s="131">
        <v>5.9999999999999995E-4</v>
      </c>
      <c r="R749" s="131">
        <f>Q749*H749</f>
        <v>7.1999999999999998E-3</v>
      </c>
      <c r="S749" s="131">
        <v>0</v>
      </c>
      <c r="T749" s="132">
        <f>S749*H749</f>
        <v>0</v>
      </c>
      <c r="AR749" s="133" t="s">
        <v>344</v>
      </c>
      <c r="AT749" s="133" t="s">
        <v>194</v>
      </c>
      <c r="AU749" s="133" t="s">
        <v>85</v>
      </c>
      <c r="AY749" s="16" t="s">
        <v>151</v>
      </c>
      <c r="BE749" s="134">
        <f>IF(N749="základní",J749,0)</f>
        <v>0</v>
      </c>
      <c r="BF749" s="134">
        <f>IF(N749="snížená",J749,0)</f>
        <v>0</v>
      </c>
      <c r="BG749" s="134">
        <f>IF(N749="zákl. přenesená",J749,0)</f>
        <v>0</v>
      </c>
      <c r="BH749" s="134">
        <f>IF(N749="sníž. přenesená",J749,0)</f>
        <v>0</v>
      </c>
      <c r="BI749" s="134">
        <f>IF(N749="nulová",J749,0)</f>
        <v>0</v>
      </c>
      <c r="BJ749" s="16" t="s">
        <v>81</v>
      </c>
      <c r="BK749" s="134">
        <f>ROUND(I749*H749,2)</f>
        <v>0</v>
      </c>
      <c r="BL749" s="16" t="s">
        <v>249</v>
      </c>
      <c r="BM749" s="133" t="s">
        <v>1572</v>
      </c>
    </row>
    <row r="750" spans="2:65" s="1" customFormat="1" ht="24.2" customHeight="1">
      <c r="B750" s="31"/>
      <c r="C750" s="122" t="s">
        <v>1573</v>
      </c>
      <c r="D750" s="122" t="s">
        <v>153</v>
      </c>
      <c r="E750" s="123" t="s">
        <v>1574</v>
      </c>
      <c r="F750" s="124" t="s">
        <v>1575</v>
      </c>
      <c r="G750" s="125" t="s">
        <v>311</v>
      </c>
      <c r="H750" s="126">
        <v>1</v>
      </c>
      <c r="I750" s="127"/>
      <c r="J750" s="128">
        <f>ROUND(I750*H750,2)</f>
        <v>0</v>
      </c>
      <c r="K750" s="124" t="s">
        <v>157</v>
      </c>
      <c r="L750" s="31"/>
      <c r="M750" s="129" t="s">
        <v>19</v>
      </c>
      <c r="N750" s="130" t="s">
        <v>47</v>
      </c>
      <c r="P750" s="131">
        <f>O750*H750</f>
        <v>0</v>
      </c>
      <c r="Q750" s="131">
        <v>0</v>
      </c>
      <c r="R750" s="131">
        <f>Q750*H750</f>
        <v>0</v>
      </c>
      <c r="S750" s="131">
        <v>0</v>
      </c>
      <c r="T750" s="132">
        <f>S750*H750</f>
        <v>0</v>
      </c>
      <c r="AR750" s="133" t="s">
        <v>249</v>
      </c>
      <c r="AT750" s="133" t="s">
        <v>153</v>
      </c>
      <c r="AU750" s="133" t="s">
        <v>85</v>
      </c>
      <c r="AY750" s="16" t="s">
        <v>151</v>
      </c>
      <c r="BE750" s="134">
        <f>IF(N750="základní",J750,0)</f>
        <v>0</v>
      </c>
      <c r="BF750" s="134">
        <f>IF(N750="snížená",J750,0)</f>
        <v>0</v>
      </c>
      <c r="BG750" s="134">
        <f>IF(N750="zákl. přenesená",J750,0)</f>
        <v>0</v>
      </c>
      <c r="BH750" s="134">
        <f>IF(N750="sníž. přenesená",J750,0)</f>
        <v>0</v>
      </c>
      <c r="BI750" s="134">
        <f>IF(N750="nulová",J750,0)</f>
        <v>0</v>
      </c>
      <c r="BJ750" s="16" t="s">
        <v>81</v>
      </c>
      <c r="BK750" s="134">
        <f>ROUND(I750*H750,2)</f>
        <v>0</v>
      </c>
      <c r="BL750" s="16" t="s">
        <v>249</v>
      </c>
      <c r="BM750" s="133" t="s">
        <v>1576</v>
      </c>
    </row>
    <row r="751" spans="2:65" s="1" customFormat="1">
      <c r="B751" s="31"/>
      <c r="D751" s="135" t="s">
        <v>160</v>
      </c>
      <c r="F751" s="136" t="s">
        <v>1577</v>
      </c>
      <c r="I751" s="137"/>
      <c r="L751" s="31"/>
      <c r="M751" s="138"/>
      <c r="T751" s="52"/>
      <c r="AT751" s="16" t="s">
        <v>160</v>
      </c>
      <c r="AU751" s="16" t="s">
        <v>85</v>
      </c>
    </row>
    <row r="752" spans="2:65" s="1" customFormat="1" ht="21.75" customHeight="1">
      <c r="B752" s="31"/>
      <c r="C752" s="122" t="s">
        <v>1578</v>
      </c>
      <c r="D752" s="122" t="s">
        <v>153</v>
      </c>
      <c r="E752" s="123" t="s">
        <v>1579</v>
      </c>
      <c r="F752" s="124" t="s">
        <v>1580</v>
      </c>
      <c r="G752" s="125" t="s">
        <v>821</v>
      </c>
      <c r="H752" s="126">
        <v>12</v>
      </c>
      <c r="I752" s="127"/>
      <c r="J752" s="128">
        <f>ROUND(I752*H752,2)</f>
        <v>0</v>
      </c>
      <c r="K752" s="124" t="s">
        <v>157</v>
      </c>
      <c r="L752" s="31"/>
      <c r="M752" s="129" t="s">
        <v>19</v>
      </c>
      <c r="N752" s="130" t="s">
        <v>47</v>
      </c>
      <c r="P752" s="131">
        <f>O752*H752</f>
        <v>0</v>
      </c>
      <c r="Q752" s="131">
        <v>0</v>
      </c>
      <c r="R752" s="131">
        <f>Q752*H752</f>
        <v>0</v>
      </c>
      <c r="S752" s="131">
        <v>0</v>
      </c>
      <c r="T752" s="132">
        <f>S752*H752</f>
        <v>0</v>
      </c>
      <c r="AR752" s="133" t="s">
        <v>249</v>
      </c>
      <c r="AT752" s="133" t="s">
        <v>153</v>
      </c>
      <c r="AU752" s="133" t="s">
        <v>85</v>
      </c>
      <c r="AY752" s="16" t="s">
        <v>151</v>
      </c>
      <c r="BE752" s="134">
        <f>IF(N752="základní",J752,0)</f>
        <v>0</v>
      </c>
      <c r="BF752" s="134">
        <f>IF(N752="snížená",J752,0)</f>
        <v>0</v>
      </c>
      <c r="BG752" s="134">
        <f>IF(N752="zákl. přenesená",J752,0)</f>
        <v>0</v>
      </c>
      <c r="BH752" s="134">
        <f>IF(N752="sníž. přenesená",J752,0)</f>
        <v>0</v>
      </c>
      <c r="BI752" s="134">
        <f>IF(N752="nulová",J752,0)</f>
        <v>0</v>
      </c>
      <c r="BJ752" s="16" t="s">
        <v>81</v>
      </c>
      <c r="BK752" s="134">
        <f>ROUND(I752*H752,2)</f>
        <v>0</v>
      </c>
      <c r="BL752" s="16" t="s">
        <v>249</v>
      </c>
      <c r="BM752" s="133" t="s">
        <v>1581</v>
      </c>
    </row>
    <row r="753" spans="2:65" s="1" customFormat="1">
      <c r="B753" s="31"/>
      <c r="D753" s="135" t="s">
        <v>160</v>
      </c>
      <c r="F753" s="136" t="s">
        <v>1582</v>
      </c>
      <c r="I753" s="137"/>
      <c r="L753" s="31"/>
      <c r="M753" s="138"/>
      <c r="T753" s="52"/>
      <c r="AT753" s="16" t="s">
        <v>160</v>
      </c>
      <c r="AU753" s="16" t="s">
        <v>85</v>
      </c>
    </row>
    <row r="754" spans="2:65" s="1" customFormat="1" ht="16.5" customHeight="1">
      <c r="B754" s="31"/>
      <c r="C754" s="147" t="s">
        <v>1583</v>
      </c>
      <c r="D754" s="147" t="s">
        <v>194</v>
      </c>
      <c r="E754" s="148" t="s">
        <v>1584</v>
      </c>
      <c r="F754" s="149" t="s">
        <v>1585</v>
      </c>
      <c r="G754" s="150" t="s">
        <v>821</v>
      </c>
      <c r="H754" s="151">
        <v>12.6</v>
      </c>
      <c r="I754" s="152"/>
      <c r="J754" s="153">
        <f>ROUND(I754*H754,2)</f>
        <v>0</v>
      </c>
      <c r="K754" s="149" t="s">
        <v>157</v>
      </c>
      <c r="L754" s="154"/>
      <c r="M754" s="155" t="s">
        <v>19</v>
      </c>
      <c r="N754" s="156" t="s">
        <v>47</v>
      </c>
      <c r="P754" s="131">
        <f>O754*H754</f>
        <v>0</v>
      </c>
      <c r="Q754" s="131">
        <v>8.8999999999999995E-4</v>
      </c>
      <c r="R754" s="131">
        <f>Q754*H754</f>
        <v>1.1213999999999998E-2</v>
      </c>
      <c r="S754" s="131">
        <v>0</v>
      </c>
      <c r="T754" s="132">
        <f>S754*H754</f>
        <v>0</v>
      </c>
      <c r="AR754" s="133" t="s">
        <v>344</v>
      </c>
      <c r="AT754" s="133" t="s">
        <v>194</v>
      </c>
      <c r="AU754" s="133" t="s">
        <v>85</v>
      </c>
      <c r="AY754" s="16" t="s">
        <v>151</v>
      </c>
      <c r="BE754" s="134">
        <f>IF(N754="základní",J754,0)</f>
        <v>0</v>
      </c>
      <c r="BF754" s="134">
        <f>IF(N754="snížená",J754,0)</f>
        <v>0</v>
      </c>
      <c r="BG754" s="134">
        <f>IF(N754="zákl. přenesená",J754,0)</f>
        <v>0</v>
      </c>
      <c r="BH754" s="134">
        <f>IF(N754="sníž. přenesená",J754,0)</f>
        <v>0</v>
      </c>
      <c r="BI754" s="134">
        <f>IF(N754="nulová",J754,0)</f>
        <v>0</v>
      </c>
      <c r="BJ754" s="16" t="s">
        <v>81</v>
      </c>
      <c r="BK754" s="134">
        <f>ROUND(I754*H754,2)</f>
        <v>0</v>
      </c>
      <c r="BL754" s="16" t="s">
        <v>249</v>
      </c>
      <c r="BM754" s="133" t="s">
        <v>1586</v>
      </c>
    </row>
    <row r="755" spans="2:65" s="12" customFormat="1">
      <c r="B755" s="139"/>
      <c r="D755" s="140" t="s">
        <v>162</v>
      </c>
      <c r="F755" s="142" t="s">
        <v>1587</v>
      </c>
      <c r="H755" s="143">
        <v>12.6</v>
      </c>
      <c r="I755" s="144"/>
      <c r="L755" s="139"/>
      <c r="M755" s="145"/>
      <c r="T755" s="146"/>
      <c r="AT755" s="141" t="s">
        <v>162</v>
      </c>
      <c r="AU755" s="141" t="s">
        <v>85</v>
      </c>
      <c r="AV755" s="12" t="s">
        <v>85</v>
      </c>
      <c r="AW755" s="12" t="s">
        <v>4</v>
      </c>
      <c r="AX755" s="12" t="s">
        <v>81</v>
      </c>
      <c r="AY755" s="141" t="s">
        <v>151</v>
      </c>
    </row>
    <row r="756" spans="2:65" s="1" customFormat="1" ht="16.5" customHeight="1">
      <c r="B756" s="31"/>
      <c r="C756" s="122" t="s">
        <v>1588</v>
      </c>
      <c r="D756" s="122" t="s">
        <v>1589</v>
      </c>
      <c r="E756" s="123" t="s">
        <v>1590</v>
      </c>
      <c r="F756" s="124" t="s">
        <v>1591</v>
      </c>
      <c r="G756" s="125" t="s">
        <v>311</v>
      </c>
      <c r="H756" s="126">
        <v>1</v>
      </c>
      <c r="I756" s="127"/>
      <c r="J756" s="128">
        <f>ROUND(I756*H756,2)</f>
        <v>0</v>
      </c>
      <c r="K756" s="124" t="s">
        <v>19</v>
      </c>
      <c r="L756" s="31"/>
      <c r="M756" s="129" t="s">
        <v>19</v>
      </c>
      <c r="N756" s="130" t="s">
        <v>47</v>
      </c>
      <c r="P756" s="131">
        <f>O756*H756</f>
        <v>0</v>
      </c>
      <c r="Q756" s="131">
        <v>8.7500000000000008E-3</v>
      </c>
      <c r="R756" s="131">
        <f>Q756*H756</f>
        <v>8.7500000000000008E-3</v>
      </c>
      <c r="S756" s="131">
        <v>0</v>
      </c>
      <c r="T756" s="132">
        <f>S756*H756</f>
        <v>0</v>
      </c>
      <c r="AR756" s="133" t="s">
        <v>249</v>
      </c>
      <c r="AT756" s="133" t="s">
        <v>153</v>
      </c>
      <c r="AU756" s="133" t="s">
        <v>85</v>
      </c>
      <c r="AY756" s="16" t="s">
        <v>151</v>
      </c>
      <c r="BE756" s="134">
        <f>IF(N756="základní",J756,0)</f>
        <v>0</v>
      </c>
      <c r="BF756" s="134">
        <f>IF(N756="snížená",J756,0)</f>
        <v>0</v>
      </c>
      <c r="BG756" s="134">
        <f>IF(N756="zákl. přenesená",J756,0)</f>
        <v>0</v>
      </c>
      <c r="BH756" s="134">
        <f>IF(N756="sníž. přenesená",J756,0)</f>
        <v>0</v>
      </c>
      <c r="BI756" s="134">
        <f>IF(N756="nulová",J756,0)</f>
        <v>0</v>
      </c>
      <c r="BJ756" s="16" t="s">
        <v>81</v>
      </c>
      <c r="BK756" s="134">
        <f>ROUND(I756*H756,2)</f>
        <v>0</v>
      </c>
      <c r="BL756" s="16" t="s">
        <v>249</v>
      </c>
      <c r="BM756" s="133" t="s">
        <v>1592</v>
      </c>
    </row>
    <row r="757" spans="2:65" s="1" customFormat="1" ht="16.5" customHeight="1">
      <c r="B757" s="31"/>
      <c r="C757" s="122" t="s">
        <v>1593</v>
      </c>
      <c r="D757" s="122" t="s">
        <v>1589</v>
      </c>
      <c r="E757" s="123" t="s">
        <v>1594</v>
      </c>
      <c r="F757" s="124" t="s">
        <v>1595</v>
      </c>
      <c r="G757" s="125" t="s">
        <v>311</v>
      </c>
      <c r="H757" s="126">
        <v>1</v>
      </c>
      <c r="I757" s="127"/>
      <c r="J757" s="128">
        <f>ROUND(I757*H757,2)</f>
        <v>0</v>
      </c>
      <c r="K757" s="124" t="s">
        <v>19</v>
      </c>
      <c r="L757" s="31"/>
      <c r="M757" s="129" t="s">
        <v>19</v>
      </c>
      <c r="N757" s="130" t="s">
        <v>47</v>
      </c>
      <c r="P757" s="131">
        <f>O757*H757</f>
        <v>0</v>
      </c>
      <c r="Q757" s="131">
        <v>8.7500000000000008E-3</v>
      </c>
      <c r="R757" s="131">
        <f>Q757*H757</f>
        <v>8.7500000000000008E-3</v>
      </c>
      <c r="S757" s="131">
        <v>0</v>
      </c>
      <c r="T757" s="132">
        <f>S757*H757</f>
        <v>0</v>
      </c>
      <c r="AR757" s="133" t="s">
        <v>249</v>
      </c>
      <c r="AT757" s="133" t="s">
        <v>153</v>
      </c>
      <c r="AU757" s="133" t="s">
        <v>85</v>
      </c>
      <c r="AY757" s="16" t="s">
        <v>151</v>
      </c>
      <c r="BE757" s="134">
        <f>IF(N757="základní",J757,0)</f>
        <v>0</v>
      </c>
      <c r="BF757" s="134">
        <f>IF(N757="snížená",J757,0)</f>
        <v>0</v>
      </c>
      <c r="BG757" s="134">
        <f>IF(N757="zákl. přenesená",J757,0)</f>
        <v>0</v>
      </c>
      <c r="BH757" s="134">
        <f>IF(N757="sníž. přenesená",J757,0)</f>
        <v>0</v>
      </c>
      <c r="BI757" s="134">
        <f>IF(N757="nulová",J757,0)</f>
        <v>0</v>
      </c>
      <c r="BJ757" s="16" t="s">
        <v>81</v>
      </c>
      <c r="BK757" s="134">
        <f>ROUND(I757*H757,2)</f>
        <v>0</v>
      </c>
      <c r="BL757" s="16" t="s">
        <v>249</v>
      </c>
      <c r="BM757" s="133" t="s">
        <v>1596</v>
      </c>
    </row>
    <row r="758" spans="2:65" s="1" customFormat="1" ht="16.5" customHeight="1">
      <c r="B758" s="31"/>
      <c r="C758" s="122" t="s">
        <v>1597</v>
      </c>
      <c r="D758" s="122" t="s">
        <v>153</v>
      </c>
      <c r="E758" s="123" t="s">
        <v>1598</v>
      </c>
      <c r="F758" s="124" t="s">
        <v>1599</v>
      </c>
      <c r="G758" s="125" t="s">
        <v>1600</v>
      </c>
      <c r="H758" s="165"/>
      <c r="I758" s="127"/>
      <c r="J758" s="128">
        <f>ROUND(I758*H758,2)</f>
        <v>0</v>
      </c>
      <c r="K758" s="124" t="s">
        <v>19</v>
      </c>
      <c r="L758" s="31"/>
      <c r="M758" s="129" t="s">
        <v>19</v>
      </c>
      <c r="N758" s="130" t="s">
        <v>47</v>
      </c>
      <c r="P758" s="131">
        <f>O758*H758</f>
        <v>0</v>
      </c>
      <c r="Q758" s="131">
        <v>0</v>
      </c>
      <c r="R758" s="131">
        <f>Q758*H758</f>
        <v>0</v>
      </c>
      <c r="S758" s="131">
        <v>0</v>
      </c>
      <c r="T758" s="132">
        <f>S758*H758</f>
        <v>0</v>
      </c>
      <c r="AR758" s="133" t="s">
        <v>249</v>
      </c>
      <c r="AT758" s="133" t="s">
        <v>153</v>
      </c>
      <c r="AU758" s="133" t="s">
        <v>85</v>
      </c>
      <c r="AY758" s="16" t="s">
        <v>151</v>
      </c>
      <c r="BE758" s="134">
        <f>IF(N758="základní",J758,0)</f>
        <v>0</v>
      </c>
      <c r="BF758" s="134">
        <f>IF(N758="snížená",J758,0)</f>
        <v>0</v>
      </c>
      <c r="BG758" s="134">
        <f>IF(N758="zákl. přenesená",J758,0)</f>
        <v>0</v>
      </c>
      <c r="BH758" s="134">
        <f>IF(N758="sníž. přenesená",J758,0)</f>
        <v>0</v>
      </c>
      <c r="BI758" s="134">
        <f>IF(N758="nulová",J758,0)</f>
        <v>0</v>
      </c>
      <c r="BJ758" s="16" t="s">
        <v>81</v>
      </c>
      <c r="BK758" s="134">
        <f>ROUND(I758*H758,2)</f>
        <v>0</v>
      </c>
      <c r="BL758" s="16" t="s">
        <v>249</v>
      </c>
      <c r="BM758" s="133" t="s">
        <v>1601</v>
      </c>
    </row>
    <row r="759" spans="2:65" s="1" customFormat="1" ht="24.2" customHeight="1">
      <c r="B759" s="31"/>
      <c r="C759" s="122" t="s">
        <v>1602</v>
      </c>
      <c r="D759" s="122" t="s">
        <v>153</v>
      </c>
      <c r="E759" s="123" t="s">
        <v>1603</v>
      </c>
      <c r="F759" s="124" t="s">
        <v>1604</v>
      </c>
      <c r="G759" s="125" t="s">
        <v>177</v>
      </c>
      <c r="H759" s="126">
        <v>0.5</v>
      </c>
      <c r="I759" s="127"/>
      <c r="J759" s="128">
        <f>ROUND(I759*H759,2)</f>
        <v>0</v>
      </c>
      <c r="K759" s="124" t="s">
        <v>157</v>
      </c>
      <c r="L759" s="31"/>
      <c r="M759" s="129" t="s">
        <v>19</v>
      </c>
      <c r="N759" s="130" t="s">
        <v>47</v>
      </c>
      <c r="P759" s="131">
        <f>O759*H759</f>
        <v>0</v>
      </c>
      <c r="Q759" s="131">
        <v>0</v>
      </c>
      <c r="R759" s="131">
        <f>Q759*H759</f>
        <v>0</v>
      </c>
      <c r="S759" s="131">
        <v>0</v>
      </c>
      <c r="T759" s="132">
        <f>S759*H759</f>
        <v>0</v>
      </c>
      <c r="AR759" s="133" t="s">
        <v>249</v>
      </c>
      <c r="AT759" s="133" t="s">
        <v>153</v>
      </c>
      <c r="AU759" s="133" t="s">
        <v>85</v>
      </c>
      <c r="AY759" s="16" t="s">
        <v>151</v>
      </c>
      <c r="BE759" s="134">
        <f>IF(N759="základní",J759,0)</f>
        <v>0</v>
      </c>
      <c r="BF759" s="134">
        <f>IF(N759="snížená",J759,0)</f>
        <v>0</v>
      </c>
      <c r="BG759" s="134">
        <f>IF(N759="zákl. přenesená",J759,0)</f>
        <v>0</v>
      </c>
      <c r="BH759" s="134">
        <f>IF(N759="sníž. přenesená",J759,0)</f>
        <v>0</v>
      </c>
      <c r="BI759" s="134">
        <f>IF(N759="nulová",J759,0)</f>
        <v>0</v>
      </c>
      <c r="BJ759" s="16" t="s">
        <v>81</v>
      </c>
      <c r="BK759" s="134">
        <f>ROUND(I759*H759,2)</f>
        <v>0</v>
      </c>
      <c r="BL759" s="16" t="s">
        <v>249</v>
      </c>
      <c r="BM759" s="133" t="s">
        <v>1605</v>
      </c>
    </row>
    <row r="760" spans="2:65" s="1" customFormat="1">
      <c r="B760" s="31"/>
      <c r="D760" s="135" t="s">
        <v>160</v>
      </c>
      <c r="F760" s="136" t="s">
        <v>1606</v>
      </c>
      <c r="I760" s="137"/>
      <c r="L760" s="31"/>
      <c r="M760" s="138"/>
      <c r="T760" s="52"/>
      <c r="AT760" s="16" t="s">
        <v>160</v>
      </c>
      <c r="AU760" s="16" t="s">
        <v>85</v>
      </c>
    </row>
    <row r="761" spans="2:65" s="11" customFormat="1" ht="22.9" customHeight="1">
      <c r="B761" s="110"/>
      <c r="D761" s="111" t="s">
        <v>75</v>
      </c>
      <c r="E761" s="120" t="s">
        <v>1607</v>
      </c>
      <c r="F761" s="120" t="s">
        <v>1608</v>
      </c>
      <c r="I761" s="113"/>
      <c r="J761" s="121">
        <f>BK761</f>
        <v>0</v>
      </c>
      <c r="L761" s="110"/>
      <c r="M761" s="115"/>
      <c r="P761" s="116">
        <f>SUM(P762:P828)</f>
        <v>0</v>
      </c>
      <c r="R761" s="116">
        <f>SUM(R762:R828)</f>
        <v>0.10806000000000003</v>
      </c>
      <c r="T761" s="117">
        <f>SUM(T762:T828)</f>
        <v>0</v>
      </c>
      <c r="AR761" s="111" t="s">
        <v>85</v>
      </c>
      <c r="AT761" s="118" t="s">
        <v>75</v>
      </c>
      <c r="AU761" s="118" t="s">
        <v>81</v>
      </c>
      <c r="AY761" s="111" t="s">
        <v>151</v>
      </c>
      <c r="BK761" s="119">
        <f>SUM(BK762:BK828)</f>
        <v>0</v>
      </c>
    </row>
    <row r="762" spans="2:65" s="1" customFormat="1" ht="16.5" customHeight="1">
      <c r="B762" s="31"/>
      <c r="C762" s="122" t="s">
        <v>1609</v>
      </c>
      <c r="D762" s="122" t="s">
        <v>153</v>
      </c>
      <c r="E762" s="123" t="s">
        <v>1610</v>
      </c>
      <c r="F762" s="124" t="s">
        <v>1611</v>
      </c>
      <c r="G762" s="125" t="s">
        <v>821</v>
      </c>
      <c r="H762" s="126">
        <v>680</v>
      </c>
      <c r="I762" s="127"/>
      <c r="J762" s="128">
        <f>ROUND(I762*H762,2)</f>
        <v>0</v>
      </c>
      <c r="K762" s="124" t="s">
        <v>157</v>
      </c>
      <c r="L762" s="31"/>
      <c r="M762" s="129" t="s">
        <v>19</v>
      </c>
      <c r="N762" s="130" t="s">
        <v>47</v>
      </c>
      <c r="P762" s="131">
        <f>O762*H762</f>
        <v>0</v>
      </c>
      <c r="Q762" s="131">
        <v>0</v>
      </c>
      <c r="R762" s="131">
        <f>Q762*H762</f>
        <v>0</v>
      </c>
      <c r="S762" s="131">
        <v>0</v>
      </c>
      <c r="T762" s="132">
        <f>S762*H762</f>
        <v>0</v>
      </c>
      <c r="AR762" s="133" t="s">
        <v>249</v>
      </c>
      <c r="AT762" s="133" t="s">
        <v>153</v>
      </c>
      <c r="AU762" s="133" t="s">
        <v>85</v>
      </c>
      <c r="AY762" s="16" t="s">
        <v>151</v>
      </c>
      <c r="BE762" s="134">
        <f>IF(N762="základní",J762,0)</f>
        <v>0</v>
      </c>
      <c r="BF762" s="134">
        <f>IF(N762="snížená",J762,0)</f>
        <v>0</v>
      </c>
      <c r="BG762" s="134">
        <f>IF(N762="zákl. přenesená",J762,0)</f>
        <v>0</v>
      </c>
      <c r="BH762" s="134">
        <f>IF(N762="sníž. přenesená",J762,0)</f>
        <v>0</v>
      </c>
      <c r="BI762" s="134">
        <f>IF(N762="nulová",J762,0)</f>
        <v>0</v>
      </c>
      <c r="BJ762" s="16" t="s">
        <v>81</v>
      </c>
      <c r="BK762" s="134">
        <f>ROUND(I762*H762,2)</f>
        <v>0</v>
      </c>
      <c r="BL762" s="16" t="s">
        <v>249</v>
      </c>
      <c r="BM762" s="133" t="s">
        <v>1612</v>
      </c>
    </row>
    <row r="763" spans="2:65" s="1" customFormat="1">
      <c r="B763" s="31"/>
      <c r="D763" s="135" t="s">
        <v>160</v>
      </c>
      <c r="F763" s="136" t="s">
        <v>1613</v>
      </c>
      <c r="I763" s="137"/>
      <c r="L763" s="31"/>
      <c r="M763" s="138"/>
      <c r="T763" s="52"/>
      <c r="AT763" s="16" t="s">
        <v>160</v>
      </c>
      <c r="AU763" s="16" t="s">
        <v>85</v>
      </c>
    </row>
    <row r="764" spans="2:65" s="1" customFormat="1" ht="16.5" customHeight="1">
      <c r="B764" s="31"/>
      <c r="C764" s="147" t="s">
        <v>1614</v>
      </c>
      <c r="D764" s="147" t="s">
        <v>194</v>
      </c>
      <c r="E764" s="148" t="s">
        <v>1615</v>
      </c>
      <c r="F764" s="149" t="s">
        <v>1616</v>
      </c>
      <c r="G764" s="150" t="s">
        <v>821</v>
      </c>
      <c r="H764" s="151">
        <v>816</v>
      </c>
      <c r="I764" s="152"/>
      <c r="J764" s="153">
        <f>ROUND(I764*H764,2)</f>
        <v>0</v>
      </c>
      <c r="K764" s="149" t="s">
        <v>157</v>
      </c>
      <c r="L764" s="154"/>
      <c r="M764" s="155" t="s">
        <v>19</v>
      </c>
      <c r="N764" s="156" t="s">
        <v>47</v>
      </c>
      <c r="P764" s="131">
        <f>O764*H764</f>
        <v>0</v>
      </c>
      <c r="Q764" s="131">
        <v>3.0000000000000001E-5</v>
      </c>
      <c r="R764" s="131">
        <f>Q764*H764</f>
        <v>2.4480000000000002E-2</v>
      </c>
      <c r="S764" s="131">
        <v>0</v>
      </c>
      <c r="T764" s="132">
        <f>S764*H764</f>
        <v>0</v>
      </c>
      <c r="AR764" s="133" t="s">
        <v>344</v>
      </c>
      <c r="AT764" s="133" t="s">
        <v>194</v>
      </c>
      <c r="AU764" s="133" t="s">
        <v>85</v>
      </c>
      <c r="AY764" s="16" t="s">
        <v>151</v>
      </c>
      <c r="BE764" s="134">
        <f>IF(N764="základní",J764,0)</f>
        <v>0</v>
      </c>
      <c r="BF764" s="134">
        <f>IF(N764="snížená",J764,0)</f>
        <v>0</v>
      </c>
      <c r="BG764" s="134">
        <f>IF(N764="zákl. přenesená",J764,0)</f>
        <v>0</v>
      </c>
      <c r="BH764" s="134">
        <f>IF(N764="sníž. přenesená",J764,0)</f>
        <v>0</v>
      </c>
      <c r="BI764" s="134">
        <f>IF(N764="nulová",J764,0)</f>
        <v>0</v>
      </c>
      <c r="BJ764" s="16" t="s">
        <v>81</v>
      </c>
      <c r="BK764" s="134">
        <f>ROUND(I764*H764,2)</f>
        <v>0</v>
      </c>
      <c r="BL764" s="16" t="s">
        <v>249</v>
      </c>
      <c r="BM764" s="133" t="s">
        <v>1617</v>
      </c>
    </row>
    <row r="765" spans="2:65" s="12" customFormat="1">
      <c r="B765" s="139"/>
      <c r="D765" s="140" t="s">
        <v>162</v>
      </c>
      <c r="F765" s="142" t="s">
        <v>1618</v>
      </c>
      <c r="H765" s="143">
        <v>816</v>
      </c>
      <c r="I765" s="144"/>
      <c r="L765" s="139"/>
      <c r="M765" s="145"/>
      <c r="T765" s="146"/>
      <c r="AT765" s="141" t="s">
        <v>162</v>
      </c>
      <c r="AU765" s="141" t="s">
        <v>85</v>
      </c>
      <c r="AV765" s="12" t="s">
        <v>85</v>
      </c>
      <c r="AW765" s="12" t="s">
        <v>4</v>
      </c>
      <c r="AX765" s="12" t="s">
        <v>81</v>
      </c>
      <c r="AY765" s="141" t="s">
        <v>151</v>
      </c>
    </row>
    <row r="766" spans="2:65" s="1" customFormat="1" ht="16.5" customHeight="1">
      <c r="B766" s="31"/>
      <c r="C766" s="122" t="s">
        <v>1619</v>
      </c>
      <c r="D766" s="122" t="s">
        <v>153</v>
      </c>
      <c r="E766" s="123" t="s">
        <v>1620</v>
      </c>
      <c r="F766" s="124" t="s">
        <v>1621</v>
      </c>
      <c r="G766" s="125" t="s">
        <v>311</v>
      </c>
      <c r="H766" s="126">
        <v>64</v>
      </c>
      <c r="I766" s="127"/>
      <c r="J766" s="128">
        <f>ROUND(I766*H766,2)</f>
        <v>0</v>
      </c>
      <c r="K766" s="124" t="s">
        <v>157</v>
      </c>
      <c r="L766" s="31"/>
      <c r="M766" s="129" t="s">
        <v>19</v>
      </c>
      <c r="N766" s="130" t="s">
        <v>47</v>
      </c>
      <c r="P766" s="131">
        <f>O766*H766</f>
        <v>0</v>
      </c>
      <c r="Q766" s="131">
        <v>0</v>
      </c>
      <c r="R766" s="131">
        <f>Q766*H766</f>
        <v>0</v>
      </c>
      <c r="S766" s="131">
        <v>0</v>
      </c>
      <c r="T766" s="132">
        <f>S766*H766</f>
        <v>0</v>
      </c>
      <c r="AR766" s="133" t="s">
        <v>249</v>
      </c>
      <c r="AT766" s="133" t="s">
        <v>153</v>
      </c>
      <c r="AU766" s="133" t="s">
        <v>85</v>
      </c>
      <c r="AY766" s="16" t="s">
        <v>151</v>
      </c>
      <c r="BE766" s="134">
        <f>IF(N766="základní",J766,0)</f>
        <v>0</v>
      </c>
      <c r="BF766" s="134">
        <f>IF(N766="snížená",J766,0)</f>
        <v>0</v>
      </c>
      <c r="BG766" s="134">
        <f>IF(N766="zákl. přenesená",J766,0)</f>
        <v>0</v>
      </c>
      <c r="BH766" s="134">
        <f>IF(N766="sníž. přenesená",J766,0)</f>
        <v>0</v>
      </c>
      <c r="BI766" s="134">
        <f>IF(N766="nulová",J766,0)</f>
        <v>0</v>
      </c>
      <c r="BJ766" s="16" t="s">
        <v>81</v>
      </c>
      <c r="BK766" s="134">
        <f>ROUND(I766*H766,2)</f>
        <v>0</v>
      </c>
      <c r="BL766" s="16" t="s">
        <v>249</v>
      </c>
      <c r="BM766" s="133" t="s">
        <v>1622</v>
      </c>
    </row>
    <row r="767" spans="2:65" s="1" customFormat="1">
      <c r="B767" s="31"/>
      <c r="D767" s="135" t="s">
        <v>160</v>
      </c>
      <c r="F767" s="136" t="s">
        <v>1623</v>
      </c>
      <c r="I767" s="137"/>
      <c r="L767" s="31"/>
      <c r="M767" s="138"/>
      <c r="T767" s="52"/>
      <c r="AT767" s="16" t="s">
        <v>160</v>
      </c>
      <c r="AU767" s="16" t="s">
        <v>85</v>
      </c>
    </row>
    <row r="768" spans="2:65" s="1" customFormat="1" ht="16.5" customHeight="1">
      <c r="B768" s="31"/>
      <c r="C768" s="147" t="s">
        <v>1624</v>
      </c>
      <c r="D768" s="147" t="s">
        <v>194</v>
      </c>
      <c r="E768" s="148" t="s">
        <v>1625</v>
      </c>
      <c r="F768" s="149" t="s">
        <v>1626</v>
      </c>
      <c r="G768" s="150" t="s">
        <v>311</v>
      </c>
      <c r="H768" s="151">
        <v>64</v>
      </c>
      <c r="I768" s="152"/>
      <c r="J768" s="153">
        <f>ROUND(I768*H768,2)</f>
        <v>0</v>
      </c>
      <c r="K768" s="149" t="s">
        <v>157</v>
      </c>
      <c r="L768" s="154"/>
      <c r="M768" s="155" t="s">
        <v>19</v>
      </c>
      <c r="N768" s="156" t="s">
        <v>47</v>
      </c>
      <c r="P768" s="131">
        <f>O768*H768</f>
        <v>0</v>
      </c>
      <c r="Q768" s="131">
        <v>5.0000000000000002E-5</v>
      </c>
      <c r="R768" s="131">
        <f>Q768*H768</f>
        <v>3.2000000000000002E-3</v>
      </c>
      <c r="S768" s="131">
        <v>0</v>
      </c>
      <c r="T768" s="132">
        <f>S768*H768</f>
        <v>0</v>
      </c>
      <c r="AR768" s="133" t="s">
        <v>344</v>
      </c>
      <c r="AT768" s="133" t="s">
        <v>194</v>
      </c>
      <c r="AU768" s="133" t="s">
        <v>85</v>
      </c>
      <c r="AY768" s="16" t="s">
        <v>151</v>
      </c>
      <c r="BE768" s="134">
        <f>IF(N768="základní",J768,0)</f>
        <v>0</v>
      </c>
      <c r="BF768" s="134">
        <f>IF(N768="snížená",J768,0)</f>
        <v>0</v>
      </c>
      <c r="BG768" s="134">
        <f>IF(N768="zákl. přenesená",J768,0)</f>
        <v>0</v>
      </c>
      <c r="BH768" s="134">
        <f>IF(N768="sníž. přenesená",J768,0)</f>
        <v>0</v>
      </c>
      <c r="BI768" s="134">
        <f>IF(N768="nulová",J768,0)</f>
        <v>0</v>
      </c>
      <c r="BJ768" s="16" t="s">
        <v>81</v>
      </c>
      <c r="BK768" s="134">
        <f>ROUND(I768*H768,2)</f>
        <v>0</v>
      </c>
      <c r="BL768" s="16" t="s">
        <v>249</v>
      </c>
      <c r="BM768" s="133" t="s">
        <v>1627</v>
      </c>
    </row>
    <row r="769" spans="2:65" s="1" customFormat="1" ht="16.5" customHeight="1">
      <c r="B769" s="31"/>
      <c r="C769" s="122" t="s">
        <v>1628</v>
      </c>
      <c r="D769" s="122" t="s">
        <v>153</v>
      </c>
      <c r="E769" s="123" t="s">
        <v>1629</v>
      </c>
      <c r="F769" s="124" t="s">
        <v>1630</v>
      </c>
      <c r="G769" s="125" t="s">
        <v>311</v>
      </c>
      <c r="H769" s="126">
        <v>1</v>
      </c>
      <c r="I769" s="127"/>
      <c r="J769" s="128">
        <f>ROUND(I769*H769,2)</f>
        <v>0</v>
      </c>
      <c r="K769" s="124" t="s">
        <v>157</v>
      </c>
      <c r="L769" s="31"/>
      <c r="M769" s="129" t="s">
        <v>19</v>
      </c>
      <c r="N769" s="130" t="s">
        <v>47</v>
      </c>
      <c r="P769" s="131">
        <f>O769*H769</f>
        <v>0</v>
      </c>
      <c r="Q769" s="131">
        <v>0</v>
      </c>
      <c r="R769" s="131">
        <f>Q769*H769</f>
        <v>0</v>
      </c>
      <c r="S769" s="131">
        <v>0</v>
      </c>
      <c r="T769" s="132">
        <f>S769*H769</f>
        <v>0</v>
      </c>
      <c r="AR769" s="133" t="s">
        <v>249</v>
      </c>
      <c r="AT769" s="133" t="s">
        <v>153</v>
      </c>
      <c r="AU769" s="133" t="s">
        <v>85</v>
      </c>
      <c r="AY769" s="16" t="s">
        <v>151</v>
      </c>
      <c r="BE769" s="134">
        <f>IF(N769="základní",J769,0)</f>
        <v>0</v>
      </c>
      <c r="BF769" s="134">
        <f>IF(N769="snížená",J769,0)</f>
        <v>0</v>
      </c>
      <c r="BG769" s="134">
        <f>IF(N769="zákl. přenesená",J769,0)</f>
        <v>0</v>
      </c>
      <c r="BH769" s="134">
        <f>IF(N769="sníž. přenesená",J769,0)</f>
        <v>0</v>
      </c>
      <c r="BI769" s="134">
        <f>IF(N769="nulová",J769,0)</f>
        <v>0</v>
      </c>
      <c r="BJ769" s="16" t="s">
        <v>81</v>
      </c>
      <c r="BK769" s="134">
        <f>ROUND(I769*H769,2)</f>
        <v>0</v>
      </c>
      <c r="BL769" s="16" t="s">
        <v>249</v>
      </c>
      <c r="BM769" s="133" t="s">
        <v>1631</v>
      </c>
    </row>
    <row r="770" spans="2:65" s="1" customFormat="1">
      <c r="B770" s="31"/>
      <c r="D770" s="135" t="s">
        <v>160</v>
      </c>
      <c r="F770" s="136" t="s">
        <v>1632</v>
      </c>
      <c r="I770" s="137"/>
      <c r="L770" s="31"/>
      <c r="M770" s="138"/>
      <c r="T770" s="52"/>
      <c r="AT770" s="16" t="s">
        <v>160</v>
      </c>
      <c r="AU770" s="16" t="s">
        <v>85</v>
      </c>
    </row>
    <row r="771" spans="2:65" s="1" customFormat="1" ht="16.5" customHeight="1">
      <c r="B771" s="31"/>
      <c r="C771" s="147" t="s">
        <v>1633</v>
      </c>
      <c r="D771" s="147" t="s">
        <v>194</v>
      </c>
      <c r="E771" s="148" t="s">
        <v>1634</v>
      </c>
      <c r="F771" s="149" t="s">
        <v>1635</v>
      </c>
      <c r="G771" s="150" t="s">
        <v>311</v>
      </c>
      <c r="H771" s="151">
        <v>1</v>
      </c>
      <c r="I771" s="152"/>
      <c r="J771" s="153">
        <f>ROUND(I771*H771,2)</f>
        <v>0</v>
      </c>
      <c r="K771" s="149" t="s">
        <v>157</v>
      </c>
      <c r="L771" s="154"/>
      <c r="M771" s="155" t="s">
        <v>19</v>
      </c>
      <c r="N771" s="156" t="s">
        <v>47</v>
      </c>
      <c r="P771" s="131">
        <f>O771*H771</f>
        <v>0</v>
      </c>
      <c r="Q771" s="131">
        <v>7.9000000000000008E-3</v>
      </c>
      <c r="R771" s="131">
        <f>Q771*H771</f>
        <v>7.9000000000000008E-3</v>
      </c>
      <c r="S771" s="131">
        <v>0</v>
      </c>
      <c r="T771" s="132">
        <f>S771*H771</f>
        <v>0</v>
      </c>
      <c r="AR771" s="133" t="s">
        <v>344</v>
      </c>
      <c r="AT771" s="133" t="s">
        <v>194</v>
      </c>
      <c r="AU771" s="133" t="s">
        <v>85</v>
      </c>
      <c r="AY771" s="16" t="s">
        <v>151</v>
      </c>
      <c r="BE771" s="134">
        <f>IF(N771="základní",J771,0)</f>
        <v>0</v>
      </c>
      <c r="BF771" s="134">
        <f>IF(N771="snížená",J771,0)</f>
        <v>0</v>
      </c>
      <c r="BG771" s="134">
        <f>IF(N771="zákl. přenesená",J771,0)</f>
        <v>0</v>
      </c>
      <c r="BH771" s="134">
        <f>IF(N771="sníž. přenesená",J771,0)</f>
        <v>0</v>
      </c>
      <c r="BI771" s="134">
        <f>IF(N771="nulová",J771,0)</f>
        <v>0</v>
      </c>
      <c r="BJ771" s="16" t="s">
        <v>81</v>
      </c>
      <c r="BK771" s="134">
        <f>ROUND(I771*H771,2)</f>
        <v>0</v>
      </c>
      <c r="BL771" s="16" t="s">
        <v>249</v>
      </c>
      <c r="BM771" s="133" t="s">
        <v>1636</v>
      </c>
    </row>
    <row r="772" spans="2:65" s="1" customFormat="1" ht="16.5" customHeight="1">
      <c r="B772" s="31"/>
      <c r="C772" s="122" t="s">
        <v>1637</v>
      </c>
      <c r="D772" s="122" t="s">
        <v>153</v>
      </c>
      <c r="E772" s="123" t="s">
        <v>1638</v>
      </c>
      <c r="F772" s="124" t="s">
        <v>1639</v>
      </c>
      <c r="G772" s="125" t="s">
        <v>311</v>
      </c>
      <c r="H772" s="126">
        <v>1</v>
      </c>
      <c r="I772" s="127"/>
      <c r="J772" s="128">
        <f>ROUND(I772*H772,2)</f>
        <v>0</v>
      </c>
      <c r="K772" s="124" t="s">
        <v>157</v>
      </c>
      <c r="L772" s="31"/>
      <c r="M772" s="129" t="s">
        <v>19</v>
      </c>
      <c r="N772" s="130" t="s">
        <v>47</v>
      </c>
      <c r="P772" s="131">
        <f>O772*H772</f>
        <v>0</v>
      </c>
      <c r="Q772" s="131">
        <v>0</v>
      </c>
      <c r="R772" s="131">
        <f>Q772*H772</f>
        <v>0</v>
      </c>
      <c r="S772" s="131">
        <v>0</v>
      </c>
      <c r="T772" s="132">
        <f>S772*H772</f>
        <v>0</v>
      </c>
      <c r="AR772" s="133" t="s">
        <v>249</v>
      </c>
      <c r="AT772" s="133" t="s">
        <v>153</v>
      </c>
      <c r="AU772" s="133" t="s">
        <v>85</v>
      </c>
      <c r="AY772" s="16" t="s">
        <v>151</v>
      </c>
      <c r="BE772" s="134">
        <f>IF(N772="základní",J772,0)</f>
        <v>0</v>
      </c>
      <c r="BF772" s="134">
        <f>IF(N772="snížená",J772,0)</f>
        <v>0</v>
      </c>
      <c r="BG772" s="134">
        <f>IF(N772="zákl. přenesená",J772,0)</f>
        <v>0</v>
      </c>
      <c r="BH772" s="134">
        <f>IF(N772="sníž. přenesená",J772,0)</f>
        <v>0</v>
      </c>
      <c r="BI772" s="134">
        <f>IF(N772="nulová",J772,0)</f>
        <v>0</v>
      </c>
      <c r="BJ772" s="16" t="s">
        <v>81</v>
      </c>
      <c r="BK772" s="134">
        <f>ROUND(I772*H772,2)</f>
        <v>0</v>
      </c>
      <c r="BL772" s="16" t="s">
        <v>249</v>
      </c>
      <c r="BM772" s="133" t="s">
        <v>1640</v>
      </c>
    </row>
    <row r="773" spans="2:65" s="1" customFormat="1">
      <c r="B773" s="31"/>
      <c r="D773" s="135" t="s">
        <v>160</v>
      </c>
      <c r="F773" s="136" t="s">
        <v>1641</v>
      </c>
      <c r="I773" s="137"/>
      <c r="L773" s="31"/>
      <c r="M773" s="138"/>
      <c r="T773" s="52"/>
      <c r="AT773" s="16" t="s">
        <v>160</v>
      </c>
      <c r="AU773" s="16" t="s">
        <v>85</v>
      </c>
    </row>
    <row r="774" spans="2:65" s="1" customFormat="1" ht="16.5" customHeight="1">
      <c r="B774" s="31"/>
      <c r="C774" s="147" t="s">
        <v>1642</v>
      </c>
      <c r="D774" s="147" t="s">
        <v>194</v>
      </c>
      <c r="E774" s="148" t="s">
        <v>1643</v>
      </c>
      <c r="F774" s="149" t="s">
        <v>1644</v>
      </c>
      <c r="G774" s="150" t="s">
        <v>311</v>
      </c>
      <c r="H774" s="151">
        <v>1</v>
      </c>
      <c r="I774" s="152"/>
      <c r="J774" s="153">
        <f>ROUND(I774*H774,2)</f>
        <v>0</v>
      </c>
      <c r="K774" s="149" t="s">
        <v>157</v>
      </c>
      <c r="L774" s="154"/>
      <c r="M774" s="155" t="s">
        <v>19</v>
      </c>
      <c r="N774" s="156" t="s">
        <v>47</v>
      </c>
      <c r="P774" s="131">
        <f>O774*H774</f>
        <v>0</v>
      </c>
      <c r="Q774" s="131">
        <v>5.0000000000000001E-4</v>
      </c>
      <c r="R774" s="131">
        <f>Q774*H774</f>
        <v>5.0000000000000001E-4</v>
      </c>
      <c r="S774" s="131">
        <v>0</v>
      </c>
      <c r="T774" s="132">
        <f>S774*H774</f>
        <v>0</v>
      </c>
      <c r="AR774" s="133" t="s">
        <v>344</v>
      </c>
      <c r="AT774" s="133" t="s">
        <v>194</v>
      </c>
      <c r="AU774" s="133" t="s">
        <v>85</v>
      </c>
      <c r="AY774" s="16" t="s">
        <v>151</v>
      </c>
      <c r="BE774" s="134">
        <f>IF(N774="základní",J774,0)</f>
        <v>0</v>
      </c>
      <c r="BF774" s="134">
        <f>IF(N774="snížená",J774,0)</f>
        <v>0</v>
      </c>
      <c r="BG774" s="134">
        <f>IF(N774="zákl. přenesená",J774,0)</f>
        <v>0</v>
      </c>
      <c r="BH774" s="134">
        <f>IF(N774="sníž. přenesená",J774,0)</f>
        <v>0</v>
      </c>
      <c r="BI774" s="134">
        <f>IF(N774="nulová",J774,0)</f>
        <v>0</v>
      </c>
      <c r="BJ774" s="16" t="s">
        <v>81</v>
      </c>
      <c r="BK774" s="134">
        <f>ROUND(I774*H774,2)</f>
        <v>0</v>
      </c>
      <c r="BL774" s="16" t="s">
        <v>249</v>
      </c>
      <c r="BM774" s="133" t="s">
        <v>1645</v>
      </c>
    </row>
    <row r="775" spans="2:65" s="1" customFormat="1" ht="16.5" customHeight="1">
      <c r="B775" s="31"/>
      <c r="C775" s="122" t="s">
        <v>1646</v>
      </c>
      <c r="D775" s="122" t="s">
        <v>153</v>
      </c>
      <c r="E775" s="123" t="s">
        <v>1647</v>
      </c>
      <c r="F775" s="124" t="s">
        <v>1648</v>
      </c>
      <c r="G775" s="125" t="s">
        <v>311</v>
      </c>
      <c r="H775" s="126">
        <v>1</v>
      </c>
      <c r="I775" s="127"/>
      <c r="J775" s="128">
        <f>ROUND(I775*H775,2)</f>
        <v>0</v>
      </c>
      <c r="K775" s="124" t="s">
        <v>157</v>
      </c>
      <c r="L775" s="31"/>
      <c r="M775" s="129" t="s">
        <v>19</v>
      </c>
      <c r="N775" s="130" t="s">
        <v>47</v>
      </c>
      <c r="P775" s="131">
        <f>O775*H775</f>
        <v>0</v>
      </c>
      <c r="Q775" s="131">
        <v>0</v>
      </c>
      <c r="R775" s="131">
        <f>Q775*H775</f>
        <v>0</v>
      </c>
      <c r="S775" s="131">
        <v>0</v>
      </c>
      <c r="T775" s="132">
        <f>S775*H775</f>
        <v>0</v>
      </c>
      <c r="AR775" s="133" t="s">
        <v>249</v>
      </c>
      <c r="AT775" s="133" t="s">
        <v>153</v>
      </c>
      <c r="AU775" s="133" t="s">
        <v>85</v>
      </c>
      <c r="AY775" s="16" t="s">
        <v>151</v>
      </c>
      <c r="BE775" s="134">
        <f>IF(N775="základní",J775,0)</f>
        <v>0</v>
      </c>
      <c r="BF775" s="134">
        <f>IF(N775="snížená",J775,0)</f>
        <v>0</v>
      </c>
      <c r="BG775" s="134">
        <f>IF(N775="zákl. přenesená",J775,0)</f>
        <v>0</v>
      </c>
      <c r="BH775" s="134">
        <f>IF(N775="sníž. přenesená",J775,0)</f>
        <v>0</v>
      </c>
      <c r="BI775" s="134">
        <f>IF(N775="nulová",J775,0)</f>
        <v>0</v>
      </c>
      <c r="BJ775" s="16" t="s">
        <v>81</v>
      </c>
      <c r="BK775" s="134">
        <f>ROUND(I775*H775,2)</f>
        <v>0</v>
      </c>
      <c r="BL775" s="16" t="s">
        <v>249</v>
      </c>
      <c r="BM775" s="133" t="s">
        <v>1649</v>
      </c>
    </row>
    <row r="776" spans="2:65" s="1" customFormat="1">
      <c r="B776" s="31"/>
      <c r="D776" s="135" t="s">
        <v>160</v>
      </c>
      <c r="F776" s="136" t="s">
        <v>1650</v>
      </c>
      <c r="I776" s="137"/>
      <c r="L776" s="31"/>
      <c r="M776" s="138"/>
      <c r="T776" s="52"/>
      <c r="AT776" s="16" t="s">
        <v>160</v>
      </c>
      <c r="AU776" s="16" t="s">
        <v>85</v>
      </c>
    </row>
    <row r="777" spans="2:65" s="1" customFormat="1" ht="16.5" customHeight="1">
      <c r="B777" s="31"/>
      <c r="C777" s="147" t="s">
        <v>1651</v>
      </c>
      <c r="D777" s="147" t="s">
        <v>194</v>
      </c>
      <c r="E777" s="148" t="s">
        <v>1652</v>
      </c>
      <c r="F777" s="149" t="s">
        <v>1653</v>
      </c>
      <c r="G777" s="150" t="s">
        <v>311</v>
      </c>
      <c r="H777" s="151">
        <v>1</v>
      </c>
      <c r="I777" s="152"/>
      <c r="J777" s="153">
        <f>ROUND(I777*H777,2)</f>
        <v>0</v>
      </c>
      <c r="K777" s="149" t="s">
        <v>157</v>
      </c>
      <c r="L777" s="154"/>
      <c r="M777" s="155" t="s">
        <v>19</v>
      </c>
      <c r="N777" s="156" t="s">
        <v>47</v>
      </c>
      <c r="P777" s="131">
        <f>O777*H777</f>
        <v>0</v>
      </c>
      <c r="Q777" s="131">
        <v>8.0000000000000004E-4</v>
      </c>
      <c r="R777" s="131">
        <f>Q777*H777</f>
        <v>8.0000000000000004E-4</v>
      </c>
      <c r="S777" s="131">
        <v>0</v>
      </c>
      <c r="T777" s="132">
        <f>S777*H777</f>
        <v>0</v>
      </c>
      <c r="AR777" s="133" t="s">
        <v>344</v>
      </c>
      <c r="AT777" s="133" t="s">
        <v>194</v>
      </c>
      <c r="AU777" s="133" t="s">
        <v>85</v>
      </c>
      <c r="AY777" s="16" t="s">
        <v>151</v>
      </c>
      <c r="BE777" s="134">
        <f>IF(N777="základní",J777,0)</f>
        <v>0</v>
      </c>
      <c r="BF777" s="134">
        <f>IF(N777="snížená",J777,0)</f>
        <v>0</v>
      </c>
      <c r="BG777" s="134">
        <f>IF(N777="zákl. přenesená",J777,0)</f>
        <v>0</v>
      </c>
      <c r="BH777" s="134">
        <f>IF(N777="sníž. přenesená",J777,0)</f>
        <v>0</v>
      </c>
      <c r="BI777" s="134">
        <f>IF(N777="nulová",J777,0)</f>
        <v>0</v>
      </c>
      <c r="BJ777" s="16" t="s">
        <v>81</v>
      </c>
      <c r="BK777" s="134">
        <f>ROUND(I777*H777,2)</f>
        <v>0</v>
      </c>
      <c r="BL777" s="16" t="s">
        <v>249</v>
      </c>
      <c r="BM777" s="133" t="s">
        <v>1654</v>
      </c>
    </row>
    <row r="778" spans="2:65" s="1" customFormat="1" ht="16.5" customHeight="1">
      <c r="B778" s="31"/>
      <c r="C778" s="122" t="s">
        <v>1655</v>
      </c>
      <c r="D778" s="122" t="s">
        <v>153</v>
      </c>
      <c r="E778" s="123" t="s">
        <v>1656</v>
      </c>
      <c r="F778" s="124" t="s">
        <v>1657</v>
      </c>
      <c r="G778" s="125" t="s">
        <v>311</v>
      </c>
      <c r="H778" s="126">
        <v>10</v>
      </c>
      <c r="I778" s="127"/>
      <c r="J778" s="128">
        <f>ROUND(I778*H778,2)</f>
        <v>0</v>
      </c>
      <c r="K778" s="124" t="s">
        <v>157</v>
      </c>
      <c r="L778" s="31"/>
      <c r="M778" s="129" t="s">
        <v>19</v>
      </c>
      <c r="N778" s="130" t="s">
        <v>47</v>
      </c>
      <c r="P778" s="131">
        <f>O778*H778</f>
        <v>0</v>
      </c>
      <c r="Q778" s="131">
        <v>0</v>
      </c>
      <c r="R778" s="131">
        <f>Q778*H778</f>
        <v>0</v>
      </c>
      <c r="S778" s="131">
        <v>0</v>
      </c>
      <c r="T778" s="132">
        <f>S778*H778</f>
        <v>0</v>
      </c>
      <c r="AR778" s="133" t="s">
        <v>249</v>
      </c>
      <c r="AT778" s="133" t="s">
        <v>153</v>
      </c>
      <c r="AU778" s="133" t="s">
        <v>85</v>
      </c>
      <c r="AY778" s="16" t="s">
        <v>151</v>
      </c>
      <c r="BE778" s="134">
        <f>IF(N778="základní",J778,0)</f>
        <v>0</v>
      </c>
      <c r="BF778" s="134">
        <f>IF(N778="snížená",J778,0)</f>
        <v>0</v>
      </c>
      <c r="BG778" s="134">
        <f>IF(N778="zákl. přenesená",J778,0)</f>
        <v>0</v>
      </c>
      <c r="BH778" s="134">
        <f>IF(N778="sníž. přenesená",J778,0)</f>
        <v>0</v>
      </c>
      <c r="BI778" s="134">
        <f>IF(N778="nulová",J778,0)</f>
        <v>0</v>
      </c>
      <c r="BJ778" s="16" t="s">
        <v>81</v>
      </c>
      <c r="BK778" s="134">
        <f>ROUND(I778*H778,2)</f>
        <v>0</v>
      </c>
      <c r="BL778" s="16" t="s">
        <v>249</v>
      </c>
      <c r="BM778" s="133" t="s">
        <v>1658</v>
      </c>
    </row>
    <row r="779" spans="2:65" s="1" customFormat="1">
      <c r="B779" s="31"/>
      <c r="D779" s="135" t="s">
        <v>160</v>
      </c>
      <c r="F779" s="136" t="s">
        <v>1659</v>
      </c>
      <c r="I779" s="137"/>
      <c r="L779" s="31"/>
      <c r="M779" s="138"/>
      <c r="T779" s="52"/>
      <c r="AT779" s="16" t="s">
        <v>160</v>
      </c>
      <c r="AU779" s="16" t="s">
        <v>85</v>
      </c>
    </row>
    <row r="780" spans="2:65" s="1" customFormat="1" ht="16.5" customHeight="1">
      <c r="B780" s="31"/>
      <c r="C780" s="147" t="s">
        <v>1660</v>
      </c>
      <c r="D780" s="147" t="s">
        <v>194</v>
      </c>
      <c r="E780" s="148" t="s">
        <v>1661</v>
      </c>
      <c r="F780" s="149" t="s">
        <v>1662</v>
      </c>
      <c r="G780" s="150" t="s">
        <v>311</v>
      </c>
      <c r="H780" s="151">
        <v>10</v>
      </c>
      <c r="I780" s="152"/>
      <c r="J780" s="153">
        <f>ROUND(I780*H780,2)</f>
        <v>0</v>
      </c>
      <c r="K780" s="149" t="s">
        <v>157</v>
      </c>
      <c r="L780" s="154"/>
      <c r="M780" s="155" t="s">
        <v>19</v>
      </c>
      <c r="N780" s="156" t="s">
        <v>47</v>
      </c>
      <c r="P780" s="131">
        <f>O780*H780</f>
        <v>0</v>
      </c>
      <c r="Q780" s="131">
        <v>8.0000000000000007E-5</v>
      </c>
      <c r="R780" s="131">
        <f>Q780*H780</f>
        <v>8.0000000000000004E-4</v>
      </c>
      <c r="S780" s="131">
        <v>0</v>
      </c>
      <c r="T780" s="132">
        <f>S780*H780</f>
        <v>0</v>
      </c>
      <c r="AR780" s="133" t="s">
        <v>344</v>
      </c>
      <c r="AT780" s="133" t="s">
        <v>194</v>
      </c>
      <c r="AU780" s="133" t="s">
        <v>85</v>
      </c>
      <c r="AY780" s="16" t="s">
        <v>151</v>
      </c>
      <c r="BE780" s="134">
        <f>IF(N780="základní",J780,0)</f>
        <v>0</v>
      </c>
      <c r="BF780" s="134">
        <f>IF(N780="snížená",J780,0)</f>
        <v>0</v>
      </c>
      <c r="BG780" s="134">
        <f>IF(N780="zákl. přenesená",J780,0)</f>
        <v>0</v>
      </c>
      <c r="BH780" s="134">
        <f>IF(N780="sníž. přenesená",J780,0)</f>
        <v>0</v>
      </c>
      <c r="BI780" s="134">
        <f>IF(N780="nulová",J780,0)</f>
        <v>0</v>
      </c>
      <c r="BJ780" s="16" t="s">
        <v>81</v>
      </c>
      <c r="BK780" s="134">
        <f>ROUND(I780*H780,2)</f>
        <v>0</v>
      </c>
      <c r="BL780" s="16" t="s">
        <v>249</v>
      </c>
      <c r="BM780" s="133" t="s">
        <v>1663</v>
      </c>
    </row>
    <row r="781" spans="2:65" s="1" customFormat="1" ht="16.5" customHeight="1">
      <c r="B781" s="31"/>
      <c r="C781" s="122" t="s">
        <v>1664</v>
      </c>
      <c r="D781" s="122" t="s">
        <v>153</v>
      </c>
      <c r="E781" s="123" t="s">
        <v>1665</v>
      </c>
      <c r="F781" s="124" t="s">
        <v>1666</v>
      </c>
      <c r="G781" s="125" t="s">
        <v>311</v>
      </c>
      <c r="H781" s="126">
        <v>8</v>
      </c>
      <c r="I781" s="127"/>
      <c r="J781" s="128">
        <f>ROUND(I781*H781,2)</f>
        <v>0</v>
      </c>
      <c r="K781" s="124" t="s">
        <v>157</v>
      </c>
      <c r="L781" s="31"/>
      <c r="M781" s="129" t="s">
        <v>19</v>
      </c>
      <c r="N781" s="130" t="s">
        <v>47</v>
      </c>
      <c r="P781" s="131">
        <f>O781*H781</f>
        <v>0</v>
      </c>
      <c r="Q781" s="131">
        <v>0</v>
      </c>
      <c r="R781" s="131">
        <f>Q781*H781</f>
        <v>0</v>
      </c>
      <c r="S781" s="131">
        <v>0</v>
      </c>
      <c r="T781" s="132">
        <f>S781*H781</f>
        <v>0</v>
      </c>
      <c r="AR781" s="133" t="s">
        <v>249</v>
      </c>
      <c r="AT781" s="133" t="s">
        <v>153</v>
      </c>
      <c r="AU781" s="133" t="s">
        <v>85</v>
      </c>
      <c r="AY781" s="16" t="s">
        <v>151</v>
      </c>
      <c r="BE781" s="134">
        <f>IF(N781="základní",J781,0)</f>
        <v>0</v>
      </c>
      <c r="BF781" s="134">
        <f>IF(N781="snížená",J781,0)</f>
        <v>0</v>
      </c>
      <c r="BG781" s="134">
        <f>IF(N781="zákl. přenesená",J781,0)</f>
        <v>0</v>
      </c>
      <c r="BH781" s="134">
        <f>IF(N781="sníž. přenesená",J781,0)</f>
        <v>0</v>
      </c>
      <c r="BI781" s="134">
        <f>IF(N781="nulová",J781,0)</f>
        <v>0</v>
      </c>
      <c r="BJ781" s="16" t="s">
        <v>81</v>
      </c>
      <c r="BK781" s="134">
        <f>ROUND(I781*H781,2)</f>
        <v>0</v>
      </c>
      <c r="BL781" s="16" t="s">
        <v>249</v>
      </c>
      <c r="BM781" s="133" t="s">
        <v>1667</v>
      </c>
    </row>
    <row r="782" spans="2:65" s="1" customFormat="1">
      <c r="B782" s="31"/>
      <c r="D782" s="135" t="s">
        <v>160</v>
      </c>
      <c r="F782" s="136" t="s">
        <v>1668</v>
      </c>
      <c r="I782" s="137"/>
      <c r="L782" s="31"/>
      <c r="M782" s="138"/>
      <c r="T782" s="52"/>
      <c r="AT782" s="16" t="s">
        <v>160</v>
      </c>
      <c r="AU782" s="16" t="s">
        <v>85</v>
      </c>
    </row>
    <row r="783" spans="2:65" s="1" customFormat="1" ht="24.2" customHeight="1">
      <c r="B783" s="31"/>
      <c r="C783" s="147" t="s">
        <v>1669</v>
      </c>
      <c r="D783" s="147" t="s">
        <v>194</v>
      </c>
      <c r="E783" s="148" t="s">
        <v>1670</v>
      </c>
      <c r="F783" s="149" t="s">
        <v>1671</v>
      </c>
      <c r="G783" s="150" t="s">
        <v>311</v>
      </c>
      <c r="H783" s="151">
        <v>8</v>
      </c>
      <c r="I783" s="152"/>
      <c r="J783" s="153">
        <f>ROUND(I783*H783,2)</f>
        <v>0</v>
      </c>
      <c r="K783" s="149" t="s">
        <v>157</v>
      </c>
      <c r="L783" s="154"/>
      <c r="M783" s="155" t="s">
        <v>19</v>
      </c>
      <c r="N783" s="156" t="s">
        <v>47</v>
      </c>
      <c r="P783" s="131">
        <f>O783*H783</f>
        <v>0</v>
      </c>
      <c r="Q783" s="131">
        <v>8.0000000000000004E-4</v>
      </c>
      <c r="R783" s="131">
        <f>Q783*H783</f>
        <v>6.4000000000000003E-3</v>
      </c>
      <c r="S783" s="131">
        <v>0</v>
      </c>
      <c r="T783" s="132">
        <f>S783*H783</f>
        <v>0</v>
      </c>
      <c r="AR783" s="133" t="s">
        <v>344</v>
      </c>
      <c r="AT783" s="133" t="s">
        <v>194</v>
      </c>
      <c r="AU783" s="133" t="s">
        <v>85</v>
      </c>
      <c r="AY783" s="16" t="s">
        <v>151</v>
      </c>
      <c r="BE783" s="134">
        <f>IF(N783="základní",J783,0)</f>
        <v>0</v>
      </c>
      <c r="BF783" s="134">
        <f>IF(N783="snížená",J783,0)</f>
        <v>0</v>
      </c>
      <c r="BG783" s="134">
        <f>IF(N783="zákl. přenesená",J783,0)</f>
        <v>0</v>
      </c>
      <c r="BH783" s="134">
        <f>IF(N783="sníž. přenesená",J783,0)</f>
        <v>0</v>
      </c>
      <c r="BI783" s="134">
        <f>IF(N783="nulová",J783,0)</f>
        <v>0</v>
      </c>
      <c r="BJ783" s="16" t="s">
        <v>81</v>
      </c>
      <c r="BK783" s="134">
        <f>ROUND(I783*H783,2)</f>
        <v>0</v>
      </c>
      <c r="BL783" s="16" t="s">
        <v>249</v>
      </c>
      <c r="BM783" s="133" t="s">
        <v>1672</v>
      </c>
    </row>
    <row r="784" spans="2:65" s="1" customFormat="1" ht="16.5" customHeight="1">
      <c r="B784" s="31"/>
      <c r="C784" s="122" t="s">
        <v>1673</v>
      </c>
      <c r="D784" s="122" t="s">
        <v>153</v>
      </c>
      <c r="E784" s="123" t="s">
        <v>1674</v>
      </c>
      <c r="F784" s="124" t="s">
        <v>1675</v>
      </c>
      <c r="G784" s="125" t="s">
        <v>311</v>
      </c>
      <c r="H784" s="126">
        <v>1</v>
      </c>
      <c r="I784" s="127"/>
      <c r="J784" s="128">
        <f>ROUND(I784*H784,2)</f>
        <v>0</v>
      </c>
      <c r="K784" s="124" t="s">
        <v>157</v>
      </c>
      <c r="L784" s="31"/>
      <c r="M784" s="129" t="s">
        <v>19</v>
      </c>
      <c r="N784" s="130" t="s">
        <v>47</v>
      </c>
      <c r="P784" s="131">
        <f>O784*H784</f>
        <v>0</v>
      </c>
      <c r="Q784" s="131">
        <v>0</v>
      </c>
      <c r="R784" s="131">
        <f>Q784*H784</f>
        <v>0</v>
      </c>
      <c r="S784" s="131">
        <v>0</v>
      </c>
      <c r="T784" s="132">
        <f>S784*H784</f>
        <v>0</v>
      </c>
      <c r="AR784" s="133" t="s">
        <v>249</v>
      </c>
      <c r="AT784" s="133" t="s">
        <v>153</v>
      </c>
      <c r="AU784" s="133" t="s">
        <v>85</v>
      </c>
      <c r="AY784" s="16" t="s">
        <v>151</v>
      </c>
      <c r="BE784" s="134">
        <f>IF(N784="základní",J784,0)</f>
        <v>0</v>
      </c>
      <c r="BF784" s="134">
        <f>IF(N784="snížená",J784,0)</f>
        <v>0</v>
      </c>
      <c r="BG784" s="134">
        <f>IF(N784="zákl. přenesená",J784,0)</f>
        <v>0</v>
      </c>
      <c r="BH784" s="134">
        <f>IF(N784="sníž. přenesená",J784,0)</f>
        <v>0</v>
      </c>
      <c r="BI784" s="134">
        <f>IF(N784="nulová",J784,0)</f>
        <v>0</v>
      </c>
      <c r="BJ784" s="16" t="s">
        <v>81</v>
      </c>
      <c r="BK784" s="134">
        <f>ROUND(I784*H784,2)</f>
        <v>0</v>
      </c>
      <c r="BL784" s="16" t="s">
        <v>249</v>
      </c>
      <c r="BM784" s="133" t="s">
        <v>1676</v>
      </c>
    </row>
    <row r="785" spans="2:65" s="1" customFormat="1">
      <c r="B785" s="31"/>
      <c r="D785" s="135" t="s">
        <v>160</v>
      </c>
      <c r="F785" s="136" t="s">
        <v>1677</v>
      </c>
      <c r="I785" s="137"/>
      <c r="L785" s="31"/>
      <c r="M785" s="138"/>
      <c r="T785" s="52"/>
      <c r="AT785" s="16" t="s">
        <v>160</v>
      </c>
      <c r="AU785" s="16" t="s">
        <v>85</v>
      </c>
    </row>
    <row r="786" spans="2:65" s="1" customFormat="1" ht="16.5" customHeight="1">
      <c r="B786" s="31"/>
      <c r="C786" s="147" t="s">
        <v>1678</v>
      </c>
      <c r="D786" s="147" t="s">
        <v>194</v>
      </c>
      <c r="E786" s="148" t="s">
        <v>1679</v>
      </c>
      <c r="F786" s="149" t="s">
        <v>1680</v>
      </c>
      <c r="G786" s="150" t="s">
        <v>311</v>
      </c>
      <c r="H786" s="151">
        <v>1</v>
      </c>
      <c r="I786" s="152"/>
      <c r="J786" s="153">
        <f>ROUND(I786*H786,2)</f>
        <v>0</v>
      </c>
      <c r="K786" s="149" t="s">
        <v>157</v>
      </c>
      <c r="L786" s="154"/>
      <c r="M786" s="155" t="s">
        <v>19</v>
      </c>
      <c r="N786" s="156" t="s">
        <v>47</v>
      </c>
      <c r="P786" s="131">
        <f>O786*H786</f>
        <v>0</v>
      </c>
      <c r="Q786" s="131">
        <v>1E-4</v>
      </c>
      <c r="R786" s="131">
        <f>Q786*H786</f>
        <v>1E-4</v>
      </c>
      <c r="S786" s="131">
        <v>0</v>
      </c>
      <c r="T786" s="132">
        <f>S786*H786</f>
        <v>0</v>
      </c>
      <c r="AR786" s="133" t="s">
        <v>344</v>
      </c>
      <c r="AT786" s="133" t="s">
        <v>194</v>
      </c>
      <c r="AU786" s="133" t="s">
        <v>85</v>
      </c>
      <c r="AY786" s="16" t="s">
        <v>151</v>
      </c>
      <c r="BE786" s="134">
        <f>IF(N786="základní",J786,0)</f>
        <v>0</v>
      </c>
      <c r="BF786" s="134">
        <f>IF(N786="snížená",J786,0)</f>
        <v>0</v>
      </c>
      <c r="BG786" s="134">
        <f>IF(N786="zákl. přenesená",J786,0)</f>
        <v>0</v>
      </c>
      <c r="BH786" s="134">
        <f>IF(N786="sníž. přenesená",J786,0)</f>
        <v>0</v>
      </c>
      <c r="BI786" s="134">
        <f>IF(N786="nulová",J786,0)</f>
        <v>0</v>
      </c>
      <c r="BJ786" s="16" t="s">
        <v>81</v>
      </c>
      <c r="BK786" s="134">
        <f>ROUND(I786*H786,2)</f>
        <v>0</v>
      </c>
      <c r="BL786" s="16" t="s">
        <v>249</v>
      </c>
      <c r="BM786" s="133" t="s">
        <v>1681</v>
      </c>
    </row>
    <row r="787" spans="2:65" s="1" customFormat="1" ht="16.5" customHeight="1">
      <c r="B787" s="31"/>
      <c r="C787" s="122" t="s">
        <v>1682</v>
      </c>
      <c r="D787" s="122" t="s">
        <v>153</v>
      </c>
      <c r="E787" s="123" t="s">
        <v>1683</v>
      </c>
      <c r="F787" s="124" t="s">
        <v>1684</v>
      </c>
      <c r="G787" s="125" t="s">
        <v>311</v>
      </c>
      <c r="H787" s="126">
        <v>1</v>
      </c>
      <c r="I787" s="127"/>
      <c r="J787" s="128">
        <f>ROUND(I787*H787,2)</f>
        <v>0</v>
      </c>
      <c r="K787" s="124" t="s">
        <v>157</v>
      </c>
      <c r="L787" s="31"/>
      <c r="M787" s="129" t="s">
        <v>19</v>
      </c>
      <c r="N787" s="130" t="s">
        <v>47</v>
      </c>
      <c r="P787" s="131">
        <f>O787*H787</f>
        <v>0</v>
      </c>
      <c r="Q787" s="131">
        <v>0</v>
      </c>
      <c r="R787" s="131">
        <f>Q787*H787</f>
        <v>0</v>
      </c>
      <c r="S787" s="131">
        <v>0</v>
      </c>
      <c r="T787" s="132">
        <f>S787*H787</f>
        <v>0</v>
      </c>
      <c r="AR787" s="133" t="s">
        <v>249</v>
      </c>
      <c r="AT787" s="133" t="s">
        <v>153</v>
      </c>
      <c r="AU787" s="133" t="s">
        <v>85</v>
      </c>
      <c r="AY787" s="16" t="s">
        <v>151</v>
      </c>
      <c r="BE787" s="134">
        <f>IF(N787="základní",J787,0)</f>
        <v>0</v>
      </c>
      <c r="BF787" s="134">
        <f>IF(N787="snížená",J787,0)</f>
        <v>0</v>
      </c>
      <c r="BG787" s="134">
        <f>IF(N787="zákl. přenesená",J787,0)</f>
        <v>0</v>
      </c>
      <c r="BH787" s="134">
        <f>IF(N787="sníž. přenesená",J787,0)</f>
        <v>0</v>
      </c>
      <c r="BI787" s="134">
        <f>IF(N787="nulová",J787,0)</f>
        <v>0</v>
      </c>
      <c r="BJ787" s="16" t="s">
        <v>81</v>
      </c>
      <c r="BK787" s="134">
        <f>ROUND(I787*H787,2)</f>
        <v>0</v>
      </c>
      <c r="BL787" s="16" t="s">
        <v>249</v>
      </c>
      <c r="BM787" s="133" t="s">
        <v>1685</v>
      </c>
    </row>
    <row r="788" spans="2:65" s="1" customFormat="1">
      <c r="B788" s="31"/>
      <c r="D788" s="135" t="s">
        <v>160</v>
      </c>
      <c r="F788" s="136" t="s">
        <v>1686</v>
      </c>
      <c r="I788" s="137"/>
      <c r="L788" s="31"/>
      <c r="M788" s="138"/>
      <c r="T788" s="52"/>
      <c r="AT788" s="16" t="s">
        <v>160</v>
      </c>
      <c r="AU788" s="16" t="s">
        <v>85</v>
      </c>
    </row>
    <row r="789" spans="2:65" s="1" customFormat="1" ht="16.5" customHeight="1">
      <c r="B789" s="31"/>
      <c r="C789" s="122" t="s">
        <v>1687</v>
      </c>
      <c r="D789" s="122" t="s">
        <v>153</v>
      </c>
      <c r="E789" s="123" t="s">
        <v>1688</v>
      </c>
      <c r="F789" s="124" t="s">
        <v>1689</v>
      </c>
      <c r="G789" s="125" t="s">
        <v>311</v>
      </c>
      <c r="H789" s="126">
        <v>1</v>
      </c>
      <c r="I789" s="127"/>
      <c r="J789" s="128">
        <f>ROUND(I789*H789,2)</f>
        <v>0</v>
      </c>
      <c r="K789" s="124" t="s">
        <v>157</v>
      </c>
      <c r="L789" s="31"/>
      <c r="M789" s="129" t="s">
        <v>19</v>
      </c>
      <c r="N789" s="130" t="s">
        <v>47</v>
      </c>
      <c r="P789" s="131">
        <f>O789*H789</f>
        <v>0</v>
      </c>
      <c r="Q789" s="131">
        <v>0</v>
      </c>
      <c r="R789" s="131">
        <f>Q789*H789</f>
        <v>0</v>
      </c>
      <c r="S789" s="131">
        <v>0</v>
      </c>
      <c r="T789" s="132">
        <f>S789*H789</f>
        <v>0</v>
      </c>
      <c r="AR789" s="133" t="s">
        <v>249</v>
      </c>
      <c r="AT789" s="133" t="s">
        <v>153</v>
      </c>
      <c r="AU789" s="133" t="s">
        <v>85</v>
      </c>
      <c r="AY789" s="16" t="s">
        <v>151</v>
      </c>
      <c r="BE789" s="134">
        <f>IF(N789="základní",J789,0)</f>
        <v>0</v>
      </c>
      <c r="BF789" s="134">
        <f>IF(N789="snížená",J789,0)</f>
        <v>0</v>
      </c>
      <c r="BG789" s="134">
        <f>IF(N789="zákl. přenesená",J789,0)</f>
        <v>0</v>
      </c>
      <c r="BH789" s="134">
        <f>IF(N789="sníž. přenesená",J789,0)</f>
        <v>0</v>
      </c>
      <c r="BI789" s="134">
        <f>IF(N789="nulová",J789,0)</f>
        <v>0</v>
      </c>
      <c r="BJ789" s="16" t="s">
        <v>81</v>
      </c>
      <c r="BK789" s="134">
        <f>ROUND(I789*H789,2)</f>
        <v>0</v>
      </c>
      <c r="BL789" s="16" t="s">
        <v>249</v>
      </c>
      <c r="BM789" s="133" t="s">
        <v>1690</v>
      </c>
    </row>
    <row r="790" spans="2:65" s="1" customFormat="1">
      <c r="B790" s="31"/>
      <c r="D790" s="135" t="s">
        <v>160</v>
      </c>
      <c r="F790" s="136" t="s">
        <v>1691</v>
      </c>
      <c r="I790" s="137"/>
      <c r="L790" s="31"/>
      <c r="M790" s="138"/>
      <c r="T790" s="52"/>
      <c r="AT790" s="16" t="s">
        <v>160</v>
      </c>
      <c r="AU790" s="16" t="s">
        <v>85</v>
      </c>
    </row>
    <row r="791" spans="2:65" s="1" customFormat="1" ht="16.5" customHeight="1">
      <c r="B791" s="31"/>
      <c r="C791" s="122" t="s">
        <v>1692</v>
      </c>
      <c r="D791" s="122" t="s">
        <v>153</v>
      </c>
      <c r="E791" s="123" t="s">
        <v>1693</v>
      </c>
      <c r="F791" s="124" t="s">
        <v>1694</v>
      </c>
      <c r="G791" s="125" t="s">
        <v>311</v>
      </c>
      <c r="H791" s="126">
        <v>1</v>
      </c>
      <c r="I791" s="127"/>
      <c r="J791" s="128">
        <f>ROUND(I791*H791,2)</f>
        <v>0</v>
      </c>
      <c r="K791" s="124" t="s">
        <v>157</v>
      </c>
      <c r="L791" s="31"/>
      <c r="M791" s="129" t="s">
        <v>19</v>
      </c>
      <c r="N791" s="130" t="s">
        <v>47</v>
      </c>
      <c r="P791" s="131">
        <f>O791*H791</f>
        <v>0</v>
      </c>
      <c r="Q791" s="131">
        <v>0</v>
      </c>
      <c r="R791" s="131">
        <f>Q791*H791</f>
        <v>0</v>
      </c>
      <c r="S791" s="131">
        <v>0</v>
      </c>
      <c r="T791" s="132">
        <f>S791*H791</f>
        <v>0</v>
      </c>
      <c r="AR791" s="133" t="s">
        <v>249</v>
      </c>
      <c r="AT791" s="133" t="s">
        <v>153</v>
      </c>
      <c r="AU791" s="133" t="s">
        <v>85</v>
      </c>
      <c r="AY791" s="16" t="s">
        <v>151</v>
      </c>
      <c r="BE791" s="134">
        <f>IF(N791="základní",J791,0)</f>
        <v>0</v>
      </c>
      <c r="BF791" s="134">
        <f>IF(N791="snížená",J791,0)</f>
        <v>0</v>
      </c>
      <c r="BG791" s="134">
        <f>IF(N791="zákl. přenesená",J791,0)</f>
        <v>0</v>
      </c>
      <c r="BH791" s="134">
        <f>IF(N791="sníž. přenesená",J791,0)</f>
        <v>0</v>
      </c>
      <c r="BI791" s="134">
        <f>IF(N791="nulová",J791,0)</f>
        <v>0</v>
      </c>
      <c r="BJ791" s="16" t="s">
        <v>81</v>
      </c>
      <c r="BK791" s="134">
        <f>ROUND(I791*H791,2)</f>
        <v>0</v>
      </c>
      <c r="BL791" s="16" t="s">
        <v>249</v>
      </c>
      <c r="BM791" s="133" t="s">
        <v>1695</v>
      </c>
    </row>
    <row r="792" spans="2:65" s="1" customFormat="1">
      <c r="B792" s="31"/>
      <c r="D792" s="135" t="s">
        <v>160</v>
      </c>
      <c r="F792" s="136" t="s">
        <v>1696</v>
      </c>
      <c r="I792" s="137"/>
      <c r="L792" s="31"/>
      <c r="M792" s="138"/>
      <c r="T792" s="52"/>
      <c r="AT792" s="16" t="s">
        <v>160</v>
      </c>
      <c r="AU792" s="16" t="s">
        <v>85</v>
      </c>
    </row>
    <row r="793" spans="2:65" s="1" customFormat="1" ht="16.5" customHeight="1">
      <c r="B793" s="31"/>
      <c r="C793" s="122" t="s">
        <v>1697</v>
      </c>
      <c r="D793" s="122" t="s">
        <v>153</v>
      </c>
      <c r="E793" s="123" t="s">
        <v>1698</v>
      </c>
      <c r="F793" s="124" t="s">
        <v>1699</v>
      </c>
      <c r="G793" s="125" t="s">
        <v>311</v>
      </c>
      <c r="H793" s="126">
        <v>1</v>
      </c>
      <c r="I793" s="127"/>
      <c r="J793" s="128">
        <f>ROUND(I793*H793,2)</f>
        <v>0</v>
      </c>
      <c r="K793" s="124" t="s">
        <v>157</v>
      </c>
      <c r="L793" s="31"/>
      <c r="M793" s="129" t="s">
        <v>19</v>
      </c>
      <c r="N793" s="130" t="s">
        <v>47</v>
      </c>
      <c r="P793" s="131">
        <f>O793*H793</f>
        <v>0</v>
      </c>
      <c r="Q793" s="131">
        <v>0</v>
      </c>
      <c r="R793" s="131">
        <f>Q793*H793</f>
        <v>0</v>
      </c>
      <c r="S793" s="131">
        <v>0</v>
      </c>
      <c r="T793" s="132">
        <f>S793*H793</f>
        <v>0</v>
      </c>
      <c r="AR793" s="133" t="s">
        <v>249</v>
      </c>
      <c r="AT793" s="133" t="s">
        <v>153</v>
      </c>
      <c r="AU793" s="133" t="s">
        <v>85</v>
      </c>
      <c r="AY793" s="16" t="s">
        <v>151</v>
      </c>
      <c r="BE793" s="134">
        <f>IF(N793="základní",J793,0)</f>
        <v>0</v>
      </c>
      <c r="BF793" s="134">
        <f>IF(N793="snížená",J793,0)</f>
        <v>0</v>
      </c>
      <c r="BG793" s="134">
        <f>IF(N793="zákl. přenesená",J793,0)</f>
        <v>0</v>
      </c>
      <c r="BH793" s="134">
        <f>IF(N793="sníž. přenesená",J793,0)</f>
        <v>0</v>
      </c>
      <c r="BI793" s="134">
        <f>IF(N793="nulová",J793,0)</f>
        <v>0</v>
      </c>
      <c r="BJ793" s="16" t="s">
        <v>81</v>
      </c>
      <c r="BK793" s="134">
        <f>ROUND(I793*H793,2)</f>
        <v>0</v>
      </c>
      <c r="BL793" s="16" t="s">
        <v>249</v>
      </c>
      <c r="BM793" s="133" t="s">
        <v>1700</v>
      </c>
    </row>
    <row r="794" spans="2:65" s="1" customFormat="1">
      <c r="B794" s="31"/>
      <c r="D794" s="135" t="s">
        <v>160</v>
      </c>
      <c r="F794" s="136" t="s">
        <v>1701</v>
      </c>
      <c r="I794" s="137"/>
      <c r="L794" s="31"/>
      <c r="M794" s="138"/>
      <c r="T794" s="52"/>
      <c r="AT794" s="16" t="s">
        <v>160</v>
      </c>
      <c r="AU794" s="16" t="s">
        <v>85</v>
      </c>
    </row>
    <row r="795" spans="2:65" s="1" customFormat="1" ht="16.5" customHeight="1">
      <c r="B795" s="31"/>
      <c r="C795" s="147" t="s">
        <v>1702</v>
      </c>
      <c r="D795" s="147" t="s">
        <v>194</v>
      </c>
      <c r="E795" s="148" t="s">
        <v>1703</v>
      </c>
      <c r="F795" s="149" t="s">
        <v>1704</v>
      </c>
      <c r="G795" s="150" t="s">
        <v>311</v>
      </c>
      <c r="H795" s="151">
        <v>1</v>
      </c>
      <c r="I795" s="152"/>
      <c r="J795" s="153">
        <f>ROUND(I795*H795,2)</f>
        <v>0</v>
      </c>
      <c r="K795" s="149" t="s">
        <v>157</v>
      </c>
      <c r="L795" s="154"/>
      <c r="M795" s="155" t="s">
        <v>19</v>
      </c>
      <c r="N795" s="156" t="s">
        <v>47</v>
      </c>
      <c r="P795" s="131">
        <f>O795*H795</f>
        <v>0</v>
      </c>
      <c r="Q795" s="131">
        <v>1.5E-3</v>
      </c>
      <c r="R795" s="131">
        <f>Q795*H795</f>
        <v>1.5E-3</v>
      </c>
      <c r="S795" s="131">
        <v>0</v>
      </c>
      <c r="T795" s="132">
        <f>S795*H795</f>
        <v>0</v>
      </c>
      <c r="AR795" s="133" t="s">
        <v>344</v>
      </c>
      <c r="AT795" s="133" t="s">
        <v>194</v>
      </c>
      <c r="AU795" s="133" t="s">
        <v>85</v>
      </c>
      <c r="AY795" s="16" t="s">
        <v>151</v>
      </c>
      <c r="BE795" s="134">
        <f>IF(N795="základní",J795,0)</f>
        <v>0</v>
      </c>
      <c r="BF795" s="134">
        <f>IF(N795="snížená",J795,0)</f>
        <v>0</v>
      </c>
      <c r="BG795" s="134">
        <f>IF(N795="zákl. přenesená",J795,0)</f>
        <v>0</v>
      </c>
      <c r="BH795" s="134">
        <f>IF(N795="sníž. přenesená",J795,0)</f>
        <v>0</v>
      </c>
      <c r="BI795" s="134">
        <f>IF(N795="nulová",J795,0)</f>
        <v>0</v>
      </c>
      <c r="BJ795" s="16" t="s">
        <v>81</v>
      </c>
      <c r="BK795" s="134">
        <f>ROUND(I795*H795,2)</f>
        <v>0</v>
      </c>
      <c r="BL795" s="16" t="s">
        <v>249</v>
      </c>
      <c r="BM795" s="133" t="s">
        <v>1705</v>
      </c>
    </row>
    <row r="796" spans="2:65" s="1" customFormat="1" ht="16.5" customHeight="1">
      <c r="B796" s="31"/>
      <c r="C796" s="122" t="s">
        <v>1706</v>
      </c>
      <c r="D796" s="122" t="s">
        <v>153</v>
      </c>
      <c r="E796" s="123" t="s">
        <v>1707</v>
      </c>
      <c r="F796" s="124" t="s">
        <v>1708</v>
      </c>
      <c r="G796" s="125" t="s">
        <v>311</v>
      </c>
      <c r="H796" s="126">
        <v>4</v>
      </c>
      <c r="I796" s="127"/>
      <c r="J796" s="128">
        <f>ROUND(I796*H796,2)</f>
        <v>0</v>
      </c>
      <c r="K796" s="124" t="s">
        <v>157</v>
      </c>
      <c r="L796" s="31"/>
      <c r="M796" s="129" t="s">
        <v>19</v>
      </c>
      <c r="N796" s="130" t="s">
        <v>47</v>
      </c>
      <c r="P796" s="131">
        <f>O796*H796</f>
        <v>0</v>
      </c>
      <c r="Q796" s="131">
        <v>0</v>
      </c>
      <c r="R796" s="131">
        <f>Q796*H796</f>
        <v>0</v>
      </c>
      <c r="S796" s="131">
        <v>0</v>
      </c>
      <c r="T796" s="132">
        <f>S796*H796</f>
        <v>0</v>
      </c>
      <c r="AR796" s="133" t="s">
        <v>249</v>
      </c>
      <c r="AT796" s="133" t="s">
        <v>153</v>
      </c>
      <c r="AU796" s="133" t="s">
        <v>85</v>
      </c>
      <c r="AY796" s="16" t="s">
        <v>151</v>
      </c>
      <c r="BE796" s="134">
        <f>IF(N796="základní",J796,0)</f>
        <v>0</v>
      </c>
      <c r="BF796" s="134">
        <f>IF(N796="snížená",J796,0)</f>
        <v>0</v>
      </c>
      <c r="BG796" s="134">
        <f>IF(N796="zákl. přenesená",J796,0)</f>
        <v>0</v>
      </c>
      <c r="BH796" s="134">
        <f>IF(N796="sníž. přenesená",J796,0)</f>
        <v>0</v>
      </c>
      <c r="BI796" s="134">
        <f>IF(N796="nulová",J796,0)</f>
        <v>0</v>
      </c>
      <c r="BJ796" s="16" t="s">
        <v>81</v>
      </c>
      <c r="BK796" s="134">
        <f>ROUND(I796*H796,2)</f>
        <v>0</v>
      </c>
      <c r="BL796" s="16" t="s">
        <v>249</v>
      </c>
      <c r="BM796" s="133" t="s">
        <v>1709</v>
      </c>
    </row>
    <row r="797" spans="2:65" s="1" customFormat="1">
      <c r="B797" s="31"/>
      <c r="D797" s="135" t="s">
        <v>160</v>
      </c>
      <c r="F797" s="136" t="s">
        <v>1710</v>
      </c>
      <c r="I797" s="137"/>
      <c r="L797" s="31"/>
      <c r="M797" s="138"/>
      <c r="T797" s="52"/>
      <c r="AT797" s="16" t="s">
        <v>160</v>
      </c>
      <c r="AU797" s="16" t="s">
        <v>85</v>
      </c>
    </row>
    <row r="798" spans="2:65" s="1" customFormat="1" ht="16.5" customHeight="1">
      <c r="B798" s="31"/>
      <c r="C798" s="147" t="s">
        <v>1711</v>
      </c>
      <c r="D798" s="147" t="s">
        <v>194</v>
      </c>
      <c r="E798" s="148" t="s">
        <v>1712</v>
      </c>
      <c r="F798" s="149" t="s">
        <v>1713</v>
      </c>
      <c r="G798" s="150" t="s">
        <v>311</v>
      </c>
      <c r="H798" s="151">
        <v>4</v>
      </c>
      <c r="I798" s="152"/>
      <c r="J798" s="153">
        <f>ROUND(I798*H798,2)</f>
        <v>0</v>
      </c>
      <c r="K798" s="149" t="s">
        <v>157</v>
      </c>
      <c r="L798" s="154"/>
      <c r="M798" s="155" t="s">
        <v>19</v>
      </c>
      <c r="N798" s="156" t="s">
        <v>47</v>
      </c>
      <c r="P798" s="131">
        <f>O798*H798</f>
        <v>0</v>
      </c>
      <c r="Q798" s="131">
        <v>5.9999999999999995E-4</v>
      </c>
      <c r="R798" s="131">
        <f>Q798*H798</f>
        <v>2.3999999999999998E-3</v>
      </c>
      <c r="S798" s="131">
        <v>0</v>
      </c>
      <c r="T798" s="132">
        <f>S798*H798</f>
        <v>0</v>
      </c>
      <c r="AR798" s="133" t="s">
        <v>344</v>
      </c>
      <c r="AT798" s="133" t="s">
        <v>194</v>
      </c>
      <c r="AU798" s="133" t="s">
        <v>85</v>
      </c>
      <c r="AY798" s="16" t="s">
        <v>151</v>
      </c>
      <c r="BE798" s="134">
        <f>IF(N798="základní",J798,0)</f>
        <v>0</v>
      </c>
      <c r="BF798" s="134">
        <f>IF(N798="snížená",J798,0)</f>
        <v>0</v>
      </c>
      <c r="BG798" s="134">
        <f>IF(N798="zákl. přenesená",J798,0)</f>
        <v>0</v>
      </c>
      <c r="BH798" s="134">
        <f>IF(N798="sníž. přenesená",J798,0)</f>
        <v>0</v>
      </c>
      <c r="BI798" s="134">
        <f>IF(N798="nulová",J798,0)</f>
        <v>0</v>
      </c>
      <c r="BJ798" s="16" t="s">
        <v>81</v>
      </c>
      <c r="BK798" s="134">
        <f>ROUND(I798*H798,2)</f>
        <v>0</v>
      </c>
      <c r="BL798" s="16" t="s">
        <v>249</v>
      </c>
      <c r="BM798" s="133" t="s">
        <v>1714</v>
      </c>
    </row>
    <row r="799" spans="2:65" s="1" customFormat="1" ht="16.5" customHeight="1">
      <c r="B799" s="31"/>
      <c r="C799" s="122" t="s">
        <v>1715</v>
      </c>
      <c r="D799" s="122" t="s">
        <v>153</v>
      </c>
      <c r="E799" s="123" t="s">
        <v>1716</v>
      </c>
      <c r="F799" s="124" t="s">
        <v>1717</v>
      </c>
      <c r="G799" s="125" t="s">
        <v>311</v>
      </c>
      <c r="H799" s="126">
        <v>1</v>
      </c>
      <c r="I799" s="127"/>
      <c r="J799" s="128">
        <f>ROUND(I799*H799,2)</f>
        <v>0</v>
      </c>
      <c r="K799" s="124" t="s">
        <v>157</v>
      </c>
      <c r="L799" s="31"/>
      <c r="M799" s="129" t="s">
        <v>19</v>
      </c>
      <c r="N799" s="130" t="s">
        <v>47</v>
      </c>
      <c r="P799" s="131">
        <f>O799*H799</f>
        <v>0</v>
      </c>
      <c r="Q799" s="131">
        <v>0</v>
      </c>
      <c r="R799" s="131">
        <f>Q799*H799</f>
        <v>0</v>
      </c>
      <c r="S799" s="131">
        <v>0</v>
      </c>
      <c r="T799" s="132">
        <f>S799*H799</f>
        <v>0</v>
      </c>
      <c r="AR799" s="133" t="s">
        <v>249</v>
      </c>
      <c r="AT799" s="133" t="s">
        <v>153</v>
      </c>
      <c r="AU799" s="133" t="s">
        <v>85</v>
      </c>
      <c r="AY799" s="16" t="s">
        <v>151</v>
      </c>
      <c r="BE799" s="134">
        <f>IF(N799="základní",J799,0)</f>
        <v>0</v>
      </c>
      <c r="BF799" s="134">
        <f>IF(N799="snížená",J799,0)</f>
        <v>0</v>
      </c>
      <c r="BG799" s="134">
        <f>IF(N799="zákl. přenesená",J799,0)</f>
        <v>0</v>
      </c>
      <c r="BH799" s="134">
        <f>IF(N799="sníž. přenesená",J799,0)</f>
        <v>0</v>
      </c>
      <c r="BI799" s="134">
        <f>IF(N799="nulová",J799,0)</f>
        <v>0</v>
      </c>
      <c r="BJ799" s="16" t="s">
        <v>81</v>
      </c>
      <c r="BK799" s="134">
        <f>ROUND(I799*H799,2)</f>
        <v>0</v>
      </c>
      <c r="BL799" s="16" t="s">
        <v>249</v>
      </c>
      <c r="BM799" s="133" t="s">
        <v>1718</v>
      </c>
    </row>
    <row r="800" spans="2:65" s="1" customFormat="1">
      <c r="B800" s="31"/>
      <c r="D800" s="135" t="s">
        <v>160</v>
      </c>
      <c r="F800" s="136" t="s">
        <v>1719</v>
      </c>
      <c r="I800" s="137"/>
      <c r="L800" s="31"/>
      <c r="M800" s="138"/>
      <c r="T800" s="52"/>
      <c r="AT800" s="16" t="s">
        <v>160</v>
      </c>
      <c r="AU800" s="16" t="s">
        <v>85</v>
      </c>
    </row>
    <row r="801" spans="2:65" s="1" customFormat="1" ht="16.5" customHeight="1">
      <c r="B801" s="31"/>
      <c r="C801" s="147" t="s">
        <v>1720</v>
      </c>
      <c r="D801" s="147" t="s">
        <v>194</v>
      </c>
      <c r="E801" s="148" t="s">
        <v>1721</v>
      </c>
      <c r="F801" s="149" t="s">
        <v>1722</v>
      </c>
      <c r="G801" s="150" t="s">
        <v>311</v>
      </c>
      <c r="H801" s="151">
        <v>1</v>
      </c>
      <c r="I801" s="152"/>
      <c r="J801" s="153">
        <f>ROUND(I801*H801,2)</f>
        <v>0</v>
      </c>
      <c r="K801" s="149" t="s">
        <v>157</v>
      </c>
      <c r="L801" s="154"/>
      <c r="M801" s="155" t="s">
        <v>19</v>
      </c>
      <c r="N801" s="156" t="s">
        <v>47</v>
      </c>
      <c r="P801" s="131">
        <f>O801*H801</f>
        <v>0</v>
      </c>
      <c r="Q801" s="131">
        <v>4.2000000000000002E-4</v>
      </c>
      <c r="R801" s="131">
        <f>Q801*H801</f>
        <v>4.2000000000000002E-4</v>
      </c>
      <c r="S801" s="131">
        <v>0</v>
      </c>
      <c r="T801" s="132">
        <f>S801*H801</f>
        <v>0</v>
      </c>
      <c r="AR801" s="133" t="s">
        <v>344</v>
      </c>
      <c r="AT801" s="133" t="s">
        <v>194</v>
      </c>
      <c r="AU801" s="133" t="s">
        <v>85</v>
      </c>
      <c r="AY801" s="16" t="s">
        <v>151</v>
      </c>
      <c r="BE801" s="134">
        <f>IF(N801="základní",J801,0)</f>
        <v>0</v>
      </c>
      <c r="BF801" s="134">
        <f>IF(N801="snížená",J801,0)</f>
        <v>0</v>
      </c>
      <c r="BG801" s="134">
        <f>IF(N801="zákl. přenesená",J801,0)</f>
        <v>0</v>
      </c>
      <c r="BH801" s="134">
        <f>IF(N801="sníž. přenesená",J801,0)</f>
        <v>0</v>
      </c>
      <c r="BI801" s="134">
        <f>IF(N801="nulová",J801,0)</f>
        <v>0</v>
      </c>
      <c r="BJ801" s="16" t="s">
        <v>81</v>
      </c>
      <c r="BK801" s="134">
        <f>ROUND(I801*H801,2)</f>
        <v>0</v>
      </c>
      <c r="BL801" s="16" t="s">
        <v>249</v>
      </c>
      <c r="BM801" s="133" t="s">
        <v>1723</v>
      </c>
    </row>
    <row r="802" spans="2:65" s="1" customFormat="1" ht="16.5" customHeight="1">
      <c r="B802" s="31"/>
      <c r="C802" s="122" t="s">
        <v>1724</v>
      </c>
      <c r="D802" s="122" t="s">
        <v>153</v>
      </c>
      <c r="E802" s="123" t="s">
        <v>1725</v>
      </c>
      <c r="F802" s="124" t="s">
        <v>1726</v>
      </c>
      <c r="G802" s="125" t="s">
        <v>311</v>
      </c>
      <c r="H802" s="126">
        <v>4</v>
      </c>
      <c r="I802" s="127"/>
      <c r="J802" s="128">
        <f>ROUND(I802*H802,2)</f>
        <v>0</v>
      </c>
      <c r="K802" s="124" t="s">
        <v>157</v>
      </c>
      <c r="L802" s="31"/>
      <c r="M802" s="129" t="s">
        <v>19</v>
      </c>
      <c r="N802" s="130" t="s">
        <v>47</v>
      </c>
      <c r="P802" s="131">
        <f>O802*H802</f>
        <v>0</v>
      </c>
      <c r="Q802" s="131">
        <v>0</v>
      </c>
      <c r="R802" s="131">
        <f>Q802*H802</f>
        <v>0</v>
      </c>
      <c r="S802" s="131">
        <v>0</v>
      </c>
      <c r="T802" s="132">
        <f>S802*H802</f>
        <v>0</v>
      </c>
      <c r="AR802" s="133" t="s">
        <v>249</v>
      </c>
      <c r="AT802" s="133" t="s">
        <v>153</v>
      </c>
      <c r="AU802" s="133" t="s">
        <v>85</v>
      </c>
      <c r="AY802" s="16" t="s">
        <v>151</v>
      </c>
      <c r="BE802" s="134">
        <f>IF(N802="základní",J802,0)</f>
        <v>0</v>
      </c>
      <c r="BF802" s="134">
        <f>IF(N802="snížená",J802,0)</f>
        <v>0</v>
      </c>
      <c r="BG802" s="134">
        <f>IF(N802="zákl. přenesená",J802,0)</f>
        <v>0</v>
      </c>
      <c r="BH802" s="134">
        <f>IF(N802="sníž. přenesená",J802,0)</f>
        <v>0</v>
      </c>
      <c r="BI802" s="134">
        <f>IF(N802="nulová",J802,0)</f>
        <v>0</v>
      </c>
      <c r="BJ802" s="16" t="s">
        <v>81</v>
      </c>
      <c r="BK802" s="134">
        <f>ROUND(I802*H802,2)</f>
        <v>0</v>
      </c>
      <c r="BL802" s="16" t="s">
        <v>249</v>
      </c>
      <c r="BM802" s="133" t="s">
        <v>1727</v>
      </c>
    </row>
    <row r="803" spans="2:65" s="1" customFormat="1">
      <c r="B803" s="31"/>
      <c r="D803" s="135" t="s">
        <v>160</v>
      </c>
      <c r="F803" s="136" t="s">
        <v>1728</v>
      </c>
      <c r="I803" s="137"/>
      <c r="L803" s="31"/>
      <c r="M803" s="138"/>
      <c r="T803" s="52"/>
      <c r="AT803" s="16" t="s">
        <v>160</v>
      </c>
      <c r="AU803" s="16" t="s">
        <v>85</v>
      </c>
    </row>
    <row r="804" spans="2:65" s="1" customFormat="1" ht="16.5" customHeight="1">
      <c r="B804" s="31"/>
      <c r="C804" s="147" t="s">
        <v>1729</v>
      </c>
      <c r="D804" s="147" t="s">
        <v>194</v>
      </c>
      <c r="E804" s="148" t="s">
        <v>1730</v>
      </c>
      <c r="F804" s="149" t="s">
        <v>1731</v>
      </c>
      <c r="G804" s="150" t="s">
        <v>311</v>
      </c>
      <c r="H804" s="151">
        <v>4</v>
      </c>
      <c r="I804" s="152"/>
      <c r="J804" s="153">
        <f>ROUND(I804*H804,2)</f>
        <v>0</v>
      </c>
      <c r="K804" s="149" t="s">
        <v>157</v>
      </c>
      <c r="L804" s="154"/>
      <c r="M804" s="155" t="s">
        <v>19</v>
      </c>
      <c r="N804" s="156" t="s">
        <v>47</v>
      </c>
      <c r="P804" s="131">
        <f>O804*H804</f>
        <v>0</v>
      </c>
      <c r="Q804" s="131">
        <v>4.0000000000000002E-4</v>
      </c>
      <c r="R804" s="131">
        <f>Q804*H804</f>
        <v>1.6000000000000001E-3</v>
      </c>
      <c r="S804" s="131">
        <v>0</v>
      </c>
      <c r="T804" s="132">
        <f>S804*H804</f>
        <v>0</v>
      </c>
      <c r="AR804" s="133" t="s">
        <v>344</v>
      </c>
      <c r="AT804" s="133" t="s">
        <v>194</v>
      </c>
      <c r="AU804" s="133" t="s">
        <v>85</v>
      </c>
      <c r="AY804" s="16" t="s">
        <v>151</v>
      </c>
      <c r="BE804" s="134">
        <f>IF(N804="základní",J804,0)</f>
        <v>0</v>
      </c>
      <c r="BF804" s="134">
        <f>IF(N804="snížená",J804,0)</f>
        <v>0</v>
      </c>
      <c r="BG804" s="134">
        <f>IF(N804="zákl. přenesená",J804,0)</f>
        <v>0</v>
      </c>
      <c r="BH804" s="134">
        <f>IF(N804="sníž. přenesená",J804,0)</f>
        <v>0</v>
      </c>
      <c r="BI804" s="134">
        <f>IF(N804="nulová",J804,0)</f>
        <v>0</v>
      </c>
      <c r="BJ804" s="16" t="s">
        <v>81</v>
      </c>
      <c r="BK804" s="134">
        <f>ROUND(I804*H804,2)</f>
        <v>0</v>
      </c>
      <c r="BL804" s="16" t="s">
        <v>249</v>
      </c>
      <c r="BM804" s="133" t="s">
        <v>1732</v>
      </c>
    </row>
    <row r="805" spans="2:65" s="1" customFormat="1" ht="24.2" customHeight="1">
      <c r="B805" s="31"/>
      <c r="C805" s="122" t="s">
        <v>1733</v>
      </c>
      <c r="D805" s="122" t="s">
        <v>153</v>
      </c>
      <c r="E805" s="123" t="s">
        <v>1734</v>
      </c>
      <c r="F805" s="124" t="s">
        <v>1735</v>
      </c>
      <c r="G805" s="125" t="s">
        <v>311</v>
      </c>
      <c r="H805" s="126">
        <v>5</v>
      </c>
      <c r="I805" s="127"/>
      <c r="J805" s="128">
        <f>ROUND(I805*H805,2)</f>
        <v>0</v>
      </c>
      <c r="K805" s="124" t="s">
        <v>157</v>
      </c>
      <c r="L805" s="31"/>
      <c r="M805" s="129" t="s">
        <v>19</v>
      </c>
      <c r="N805" s="130" t="s">
        <v>47</v>
      </c>
      <c r="P805" s="131">
        <f>O805*H805</f>
        <v>0</v>
      </c>
      <c r="Q805" s="131">
        <v>0</v>
      </c>
      <c r="R805" s="131">
        <f>Q805*H805</f>
        <v>0</v>
      </c>
      <c r="S805" s="131">
        <v>0</v>
      </c>
      <c r="T805" s="132">
        <f>S805*H805</f>
        <v>0</v>
      </c>
      <c r="AR805" s="133" t="s">
        <v>249</v>
      </c>
      <c r="AT805" s="133" t="s">
        <v>153</v>
      </c>
      <c r="AU805" s="133" t="s">
        <v>85</v>
      </c>
      <c r="AY805" s="16" t="s">
        <v>151</v>
      </c>
      <c r="BE805" s="134">
        <f>IF(N805="základní",J805,0)</f>
        <v>0</v>
      </c>
      <c r="BF805" s="134">
        <f>IF(N805="snížená",J805,0)</f>
        <v>0</v>
      </c>
      <c r="BG805" s="134">
        <f>IF(N805="zákl. přenesená",J805,0)</f>
        <v>0</v>
      </c>
      <c r="BH805" s="134">
        <f>IF(N805="sníž. přenesená",J805,0)</f>
        <v>0</v>
      </c>
      <c r="BI805" s="134">
        <f>IF(N805="nulová",J805,0)</f>
        <v>0</v>
      </c>
      <c r="BJ805" s="16" t="s">
        <v>81</v>
      </c>
      <c r="BK805" s="134">
        <f>ROUND(I805*H805,2)</f>
        <v>0</v>
      </c>
      <c r="BL805" s="16" t="s">
        <v>249</v>
      </c>
      <c r="BM805" s="133" t="s">
        <v>1736</v>
      </c>
    </row>
    <row r="806" spans="2:65" s="1" customFormat="1">
      <c r="B806" s="31"/>
      <c r="D806" s="135" t="s">
        <v>160</v>
      </c>
      <c r="F806" s="136" t="s">
        <v>1737</v>
      </c>
      <c r="I806" s="137"/>
      <c r="L806" s="31"/>
      <c r="M806" s="138"/>
      <c r="T806" s="52"/>
      <c r="AT806" s="16" t="s">
        <v>160</v>
      </c>
      <c r="AU806" s="16" t="s">
        <v>85</v>
      </c>
    </row>
    <row r="807" spans="2:65" s="1" customFormat="1" ht="24.2" customHeight="1">
      <c r="B807" s="31"/>
      <c r="C807" s="147" t="s">
        <v>1738</v>
      </c>
      <c r="D807" s="147" t="s">
        <v>194</v>
      </c>
      <c r="E807" s="148" t="s">
        <v>1739</v>
      </c>
      <c r="F807" s="149" t="s">
        <v>1740</v>
      </c>
      <c r="G807" s="150" t="s">
        <v>311</v>
      </c>
      <c r="H807" s="151">
        <v>5</v>
      </c>
      <c r="I807" s="152"/>
      <c r="J807" s="153">
        <f>ROUND(I807*H807,2)</f>
        <v>0</v>
      </c>
      <c r="K807" s="149" t="s">
        <v>157</v>
      </c>
      <c r="L807" s="154"/>
      <c r="M807" s="155" t="s">
        <v>19</v>
      </c>
      <c r="N807" s="156" t="s">
        <v>47</v>
      </c>
      <c r="P807" s="131">
        <f>O807*H807</f>
        <v>0</v>
      </c>
      <c r="Q807" s="131">
        <v>8.0000000000000002E-3</v>
      </c>
      <c r="R807" s="131">
        <f>Q807*H807</f>
        <v>0.04</v>
      </c>
      <c r="S807" s="131">
        <v>0</v>
      </c>
      <c r="T807" s="132">
        <f>S807*H807</f>
        <v>0</v>
      </c>
      <c r="AR807" s="133" t="s">
        <v>344</v>
      </c>
      <c r="AT807" s="133" t="s">
        <v>194</v>
      </c>
      <c r="AU807" s="133" t="s">
        <v>85</v>
      </c>
      <c r="AY807" s="16" t="s">
        <v>151</v>
      </c>
      <c r="BE807" s="134">
        <f>IF(N807="základní",J807,0)</f>
        <v>0</v>
      </c>
      <c r="BF807" s="134">
        <f>IF(N807="snížená",J807,0)</f>
        <v>0</v>
      </c>
      <c r="BG807" s="134">
        <f>IF(N807="zákl. přenesená",J807,0)</f>
        <v>0</v>
      </c>
      <c r="BH807" s="134">
        <f>IF(N807="sníž. přenesená",J807,0)</f>
        <v>0</v>
      </c>
      <c r="BI807" s="134">
        <f>IF(N807="nulová",J807,0)</f>
        <v>0</v>
      </c>
      <c r="BJ807" s="16" t="s">
        <v>81</v>
      </c>
      <c r="BK807" s="134">
        <f>ROUND(I807*H807,2)</f>
        <v>0</v>
      </c>
      <c r="BL807" s="16" t="s">
        <v>249</v>
      </c>
      <c r="BM807" s="133" t="s">
        <v>1741</v>
      </c>
    </row>
    <row r="808" spans="2:65" s="1" customFormat="1" ht="16.5" customHeight="1">
      <c r="B808" s="31"/>
      <c r="C808" s="122" t="s">
        <v>1742</v>
      </c>
      <c r="D808" s="122" t="s">
        <v>153</v>
      </c>
      <c r="E808" s="123" t="s">
        <v>1743</v>
      </c>
      <c r="F808" s="124" t="s">
        <v>1744</v>
      </c>
      <c r="G808" s="125" t="s">
        <v>311</v>
      </c>
      <c r="H808" s="126">
        <v>1</v>
      </c>
      <c r="I808" s="127"/>
      <c r="J808" s="128">
        <f>ROUND(I808*H808,2)</f>
        <v>0</v>
      </c>
      <c r="K808" s="124" t="s">
        <v>157</v>
      </c>
      <c r="L808" s="31"/>
      <c r="M808" s="129" t="s">
        <v>19</v>
      </c>
      <c r="N808" s="130" t="s">
        <v>47</v>
      </c>
      <c r="P808" s="131">
        <f>O808*H808</f>
        <v>0</v>
      </c>
      <c r="Q808" s="131">
        <v>0</v>
      </c>
      <c r="R808" s="131">
        <f>Q808*H808</f>
        <v>0</v>
      </c>
      <c r="S808" s="131">
        <v>0</v>
      </c>
      <c r="T808" s="132">
        <f>S808*H808</f>
        <v>0</v>
      </c>
      <c r="AR808" s="133" t="s">
        <v>249</v>
      </c>
      <c r="AT808" s="133" t="s">
        <v>153</v>
      </c>
      <c r="AU808" s="133" t="s">
        <v>85</v>
      </c>
      <c r="AY808" s="16" t="s">
        <v>151</v>
      </c>
      <c r="BE808" s="134">
        <f>IF(N808="základní",J808,0)</f>
        <v>0</v>
      </c>
      <c r="BF808" s="134">
        <f>IF(N808="snížená",J808,0)</f>
        <v>0</v>
      </c>
      <c r="BG808" s="134">
        <f>IF(N808="zákl. přenesená",J808,0)</f>
        <v>0</v>
      </c>
      <c r="BH808" s="134">
        <f>IF(N808="sníž. přenesená",J808,0)</f>
        <v>0</v>
      </c>
      <c r="BI808" s="134">
        <f>IF(N808="nulová",J808,0)</f>
        <v>0</v>
      </c>
      <c r="BJ808" s="16" t="s">
        <v>81</v>
      </c>
      <c r="BK808" s="134">
        <f>ROUND(I808*H808,2)</f>
        <v>0</v>
      </c>
      <c r="BL808" s="16" t="s">
        <v>249</v>
      </c>
      <c r="BM808" s="133" t="s">
        <v>1745</v>
      </c>
    </row>
    <row r="809" spans="2:65" s="1" customFormat="1">
      <c r="B809" s="31"/>
      <c r="D809" s="135" t="s">
        <v>160</v>
      </c>
      <c r="F809" s="136" t="s">
        <v>1746</v>
      </c>
      <c r="I809" s="137"/>
      <c r="L809" s="31"/>
      <c r="M809" s="138"/>
      <c r="T809" s="52"/>
      <c r="AT809" s="16" t="s">
        <v>160</v>
      </c>
      <c r="AU809" s="16" t="s">
        <v>85</v>
      </c>
    </row>
    <row r="810" spans="2:65" s="1" customFormat="1" ht="16.5" customHeight="1">
      <c r="B810" s="31"/>
      <c r="C810" s="147" t="s">
        <v>1747</v>
      </c>
      <c r="D810" s="147" t="s">
        <v>194</v>
      </c>
      <c r="E810" s="148" t="s">
        <v>1748</v>
      </c>
      <c r="F810" s="149" t="s">
        <v>1749</v>
      </c>
      <c r="G810" s="150" t="s">
        <v>311</v>
      </c>
      <c r="H810" s="151">
        <v>1</v>
      </c>
      <c r="I810" s="152"/>
      <c r="J810" s="153">
        <f>ROUND(I810*H810,2)</f>
        <v>0</v>
      </c>
      <c r="K810" s="149" t="s">
        <v>19</v>
      </c>
      <c r="L810" s="154"/>
      <c r="M810" s="155" t="s">
        <v>19</v>
      </c>
      <c r="N810" s="156" t="s">
        <v>47</v>
      </c>
      <c r="P810" s="131">
        <f>O810*H810</f>
        <v>0</v>
      </c>
      <c r="Q810" s="131">
        <v>1.17E-2</v>
      </c>
      <c r="R810" s="131">
        <f>Q810*H810</f>
        <v>1.17E-2</v>
      </c>
      <c r="S810" s="131">
        <v>0</v>
      </c>
      <c r="T810" s="132">
        <f>S810*H810</f>
        <v>0</v>
      </c>
      <c r="AR810" s="133" t="s">
        <v>344</v>
      </c>
      <c r="AT810" s="133" t="s">
        <v>194</v>
      </c>
      <c r="AU810" s="133" t="s">
        <v>85</v>
      </c>
      <c r="AY810" s="16" t="s">
        <v>151</v>
      </c>
      <c r="BE810" s="134">
        <f>IF(N810="základní",J810,0)</f>
        <v>0</v>
      </c>
      <c r="BF810" s="134">
        <f>IF(N810="snížená",J810,0)</f>
        <v>0</v>
      </c>
      <c r="BG810" s="134">
        <f>IF(N810="zákl. přenesená",J810,0)</f>
        <v>0</v>
      </c>
      <c r="BH810" s="134">
        <f>IF(N810="sníž. přenesená",J810,0)</f>
        <v>0</v>
      </c>
      <c r="BI810" s="134">
        <f>IF(N810="nulová",J810,0)</f>
        <v>0</v>
      </c>
      <c r="BJ810" s="16" t="s">
        <v>81</v>
      </c>
      <c r="BK810" s="134">
        <f>ROUND(I810*H810,2)</f>
        <v>0</v>
      </c>
      <c r="BL810" s="16" t="s">
        <v>249</v>
      </c>
      <c r="BM810" s="133" t="s">
        <v>1750</v>
      </c>
    </row>
    <row r="811" spans="2:65" s="1" customFormat="1" ht="16.5" customHeight="1">
      <c r="B811" s="31"/>
      <c r="C811" s="122" t="s">
        <v>1751</v>
      </c>
      <c r="D811" s="122" t="s">
        <v>153</v>
      </c>
      <c r="E811" s="123" t="s">
        <v>1752</v>
      </c>
      <c r="F811" s="124" t="s">
        <v>1753</v>
      </c>
      <c r="G811" s="125" t="s">
        <v>311</v>
      </c>
      <c r="H811" s="126">
        <v>1</v>
      </c>
      <c r="I811" s="127"/>
      <c r="J811" s="128">
        <f>ROUND(I811*H811,2)</f>
        <v>0</v>
      </c>
      <c r="K811" s="124" t="s">
        <v>157</v>
      </c>
      <c r="L811" s="31"/>
      <c r="M811" s="129" t="s">
        <v>19</v>
      </c>
      <c r="N811" s="130" t="s">
        <v>47</v>
      </c>
      <c r="P811" s="131">
        <f>O811*H811</f>
        <v>0</v>
      </c>
      <c r="Q811" s="131">
        <v>0</v>
      </c>
      <c r="R811" s="131">
        <f>Q811*H811</f>
        <v>0</v>
      </c>
      <c r="S811" s="131">
        <v>0</v>
      </c>
      <c r="T811" s="132">
        <f>S811*H811</f>
        <v>0</v>
      </c>
      <c r="AR811" s="133" t="s">
        <v>249</v>
      </c>
      <c r="AT811" s="133" t="s">
        <v>153</v>
      </c>
      <c r="AU811" s="133" t="s">
        <v>85</v>
      </c>
      <c r="AY811" s="16" t="s">
        <v>151</v>
      </c>
      <c r="BE811" s="134">
        <f>IF(N811="základní",J811,0)</f>
        <v>0</v>
      </c>
      <c r="BF811" s="134">
        <f>IF(N811="snížená",J811,0)</f>
        <v>0</v>
      </c>
      <c r="BG811" s="134">
        <f>IF(N811="zákl. přenesená",J811,0)</f>
        <v>0</v>
      </c>
      <c r="BH811" s="134">
        <f>IF(N811="sníž. přenesená",J811,0)</f>
        <v>0</v>
      </c>
      <c r="BI811" s="134">
        <f>IF(N811="nulová",J811,0)</f>
        <v>0</v>
      </c>
      <c r="BJ811" s="16" t="s">
        <v>81</v>
      </c>
      <c r="BK811" s="134">
        <f>ROUND(I811*H811,2)</f>
        <v>0</v>
      </c>
      <c r="BL811" s="16" t="s">
        <v>249</v>
      </c>
      <c r="BM811" s="133" t="s">
        <v>1754</v>
      </c>
    </row>
    <row r="812" spans="2:65" s="1" customFormat="1">
      <c r="B812" s="31"/>
      <c r="D812" s="135" t="s">
        <v>160</v>
      </c>
      <c r="F812" s="136" t="s">
        <v>1755</v>
      </c>
      <c r="I812" s="137"/>
      <c r="L812" s="31"/>
      <c r="M812" s="138"/>
      <c r="T812" s="52"/>
      <c r="AT812" s="16" t="s">
        <v>160</v>
      </c>
      <c r="AU812" s="16" t="s">
        <v>85</v>
      </c>
    </row>
    <row r="813" spans="2:65" s="1" customFormat="1" ht="16.5" customHeight="1">
      <c r="B813" s="31"/>
      <c r="C813" s="147" t="s">
        <v>1756</v>
      </c>
      <c r="D813" s="147" t="s">
        <v>194</v>
      </c>
      <c r="E813" s="148" t="s">
        <v>1757</v>
      </c>
      <c r="F813" s="149" t="s">
        <v>1758</v>
      </c>
      <c r="G813" s="150" t="s">
        <v>311</v>
      </c>
      <c r="H813" s="151">
        <v>1</v>
      </c>
      <c r="I813" s="152"/>
      <c r="J813" s="153">
        <f>ROUND(I813*H813,2)</f>
        <v>0</v>
      </c>
      <c r="K813" s="149" t="s">
        <v>157</v>
      </c>
      <c r="L813" s="154"/>
      <c r="M813" s="155" t="s">
        <v>19</v>
      </c>
      <c r="N813" s="156" t="s">
        <v>47</v>
      </c>
      <c r="P813" s="131">
        <f>O813*H813</f>
        <v>0</v>
      </c>
      <c r="Q813" s="131">
        <v>2E-3</v>
      </c>
      <c r="R813" s="131">
        <f>Q813*H813</f>
        <v>2E-3</v>
      </c>
      <c r="S813" s="131">
        <v>0</v>
      </c>
      <c r="T813" s="132">
        <f>S813*H813</f>
        <v>0</v>
      </c>
      <c r="AR813" s="133" t="s">
        <v>344</v>
      </c>
      <c r="AT813" s="133" t="s">
        <v>194</v>
      </c>
      <c r="AU813" s="133" t="s">
        <v>85</v>
      </c>
      <c r="AY813" s="16" t="s">
        <v>151</v>
      </c>
      <c r="BE813" s="134">
        <f>IF(N813="základní",J813,0)</f>
        <v>0</v>
      </c>
      <c r="BF813" s="134">
        <f>IF(N813="snížená",J813,0)</f>
        <v>0</v>
      </c>
      <c r="BG813" s="134">
        <f>IF(N813="zákl. přenesená",J813,0)</f>
        <v>0</v>
      </c>
      <c r="BH813" s="134">
        <f>IF(N813="sníž. přenesená",J813,0)</f>
        <v>0</v>
      </c>
      <c r="BI813" s="134">
        <f>IF(N813="nulová",J813,0)</f>
        <v>0</v>
      </c>
      <c r="BJ813" s="16" t="s">
        <v>81</v>
      </c>
      <c r="BK813" s="134">
        <f>ROUND(I813*H813,2)</f>
        <v>0</v>
      </c>
      <c r="BL813" s="16" t="s">
        <v>249</v>
      </c>
      <c r="BM813" s="133" t="s">
        <v>1759</v>
      </c>
    </row>
    <row r="814" spans="2:65" s="1" customFormat="1" ht="16.5" customHeight="1">
      <c r="B814" s="31"/>
      <c r="C814" s="122" t="s">
        <v>1760</v>
      </c>
      <c r="D814" s="122" t="s">
        <v>153</v>
      </c>
      <c r="E814" s="123" t="s">
        <v>1761</v>
      </c>
      <c r="F814" s="124" t="s">
        <v>1762</v>
      </c>
      <c r="G814" s="125" t="s">
        <v>311</v>
      </c>
      <c r="H814" s="126">
        <v>1</v>
      </c>
      <c r="I814" s="127"/>
      <c r="J814" s="128">
        <f>ROUND(I814*H814,2)</f>
        <v>0</v>
      </c>
      <c r="K814" s="124" t="s">
        <v>157</v>
      </c>
      <c r="L814" s="31"/>
      <c r="M814" s="129" t="s">
        <v>19</v>
      </c>
      <c r="N814" s="130" t="s">
        <v>47</v>
      </c>
      <c r="P814" s="131">
        <f>O814*H814</f>
        <v>0</v>
      </c>
      <c r="Q814" s="131">
        <v>0</v>
      </c>
      <c r="R814" s="131">
        <f>Q814*H814</f>
        <v>0</v>
      </c>
      <c r="S814" s="131">
        <v>0</v>
      </c>
      <c r="T814" s="132">
        <f>S814*H814</f>
        <v>0</v>
      </c>
      <c r="AR814" s="133" t="s">
        <v>249</v>
      </c>
      <c r="AT814" s="133" t="s">
        <v>153</v>
      </c>
      <c r="AU814" s="133" t="s">
        <v>85</v>
      </c>
      <c r="AY814" s="16" t="s">
        <v>151</v>
      </c>
      <c r="BE814" s="134">
        <f>IF(N814="základní",J814,0)</f>
        <v>0</v>
      </c>
      <c r="BF814" s="134">
        <f>IF(N814="snížená",J814,0)</f>
        <v>0</v>
      </c>
      <c r="BG814" s="134">
        <f>IF(N814="zákl. přenesená",J814,0)</f>
        <v>0</v>
      </c>
      <c r="BH814" s="134">
        <f>IF(N814="sníž. přenesená",J814,0)</f>
        <v>0</v>
      </c>
      <c r="BI814" s="134">
        <f>IF(N814="nulová",J814,0)</f>
        <v>0</v>
      </c>
      <c r="BJ814" s="16" t="s">
        <v>81</v>
      </c>
      <c r="BK814" s="134">
        <f>ROUND(I814*H814,2)</f>
        <v>0</v>
      </c>
      <c r="BL814" s="16" t="s">
        <v>249</v>
      </c>
      <c r="BM814" s="133" t="s">
        <v>1763</v>
      </c>
    </row>
    <row r="815" spans="2:65" s="1" customFormat="1">
      <c r="B815" s="31"/>
      <c r="D815" s="135" t="s">
        <v>160</v>
      </c>
      <c r="F815" s="136" t="s">
        <v>1764</v>
      </c>
      <c r="I815" s="137"/>
      <c r="L815" s="31"/>
      <c r="M815" s="138"/>
      <c r="T815" s="52"/>
      <c r="AT815" s="16" t="s">
        <v>160</v>
      </c>
      <c r="AU815" s="16" t="s">
        <v>85</v>
      </c>
    </row>
    <row r="816" spans="2:65" s="1" customFormat="1" ht="16.5" customHeight="1">
      <c r="B816" s="31"/>
      <c r="C816" s="147" t="s">
        <v>1765</v>
      </c>
      <c r="D816" s="147" t="s">
        <v>194</v>
      </c>
      <c r="E816" s="148" t="s">
        <v>1766</v>
      </c>
      <c r="F816" s="149" t="s">
        <v>1767</v>
      </c>
      <c r="G816" s="150" t="s">
        <v>311</v>
      </c>
      <c r="H816" s="151">
        <v>1</v>
      </c>
      <c r="I816" s="152"/>
      <c r="J816" s="153">
        <f>ROUND(I816*H816,2)</f>
        <v>0</v>
      </c>
      <c r="K816" s="149" t="s">
        <v>157</v>
      </c>
      <c r="L816" s="154"/>
      <c r="M816" s="155" t="s">
        <v>19</v>
      </c>
      <c r="N816" s="156" t="s">
        <v>47</v>
      </c>
      <c r="P816" s="131">
        <f>O816*H816</f>
        <v>0</v>
      </c>
      <c r="Q816" s="131">
        <v>1E-4</v>
      </c>
      <c r="R816" s="131">
        <f>Q816*H816</f>
        <v>1E-4</v>
      </c>
      <c r="S816" s="131">
        <v>0</v>
      </c>
      <c r="T816" s="132">
        <f>S816*H816</f>
        <v>0</v>
      </c>
      <c r="AR816" s="133" t="s">
        <v>344</v>
      </c>
      <c r="AT816" s="133" t="s">
        <v>194</v>
      </c>
      <c r="AU816" s="133" t="s">
        <v>85</v>
      </c>
      <c r="AY816" s="16" t="s">
        <v>151</v>
      </c>
      <c r="BE816" s="134">
        <f>IF(N816="základní",J816,0)</f>
        <v>0</v>
      </c>
      <c r="BF816" s="134">
        <f>IF(N816="snížená",J816,0)</f>
        <v>0</v>
      </c>
      <c r="BG816" s="134">
        <f>IF(N816="zákl. přenesená",J816,0)</f>
        <v>0</v>
      </c>
      <c r="BH816" s="134">
        <f>IF(N816="sníž. přenesená",J816,0)</f>
        <v>0</v>
      </c>
      <c r="BI816" s="134">
        <f>IF(N816="nulová",J816,0)</f>
        <v>0</v>
      </c>
      <c r="BJ816" s="16" t="s">
        <v>81</v>
      </c>
      <c r="BK816" s="134">
        <f>ROUND(I816*H816,2)</f>
        <v>0</v>
      </c>
      <c r="BL816" s="16" t="s">
        <v>249</v>
      </c>
      <c r="BM816" s="133" t="s">
        <v>1768</v>
      </c>
    </row>
    <row r="817" spans="2:65" s="1" customFormat="1" ht="24.2" customHeight="1">
      <c r="B817" s="31"/>
      <c r="C817" s="122" t="s">
        <v>1769</v>
      </c>
      <c r="D817" s="122" t="s">
        <v>153</v>
      </c>
      <c r="E817" s="123" t="s">
        <v>1770</v>
      </c>
      <c r="F817" s="124" t="s">
        <v>1771</v>
      </c>
      <c r="G817" s="125" t="s">
        <v>311</v>
      </c>
      <c r="H817" s="126">
        <v>8</v>
      </c>
      <c r="I817" s="127"/>
      <c r="J817" s="128">
        <f>ROUND(I817*H817,2)</f>
        <v>0</v>
      </c>
      <c r="K817" s="124" t="s">
        <v>157</v>
      </c>
      <c r="L817" s="31"/>
      <c r="M817" s="129" t="s">
        <v>19</v>
      </c>
      <c r="N817" s="130" t="s">
        <v>47</v>
      </c>
      <c r="P817" s="131">
        <f>O817*H817</f>
        <v>0</v>
      </c>
      <c r="Q817" s="131">
        <v>0</v>
      </c>
      <c r="R817" s="131">
        <f>Q817*H817</f>
        <v>0</v>
      </c>
      <c r="S817" s="131">
        <v>0</v>
      </c>
      <c r="T817" s="132">
        <f>S817*H817</f>
        <v>0</v>
      </c>
      <c r="AR817" s="133" t="s">
        <v>249</v>
      </c>
      <c r="AT817" s="133" t="s">
        <v>153</v>
      </c>
      <c r="AU817" s="133" t="s">
        <v>85</v>
      </c>
      <c r="AY817" s="16" t="s">
        <v>151</v>
      </c>
      <c r="BE817" s="134">
        <f>IF(N817="základní",J817,0)</f>
        <v>0</v>
      </c>
      <c r="BF817" s="134">
        <f>IF(N817="snížená",J817,0)</f>
        <v>0</v>
      </c>
      <c r="BG817" s="134">
        <f>IF(N817="zákl. přenesená",J817,0)</f>
        <v>0</v>
      </c>
      <c r="BH817" s="134">
        <f>IF(N817="sníž. přenesená",J817,0)</f>
        <v>0</v>
      </c>
      <c r="BI817" s="134">
        <f>IF(N817="nulová",J817,0)</f>
        <v>0</v>
      </c>
      <c r="BJ817" s="16" t="s">
        <v>81</v>
      </c>
      <c r="BK817" s="134">
        <f>ROUND(I817*H817,2)</f>
        <v>0</v>
      </c>
      <c r="BL817" s="16" t="s">
        <v>249</v>
      </c>
      <c r="BM817" s="133" t="s">
        <v>1772</v>
      </c>
    </row>
    <row r="818" spans="2:65" s="1" customFormat="1">
      <c r="B818" s="31"/>
      <c r="D818" s="135" t="s">
        <v>160</v>
      </c>
      <c r="F818" s="136" t="s">
        <v>1773</v>
      </c>
      <c r="I818" s="137"/>
      <c r="L818" s="31"/>
      <c r="M818" s="138"/>
      <c r="T818" s="52"/>
      <c r="AT818" s="16" t="s">
        <v>160</v>
      </c>
      <c r="AU818" s="16" t="s">
        <v>85</v>
      </c>
    </row>
    <row r="819" spans="2:65" s="1" customFormat="1" ht="16.5" customHeight="1">
      <c r="B819" s="31"/>
      <c r="C819" s="147" t="s">
        <v>1774</v>
      </c>
      <c r="D819" s="147" t="s">
        <v>194</v>
      </c>
      <c r="E819" s="148" t="s">
        <v>1775</v>
      </c>
      <c r="F819" s="149" t="s">
        <v>1776</v>
      </c>
      <c r="G819" s="150" t="s">
        <v>311</v>
      </c>
      <c r="H819" s="151">
        <v>16</v>
      </c>
      <c r="I819" s="152"/>
      <c r="J819" s="153">
        <f>ROUND(I819*H819,2)</f>
        <v>0</v>
      </c>
      <c r="K819" s="149" t="s">
        <v>157</v>
      </c>
      <c r="L819" s="154"/>
      <c r="M819" s="155" t="s">
        <v>19</v>
      </c>
      <c r="N819" s="156" t="s">
        <v>47</v>
      </c>
      <c r="P819" s="131">
        <f>O819*H819</f>
        <v>0</v>
      </c>
      <c r="Q819" s="131">
        <v>1E-4</v>
      </c>
      <c r="R819" s="131">
        <f>Q819*H819</f>
        <v>1.6000000000000001E-3</v>
      </c>
      <c r="S819" s="131">
        <v>0</v>
      </c>
      <c r="T819" s="132">
        <f>S819*H819</f>
        <v>0</v>
      </c>
      <c r="AR819" s="133" t="s">
        <v>344</v>
      </c>
      <c r="AT819" s="133" t="s">
        <v>194</v>
      </c>
      <c r="AU819" s="133" t="s">
        <v>85</v>
      </c>
      <c r="AY819" s="16" t="s">
        <v>151</v>
      </c>
      <c r="BE819" s="134">
        <f>IF(N819="základní",J819,0)</f>
        <v>0</v>
      </c>
      <c r="BF819" s="134">
        <f>IF(N819="snížená",J819,0)</f>
        <v>0</v>
      </c>
      <c r="BG819" s="134">
        <f>IF(N819="zákl. přenesená",J819,0)</f>
        <v>0</v>
      </c>
      <c r="BH819" s="134">
        <f>IF(N819="sníž. přenesená",J819,0)</f>
        <v>0</v>
      </c>
      <c r="BI819" s="134">
        <f>IF(N819="nulová",J819,0)</f>
        <v>0</v>
      </c>
      <c r="BJ819" s="16" t="s">
        <v>81</v>
      </c>
      <c r="BK819" s="134">
        <f>ROUND(I819*H819,2)</f>
        <v>0</v>
      </c>
      <c r="BL819" s="16" t="s">
        <v>249</v>
      </c>
      <c r="BM819" s="133" t="s">
        <v>1777</v>
      </c>
    </row>
    <row r="820" spans="2:65" s="12" customFormat="1">
      <c r="B820" s="139"/>
      <c r="D820" s="140" t="s">
        <v>162</v>
      </c>
      <c r="F820" s="142" t="s">
        <v>1778</v>
      </c>
      <c r="H820" s="143">
        <v>16</v>
      </c>
      <c r="I820" s="144"/>
      <c r="L820" s="139"/>
      <c r="M820" s="145"/>
      <c r="T820" s="146"/>
      <c r="AT820" s="141" t="s">
        <v>162</v>
      </c>
      <c r="AU820" s="141" t="s">
        <v>85</v>
      </c>
      <c r="AV820" s="12" t="s">
        <v>85</v>
      </c>
      <c r="AW820" s="12" t="s">
        <v>4</v>
      </c>
      <c r="AX820" s="12" t="s">
        <v>81</v>
      </c>
      <c r="AY820" s="141" t="s">
        <v>151</v>
      </c>
    </row>
    <row r="821" spans="2:65" s="1" customFormat="1" ht="16.5" customHeight="1">
      <c r="B821" s="31"/>
      <c r="C821" s="122" t="s">
        <v>1779</v>
      </c>
      <c r="D821" s="122" t="s">
        <v>153</v>
      </c>
      <c r="E821" s="123" t="s">
        <v>1780</v>
      </c>
      <c r="F821" s="124" t="s">
        <v>1781</v>
      </c>
      <c r="G821" s="125" t="s">
        <v>311</v>
      </c>
      <c r="H821" s="126">
        <v>16</v>
      </c>
      <c r="I821" s="127"/>
      <c r="J821" s="128">
        <f>ROUND(I821*H821,2)</f>
        <v>0</v>
      </c>
      <c r="K821" s="124" t="s">
        <v>157</v>
      </c>
      <c r="L821" s="31"/>
      <c r="M821" s="129" t="s">
        <v>19</v>
      </c>
      <c r="N821" s="130" t="s">
        <v>47</v>
      </c>
      <c r="P821" s="131">
        <f>O821*H821</f>
        <v>0</v>
      </c>
      <c r="Q821" s="131">
        <v>0</v>
      </c>
      <c r="R821" s="131">
        <f>Q821*H821</f>
        <v>0</v>
      </c>
      <c r="S821" s="131">
        <v>0</v>
      </c>
      <c r="T821" s="132">
        <f>S821*H821</f>
        <v>0</v>
      </c>
      <c r="AR821" s="133" t="s">
        <v>249</v>
      </c>
      <c r="AT821" s="133" t="s">
        <v>153</v>
      </c>
      <c r="AU821" s="133" t="s">
        <v>85</v>
      </c>
      <c r="AY821" s="16" t="s">
        <v>151</v>
      </c>
      <c r="BE821" s="134">
        <f>IF(N821="základní",J821,0)</f>
        <v>0</v>
      </c>
      <c r="BF821" s="134">
        <f>IF(N821="snížená",J821,0)</f>
        <v>0</v>
      </c>
      <c r="BG821" s="134">
        <f>IF(N821="zákl. přenesená",J821,0)</f>
        <v>0</v>
      </c>
      <c r="BH821" s="134">
        <f>IF(N821="sníž. přenesená",J821,0)</f>
        <v>0</v>
      </c>
      <c r="BI821" s="134">
        <f>IF(N821="nulová",J821,0)</f>
        <v>0</v>
      </c>
      <c r="BJ821" s="16" t="s">
        <v>81</v>
      </c>
      <c r="BK821" s="134">
        <f>ROUND(I821*H821,2)</f>
        <v>0</v>
      </c>
      <c r="BL821" s="16" t="s">
        <v>249</v>
      </c>
      <c r="BM821" s="133" t="s">
        <v>1782</v>
      </c>
    </row>
    <row r="822" spans="2:65" s="1" customFormat="1">
      <c r="B822" s="31"/>
      <c r="D822" s="135" t="s">
        <v>160</v>
      </c>
      <c r="F822" s="136" t="s">
        <v>1783</v>
      </c>
      <c r="I822" s="137"/>
      <c r="L822" s="31"/>
      <c r="M822" s="138"/>
      <c r="T822" s="52"/>
      <c r="AT822" s="16" t="s">
        <v>160</v>
      </c>
      <c r="AU822" s="16" t="s">
        <v>85</v>
      </c>
    </row>
    <row r="823" spans="2:65" s="1" customFormat="1" ht="16.5" customHeight="1">
      <c r="B823" s="31"/>
      <c r="C823" s="122" t="s">
        <v>1784</v>
      </c>
      <c r="D823" s="122" t="s">
        <v>153</v>
      </c>
      <c r="E823" s="123" t="s">
        <v>1785</v>
      </c>
      <c r="F823" s="124" t="s">
        <v>1786</v>
      </c>
      <c r="G823" s="125" t="s">
        <v>311</v>
      </c>
      <c r="H823" s="126">
        <v>4</v>
      </c>
      <c r="I823" s="127"/>
      <c r="J823" s="128">
        <f>ROUND(I823*H823,2)</f>
        <v>0</v>
      </c>
      <c r="K823" s="124" t="s">
        <v>157</v>
      </c>
      <c r="L823" s="31"/>
      <c r="M823" s="129" t="s">
        <v>19</v>
      </c>
      <c r="N823" s="130" t="s">
        <v>47</v>
      </c>
      <c r="P823" s="131">
        <f>O823*H823</f>
        <v>0</v>
      </c>
      <c r="Q823" s="131">
        <v>0</v>
      </c>
      <c r="R823" s="131">
        <f>Q823*H823</f>
        <v>0</v>
      </c>
      <c r="S823" s="131">
        <v>0</v>
      </c>
      <c r="T823" s="132">
        <f>S823*H823</f>
        <v>0</v>
      </c>
      <c r="AR823" s="133" t="s">
        <v>249</v>
      </c>
      <c r="AT823" s="133" t="s">
        <v>153</v>
      </c>
      <c r="AU823" s="133" t="s">
        <v>85</v>
      </c>
      <c r="AY823" s="16" t="s">
        <v>151</v>
      </c>
      <c r="BE823" s="134">
        <f>IF(N823="základní",J823,0)</f>
        <v>0</v>
      </c>
      <c r="BF823" s="134">
        <f>IF(N823="snížená",J823,0)</f>
        <v>0</v>
      </c>
      <c r="BG823" s="134">
        <f>IF(N823="zákl. přenesená",J823,0)</f>
        <v>0</v>
      </c>
      <c r="BH823" s="134">
        <f>IF(N823="sníž. přenesená",J823,0)</f>
        <v>0</v>
      </c>
      <c r="BI823" s="134">
        <f>IF(N823="nulová",J823,0)</f>
        <v>0</v>
      </c>
      <c r="BJ823" s="16" t="s">
        <v>81</v>
      </c>
      <c r="BK823" s="134">
        <f>ROUND(I823*H823,2)</f>
        <v>0</v>
      </c>
      <c r="BL823" s="16" t="s">
        <v>249</v>
      </c>
      <c r="BM823" s="133" t="s">
        <v>1787</v>
      </c>
    </row>
    <row r="824" spans="2:65" s="1" customFormat="1">
      <c r="B824" s="31"/>
      <c r="D824" s="135" t="s">
        <v>160</v>
      </c>
      <c r="F824" s="136" t="s">
        <v>1788</v>
      </c>
      <c r="I824" s="137"/>
      <c r="L824" s="31"/>
      <c r="M824" s="138"/>
      <c r="T824" s="52"/>
      <c r="AT824" s="16" t="s">
        <v>160</v>
      </c>
      <c r="AU824" s="16" t="s">
        <v>85</v>
      </c>
    </row>
    <row r="825" spans="2:65" s="1" customFormat="1" ht="16.5" customHeight="1">
      <c r="B825" s="31"/>
      <c r="C825" s="147" t="s">
        <v>1789</v>
      </c>
      <c r="D825" s="147" t="s">
        <v>194</v>
      </c>
      <c r="E825" s="148" t="s">
        <v>1790</v>
      </c>
      <c r="F825" s="149" t="s">
        <v>1791</v>
      </c>
      <c r="G825" s="150" t="s">
        <v>311</v>
      </c>
      <c r="H825" s="151">
        <v>4</v>
      </c>
      <c r="I825" s="152"/>
      <c r="J825" s="153">
        <f>ROUND(I825*H825,2)</f>
        <v>0</v>
      </c>
      <c r="K825" s="149" t="s">
        <v>157</v>
      </c>
      <c r="L825" s="154"/>
      <c r="M825" s="155" t="s">
        <v>19</v>
      </c>
      <c r="N825" s="156" t="s">
        <v>47</v>
      </c>
      <c r="P825" s="131">
        <f>O825*H825</f>
        <v>0</v>
      </c>
      <c r="Q825" s="131">
        <v>6.4000000000000005E-4</v>
      </c>
      <c r="R825" s="131">
        <f>Q825*H825</f>
        <v>2.5600000000000002E-3</v>
      </c>
      <c r="S825" s="131">
        <v>0</v>
      </c>
      <c r="T825" s="132">
        <f>S825*H825</f>
        <v>0</v>
      </c>
      <c r="AR825" s="133" t="s">
        <v>344</v>
      </c>
      <c r="AT825" s="133" t="s">
        <v>194</v>
      </c>
      <c r="AU825" s="133" t="s">
        <v>85</v>
      </c>
      <c r="AY825" s="16" t="s">
        <v>151</v>
      </c>
      <c r="BE825" s="134">
        <f>IF(N825="základní",J825,0)</f>
        <v>0</v>
      </c>
      <c r="BF825" s="134">
        <f>IF(N825="snížená",J825,0)</f>
        <v>0</v>
      </c>
      <c r="BG825" s="134">
        <f>IF(N825="zákl. přenesená",J825,0)</f>
        <v>0</v>
      </c>
      <c r="BH825" s="134">
        <f>IF(N825="sníž. přenesená",J825,0)</f>
        <v>0</v>
      </c>
      <c r="BI825" s="134">
        <f>IF(N825="nulová",J825,0)</f>
        <v>0</v>
      </c>
      <c r="BJ825" s="16" t="s">
        <v>81</v>
      </c>
      <c r="BK825" s="134">
        <f>ROUND(I825*H825,2)</f>
        <v>0</v>
      </c>
      <c r="BL825" s="16" t="s">
        <v>249</v>
      </c>
      <c r="BM825" s="133" t="s">
        <v>1792</v>
      </c>
    </row>
    <row r="826" spans="2:65" s="1" customFormat="1" ht="16.5" customHeight="1">
      <c r="B826" s="31"/>
      <c r="C826" s="122" t="s">
        <v>1793</v>
      </c>
      <c r="D826" s="122" t="s">
        <v>153</v>
      </c>
      <c r="E826" s="123" t="s">
        <v>1794</v>
      </c>
      <c r="F826" s="124" t="s">
        <v>1599</v>
      </c>
      <c r="G826" s="125" t="s">
        <v>1600</v>
      </c>
      <c r="H826" s="165"/>
      <c r="I826" s="127"/>
      <c r="J826" s="128">
        <f>ROUND(I826*H826,2)</f>
        <v>0</v>
      </c>
      <c r="K826" s="124" t="s">
        <v>19</v>
      </c>
      <c r="L826" s="31"/>
      <c r="M826" s="129" t="s">
        <v>19</v>
      </c>
      <c r="N826" s="130" t="s">
        <v>47</v>
      </c>
      <c r="P826" s="131">
        <f>O826*H826</f>
        <v>0</v>
      </c>
      <c r="Q826" s="131">
        <v>0</v>
      </c>
      <c r="R826" s="131">
        <f>Q826*H826</f>
        <v>0</v>
      </c>
      <c r="S826" s="131">
        <v>0</v>
      </c>
      <c r="T826" s="132">
        <f>S826*H826</f>
        <v>0</v>
      </c>
      <c r="AR826" s="133" t="s">
        <v>249</v>
      </c>
      <c r="AT826" s="133" t="s">
        <v>153</v>
      </c>
      <c r="AU826" s="133" t="s">
        <v>85</v>
      </c>
      <c r="AY826" s="16" t="s">
        <v>151</v>
      </c>
      <c r="BE826" s="134">
        <f>IF(N826="základní",J826,0)</f>
        <v>0</v>
      </c>
      <c r="BF826" s="134">
        <f>IF(N826="snížená",J826,0)</f>
        <v>0</v>
      </c>
      <c r="BG826" s="134">
        <f>IF(N826="zákl. přenesená",J826,0)</f>
        <v>0</v>
      </c>
      <c r="BH826" s="134">
        <f>IF(N826="sníž. přenesená",J826,0)</f>
        <v>0</v>
      </c>
      <c r="BI826" s="134">
        <f>IF(N826="nulová",J826,0)</f>
        <v>0</v>
      </c>
      <c r="BJ826" s="16" t="s">
        <v>81</v>
      </c>
      <c r="BK826" s="134">
        <f>ROUND(I826*H826,2)</f>
        <v>0</v>
      </c>
      <c r="BL826" s="16" t="s">
        <v>249</v>
      </c>
      <c r="BM826" s="133" t="s">
        <v>1795</v>
      </c>
    </row>
    <row r="827" spans="2:65" s="1" customFormat="1" ht="24.2" customHeight="1">
      <c r="B827" s="31"/>
      <c r="C827" s="122" t="s">
        <v>1796</v>
      </c>
      <c r="D827" s="122" t="s">
        <v>153</v>
      </c>
      <c r="E827" s="123" t="s">
        <v>1797</v>
      </c>
      <c r="F827" s="124" t="s">
        <v>1798</v>
      </c>
      <c r="G827" s="125" t="s">
        <v>177</v>
      </c>
      <c r="H827" s="126">
        <v>0.108</v>
      </c>
      <c r="I827" s="127"/>
      <c r="J827" s="128">
        <f>ROUND(I827*H827,2)</f>
        <v>0</v>
      </c>
      <c r="K827" s="124" t="s">
        <v>157</v>
      </c>
      <c r="L827" s="31"/>
      <c r="M827" s="129" t="s">
        <v>19</v>
      </c>
      <c r="N827" s="130" t="s">
        <v>47</v>
      </c>
      <c r="P827" s="131">
        <f>O827*H827</f>
        <v>0</v>
      </c>
      <c r="Q827" s="131">
        <v>0</v>
      </c>
      <c r="R827" s="131">
        <f>Q827*H827</f>
        <v>0</v>
      </c>
      <c r="S827" s="131">
        <v>0</v>
      </c>
      <c r="T827" s="132">
        <f>S827*H827</f>
        <v>0</v>
      </c>
      <c r="AR827" s="133" t="s">
        <v>249</v>
      </c>
      <c r="AT827" s="133" t="s">
        <v>153</v>
      </c>
      <c r="AU827" s="133" t="s">
        <v>85</v>
      </c>
      <c r="AY827" s="16" t="s">
        <v>151</v>
      </c>
      <c r="BE827" s="134">
        <f>IF(N827="základní",J827,0)</f>
        <v>0</v>
      </c>
      <c r="BF827" s="134">
        <f>IF(N827="snížená",J827,0)</f>
        <v>0</v>
      </c>
      <c r="BG827" s="134">
        <f>IF(N827="zákl. přenesená",J827,0)</f>
        <v>0</v>
      </c>
      <c r="BH827" s="134">
        <f>IF(N827="sníž. přenesená",J827,0)</f>
        <v>0</v>
      </c>
      <c r="BI827" s="134">
        <f>IF(N827="nulová",J827,0)</f>
        <v>0</v>
      </c>
      <c r="BJ827" s="16" t="s">
        <v>81</v>
      </c>
      <c r="BK827" s="134">
        <f>ROUND(I827*H827,2)</f>
        <v>0</v>
      </c>
      <c r="BL827" s="16" t="s">
        <v>249</v>
      </c>
      <c r="BM827" s="133" t="s">
        <v>1799</v>
      </c>
    </row>
    <row r="828" spans="2:65" s="1" customFormat="1">
      <c r="B828" s="31"/>
      <c r="D828" s="135" t="s">
        <v>160</v>
      </c>
      <c r="F828" s="136" t="s">
        <v>1800</v>
      </c>
      <c r="I828" s="137"/>
      <c r="L828" s="31"/>
      <c r="M828" s="138"/>
      <c r="T828" s="52"/>
      <c r="AT828" s="16" t="s">
        <v>160</v>
      </c>
      <c r="AU828" s="16" t="s">
        <v>85</v>
      </c>
    </row>
    <row r="829" spans="2:65" s="11" customFormat="1" ht="22.9" customHeight="1">
      <c r="B829" s="110"/>
      <c r="D829" s="111" t="s">
        <v>75</v>
      </c>
      <c r="E829" s="120" t="s">
        <v>1801</v>
      </c>
      <c r="F829" s="120" t="s">
        <v>1802</v>
      </c>
      <c r="I829" s="113"/>
      <c r="J829" s="121">
        <f>BK829</f>
        <v>0</v>
      </c>
      <c r="L829" s="110"/>
      <c r="M829" s="115"/>
      <c r="P829" s="116">
        <f>SUM(P830:P859)</f>
        <v>0</v>
      </c>
      <c r="R829" s="116">
        <f>SUM(R830:R859)</f>
        <v>0.32123440000000003</v>
      </c>
      <c r="T829" s="117">
        <f>SUM(T830:T859)</f>
        <v>0</v>
      </c>
      <c r="AR829" s="111" t="s">
        <v>85</v>
      </c>
      <c r="AT829" s="118" t="s">
        <v>75</v>
      </c>
      <c r="AU829" s="118" t="s">
        <v>81</v>
      </c>
      <c r="AY829" s="111" t="s">
        <v>151</v>
      </c>
      <c r="BK829" s="119">
        <f>SUM(BK830:BK859)</f>
        <v>0</v>
      </c>
    </row>
    <row r="830" spans="2:65" s="1" customFormat="1" ht="16.5" customHeight="1">
      <c r="B830" s="31"/>
      <c r="C830" s="122" t="s">
        <v>1803</v>
      </c>
      <c r="D830" s="122" t="s">
        <v>153</v>
      </c>
      <c r="E830" s="123" t="s">
        <v>1804</v>
      </c>
      <c r="F830" s="124" t="s">
        <v>1805</v>
      </c>
      <c r="G830" s="125" t="s">
        <v>311</v>
      </c>
      <c r="H830" s="126">
        <v>4</v>
      </c>
      <c r="I830" s="127"/>
      <c r="J830" s="128">
        <f>ROUND(I830*H830,2)</f>
        <v>0</v>
      </c>
      <c r="K830" s="124" t="s">
        <v>157</v>
      </c>
      <c r="L830" s="31"/>
      <c r="M830" s="129" t="s">
        <v>19</v>
      </c>
      <c r="N830" s="130" t="s">
        <v>47</v>
      </c>
      <c r="P830" s="131">
        <f>O830*H830</f>
        <v>0</v>
      </c>
      <c r="Q830" s="131">
        <v>0</v>
      </c>
      <c r="R830" s="131">
        <f>Q830*H830</f>
        <v>0</v>
      </c>
      <c r="S830" s="131">
        <v>0</v>
      </c>
      <c r="T830" s="132">
        <f>S830*H830</f>
        <v>0</v>
      </c>
      <c r="AR830" s="133" t="s">
        <v>249</v>
      </c>
      <c r="AT830" s="133" t="s">
        <v>153</v>
      </c>
      <c r="AU830" s="133" t="s">
        <v>85</v>
      </c>
      <c r="AY830" s="16" t="s">
        <v>151</v>
      </c>
      <c r="BE830" s="134">
        <f>IF(N830="základní",J830,0)</f>
        <v>0</v>
      </c>
      <c r="BF830" s="134">
        <f>IF(N830="snížená",J830,0)</f>
        <v>0</v>
      </c>
      <c r="BG830" s="134">
        <f>IF(N830="zákl. přenesená",J830,0)</f>
        <v>0</v>
      </c>
      <c r="BH830" s="134">
        <f>IF(N830="sníž. přenesená",J830,0)</f>
        <v>0</v>
      </c>
      <c r="BI830" s="134">
        <f>IF(N830="nulová",J830,0)</f>
        <v>0</v>
      </c>
      <c r="BJ830" s="16" t="s">
        <v>81</v>
      </c>
      <c r="BK830" s="134">
        <f>ROUND(I830*H830,2)</f>
        <v>0</v>
      </c>
      <c r="BL830" s="16" t="s">
        <v>249</v>
      </c>
      <c r="BM830" s="133" t="s">
        <v>1806</v>
      </c>
    </row>
    <row r="831" spans="2:65" s="1" customFormat="1">
      <c r="B831" s="31"/>
      <c r="D831" s="135" t="s">
        <v>160</v>
      </c>
      <c r="F831" s="136" t="s">
        <v>1807</v>
      </c>
      <c r="I831" s="137"/>
      <c r="L831" s="31"/>
      <c r="M831" s="138"/>
      <c r="T831" s="52"/>
      <c r="AT831" s="16" t="s">
        <v>160</v>
      </c>
      <c r="AU831" s="16" t="s">
        <v>85</v>
      </c>
    </row>
    <row r="832" spans="2:65" s="1" customFormat="1" ht="16.5" customHeight="1">
      <c r="B832" s="31"/>
      <c r="C832" s="147" t="s">
        <v>1808</v>
      </c>
      <c r="D832" s="147" t="s">
        <v>194</v>
      </c>
      <c r="E832" s="148" t="s">
        <v>1809</v>
      </c>
      <c r="F832" s="149" t="s">
        <v>1810</v>
      </c>
      <c r="G832" s="150" t="s">
        <v>311</v>
      </c>
      <c r="H832" s="151">
        <v>4</v>
      </c>
      <c r="I832" s="152"/>
      <c r="J832" s="153">
        <f>ROUND(I832*H832,2)</f>
        <v>0</v>
      </c>
      <c r="K832" s="149" t="s">
        <v>157</v>
      </c>
      <c r="L832" s="154"/>
      <c r="M832" s="155" t="s">
        <v>19</v>
      </c>
      <c r="N832" s="156" t="s">
        <v>47</v>
      </c>
      <c r="P832" s="131">
        <f>O832*H832</f>
        <v>0</v>
      </c>
      <c r="Q832" s="131">
        <v>5.6999999999999998E-4</v>
      </c>
      <c r="R832" s="131">
        <f>Q832*H832</f>
        <v>2.2799999999999999E-3</v>
      </c>
      <c r="S832" s="131">
        <v>0</v>
      </c>
      <c r="T832" s="132">
        <f>S832*H832</f>
        <v>0</v>
      </c>
      <c r="AR832" s="133" t="s">
        <v>344</v>
      </c>
      <c r="AT832" s="133" t="s">
        <v>194</v>
      </c>
      <c r="AU832" s="133" t="s">
        <v>85</v>
      </c>
      <c r="AY832" s="16" t="s">
        <v>151</v>
      </c>
      <c r="BE832" s="134">
        <f>IF(N832="základní",J832,0)</f>
        <v>0</v>
      </c>
      <c r="BF832" s="134">
        <f>IF(N832="snížená",J832,0)</f>
        <v>0</v>
      </c>
      <c r="BG832" s="134">
        <f>IF(N832="zákl. přenesená",J832,0)</f>
        <v>0</v>
      </c>
      <c r="BH832" s="134">
        <f>IF(N832="sníž. přenesená",J832,0)</f>
        <v>0</v>
      </c>
      <c r="BI832" s="134">
        <f>IF(N832="nulová",J832,0)</f>
        <v>0</v>
      </c>
      <c r="BJ832" s="16" t="s">
        <v>81</v>
      </c>
      <c r="BK832" s="134">
        <f>ROUND(I832*H832,2)</f>
        <v>0</v>
      </c>
      <c r="BL832" s="16" t="s">
        <v>249</v>
      </c>
      <c r="BM832" s="133" t="s">
        <v>1811</v>
      </c>
    </row>
    <row r="833" spans="2:65" s="1" customFormat="1" ht="16.5" customHeight="1">
      <c r="B833" s="31"/>
      <c r="C833" s="122" t="s">
        <v>1812</v>
      </c>
      <c r="D833" s="122" t="s">
        <v>153</v>
      </c>
      <c r="E833" s="123" t="s">
        <v>1813</v>
      </c>
      <c r="F833" s="124" t="s">
        <v>1814</v>
      </c>
      <c r="G833" s="125" t="s">
        <v>311</v>
      </c>
      <c r="H833" s="126">
        <v>5</v>
      </c>
      <c r="I833" s="127"/>
      <c r="J833" s="128">
        <f>ROUND(I833*H833,2)</f>
        <v>0</v>
      </c>
      <c r="K833" s="124" t="s">
        <v>157</v>
      </c>
      <c r="L833" s="31"/>
      <c r="M833" s="129" t="s">
        <v>19</v>
      </c>
      <c r="N833" s="130" t="s">
        <v>47</v>
      </c>
      <c r="P833" s="131">
        <f>O833*H833</f>
        <v>0</v>
      </c>
      <c r="Q833" s="131">
        <v>0</v>
      </c>
      <c r="R833" s="131">
        <f>Q833*H833</f>
        <v>0</v>
      </c>
      <c r="S833" s="131">
        <v>0</v>
      </c>
      <c r="T833" s="132">
        <f>S833*H833</f>
        <v>0</v>
      </c>
      <c r="AR833" s="133" t="s">
        <v>249</v>
      </c>
      <c r="AT833" s="133" t="s">
        <v>153</v>
      </c>
      <c r="AU833" s="133" t="s">
        <v>85</v>
      </c>
      <c r="AY833" s="16" t="s">
        <v>151</v>
      </c>
      <c r="BE833" s="134">
        <f>IF(N833="základní",J833,0)</f>
        <v>0</v>
      </c>
      <c r="BF833" s="134">
        <f>IF(N833="snížená",J833,0)</f>
        <v>0</v>
      </c>
      <c r="BG833" s="134">
        <f>IF(N833="zákl. přenesená",J833,0)</f>
        <v>0</v>
      </c>
      <c r="BH833" s="134">
        <f>IF(N833="sníž. přenesená",J833,0)</f>
        <v>0</v>
      </c>
      <c r="BI833" s="134">
        <f>IF(N833="nulová",J833,0)</f>
        <v>0</v>
      </c>
      <c r="BJ833" s="16" t="s">
        <v>81</v>
      </c>
      <c r="BK833" s="134">
        <f>ROUND(I833*H833,2)</f>
        <v>0</v>
      </c>
      <c r="BL833" s="16" t="s">
        <v>249</v>
      </c>
      <c r="BM833" s="133" t="s">
        <v>1815</v>
      </c>
    </row>
    <row r="834" spans="2:65" s="1" customFormat="1">
      <c r="B834" s="31"/>
      <c r="D834" s="135" t="s">
        <v>160</v>
      </c>
      <c r="F834" s="136" t="s">
        <v>1816</v>
      </c>
      <c r="I834" s="137"/>
      <c r="L834" s="31"/>
      <c r="M834" s="138"/>
      <c r="T834" s="52"/>
      <c r="AT834" s="16" t="s">
        <v>160</v>
      </c>
      <c r="AU834" s="16" t="s">
        <v>85</v>
      </c>
    </row>
    <row r="835" spans="2:65" s="1" customFormat="1" ht="16.5" customHeight="1">
      <c r="B835" s="31"/>
      <c r="C835" s="147" t="s">
        <v>1817</v>
      </c>
      <c r="D835" s="147" t="s">
        <v>194</v>
      </c>
      <c r="E835" s="148" t="s">
        <v>1818</v>
      </c>
      <c r="F835" s="149" t="s">
        <v>1819</v>
      </c>
      <c r="G835" s="150" t="s">
        <v>311</v>
      </c>
      <c r="H835" s="151">
        <v>5</v>
      </c>
      <c r="I835" s="152"/>
      <c r="J835" s="153">
        <f>ROUND(I835*H835,2)</f>
        <v>0</v>
      </c>
      <c r="K835" s="149" t="s">
        <v>157</v>
      </c>
      <c r="L835" s="154"/>
      <c r="M835" s="155" t="s">
        <v>19</v>
      </c>
      <c r="N835" s="156" t="s">
        <v>47</v>
      </c>
      <c r="P835" s="131">
        <f>O835*H835</f>
        <v>0</v>
      </c>
      <c r="Q835" s="131">
        <v>7.6999999999999996E-4</v>
      </c>
      <c r="R835" s="131">
        <f>Q835*H835</f>
        <v>3.8499999999999997E-3</v>
      </c>
      <c r="S835" s="131">
        <v>0</v>
      </c>
      <c r="T835" s="132">
        <f>S835*H835</f>
        <v>0</v>
      </c>
      <c r="AR835" s="133" t="s">
        <v>344</v>
      </c>
      <c r="AT835" s="133" t="s">
        <v>194</v>
      </c>
      <c r="AU835" s="133" t="s">
        <v>85</v>
      </c>
      <c r="AY835" s="16" t="s">
        <v>151</v>
      </c>
      <c r="BE835" s="134">
        <f>IF(N835="základní",J835,0)</f>
        <v>0</v>
      </c>
      <c r="BF835" s="134">
        <f>IF(N835="snížená",J835,0)</f>
        <v>0</v>
      </c>
      <c r="BG835" s="134">
        <f>IF(N835="zákl. přenesená",J835,0)</f>
        <v>0</v>
      </c>
      <c r="BH835" s="134">
        <f>IF(N835="sníž. přenesená",J835,0)</f>
        <v>0</v>
      </c>
      <c r="BI835" s="134">
        <f>IF(N835="nulová",J835,0)</f>
        <v>0</v>
      </c>
      <c r="BJ835" s="16" t="s">
        <v>81</v>
      </c>
      <c r="BK835" s="134">
        <f>ROUND(I835*H835,2)</f>
        <v>0</v>
      </c>
      <c r="BL835" s="16" t="s">
        <v>249</v>
      </c>
      <c r="BM835" s="133" t="s">
        <v>1820</v>
      </c>
    </row>
    <row r="836" spans="2:65" s="1" customFormat="1" ht="16.5" customHeight="1">
      <c r="B836" s="31"/>
      <c r="C836" s="122" t="s">
        <v>1821</v>
      </c>
      <c r="D836" s="122" t="s">
        <v>153</v>
      </c>
      <c r="E836" s="123" t="s">
        <v>1822</v>
      </c>
      <c r="F836" s="124" t="s">
        <v>1823</v>
      </c>
      <c r="G836" s="125" t="s">
        <v>311</v>
      </c>
      <c r="H836" s="126">
        <v>4</v>
      </c>
      <c r="I836" s="127"/>
      <c r="J836" s="128">
        <f>ROUND(I836*H836,2)</f>
        <v>0</v>
      </c>
      <c r="K836" s="124" t="s">
        <v>157</v>
      </c>
      <c r="L836" s="31"/>
      <c r="M836" s="129" t="s">
        <v>19</v>
      </c>
      <c r="N836" s="130" t="s">
        <v>47</v>
      </c>
      <c r="P836" s="131">
        <f>O836*H836</f>
        <v>0</v>
      </c>
      <c r="Q836" s="131">
        <v>0</v>
      </c>
      <c r="R836" s="131">
        <f>Q836*H836</f>
        <v>0</v>
      </c>
      <c r="S836" s="131">
        <v>0</v>
      </c>
      <c r="T836" s="132">
        <f>S836*H836</f>
        <v>0</v>
      </c>
      <c r="AR836" s="133" t="s">
        <v>249</v>
      </c>
      <c r="AT836" s="133" t="s">
        <v>153</v>
      </c>
      <c r="AU836" s="133" t="s">
        <v>85</v>
      </c>
      <c r="AY836" s="16" t="s">
        <v>151</v>
      </c>
      <c r="BE836" s="134">
        <f>IF(N836="základní",J836,0)</f>
        <v>0</v>
      </c>
      <c r="BF836" s="134">
        <f>IF(N836="snížená",J836,0)</f>
        <v>0</v>
      </c>
      <c r="BG836" s="134">
        <f>IF(N836="zákl. přenesená",J836,0)</f>
        <v>0</v>
      </c>
      <c r="BH836" s="134">
        <f>IF(N836="sníž. přenesená",J836,0)</f>
        <v>0</v>
      </c>
      <c r="BI836" s="134">
        <f>IF(N836="nulová",J836,0)</f>
        <v>0</v>
      </c>
      <c r="BJ836" s="16" t="s">
        <v>81</v>
      </c>
      <c r="BK836" s="134">
        <f>ROUND(I836*H836,2)</f>
        <v>0</v>
      </c>
      <c r="BL836" s="16" t="s">
        <v>249</v>
      </c>
      <c r="BM836" s="133" t="s">
        <v>1824</v>
      </c>
    </row>
    <row r="837" spans="2:65" s="1" customFormat="1">
      <c r="B837" s="31"/>
      <c r="D837" s="135" t="s">
        <v>160</v>
      </c>
      <c r="F837" s="136" t="s">
        <v>1825</v>
      </c>
      <c r="I837" s="137"/>
      <c r="L837" s="31"/>
      <c r="M837" s="138"/>
      <c r="T837" s="52"/>
      <c r="AT837" s="16" t="s">
        <v>160</v>
      </c>
      <c r="AU837" s="16" t="s">
        <v>85</v>
      </c>
    </row>
    <row r="838" spans="2:65" s="1" customFormat="1" ht="16.5" customHeight="1">
      <c r="B838" s="31"/>
      <c r="C838" s="147" t="s">
        <v>1826</v>
      </c>
      <c r="D838" s="147" t="s">
        <v>194</v>
      </c>
      <c r="E838" s="148" t="s">
        <v>1827</v>
      </c>
      <c r="F838" s="149" t="s">
        <v>1828</v>
      </c>
      <c r="G838" s="150" t="s">
        <v>311</v>
      </c>
      <c r="H838" s="151">
        <v>4</v>
      </c>
      <c r="I838" s="152"/>
      <c r="J838" s="153">
        <f>ROUND(I838*H838,2)</f>
        <v>0</v>
      </c>
      <c r="K838" s="149" t="s">
        <v>157</v>
      </c>
      <c r="L838" s="154"/>
      <c r="M838" s="155" t="s">
        <v>19</v>
      </c>
      <c r="N838" s="156" t="s">
        <v>47</v>
      </c>
      <c r="P838" s="131">
        <f>O838*H838</f>
        <v>0</v>
      </c>
      <c r="Q838" s="131">
        <v>5.9999999999999995E-4</v>
      </c>
      <c r="R838" s="131">
        <f>Q838*H838</f>
        <v>2.3999999999999998E-3</v>
      </c>
      <c r="S838" s="131">
        <v>0</v>
      </c>
      <c r="T838" s="132">
        <f>S838*H838</f>
        <v>0</v>
      </c>
      <c r="AR838" s="133" t="s">
        <v>344</v>
      </c>
      <c r="AT838" s="133" t="s">
        <v>194</v>
      </c>
      <c r="AU838" s="133" t="s">
        <v>85</v>
      </c>
      <c r="AY838" s="16" t="s">
        <v>151</v>
      </c>
      <c r="BE838" s="134">
        <f>IF(N838="základní",J838,0)</f>
        <v>0</v>
      </c>
      <c r="BF838" s="134">
        <f>IF(N838="snížená",J838,0)</f>
        <v>0</v>
      </c>
      <c r="BG838" s="134">
        <f>IF(N838="zákl. přenesená",J838,0)</f>
        <v>0</v>
      </c>
      <c r="BH838" s="134">
        <f>IF(N838="sníž. přenesená",J838,0)</f>
        <v>0</v>
      </c>
      <c r="BI838" s="134">
        <f>IF(N838="nulová",J838,0)</f>
        <v>0</v>
      </c>
      <c r="BJ838" s="16" t="s">
        <v>81</v>
      </c>
      <c r="BK838" s="134">
        <f>ROUND(I838*H838,2)</f>
        <v>0</v>
      </c>
      <c r="BL838" s="16" t="s">
        <v>249</v>
      </c>
      <c r="BM838" s="133" t="s">
        <v>1829</v>
      </c>
    </row>
    <row r="839" spans="2:65" s="1" customFormat="1" ht="21.75" customHeight="1">
      <c r="B839" s="31"/>
      <c r="C839" s="122" t="s">
        <v>1830</v>
      </c>
      <c r="D839" s="122" t="s">
        <v>153</v>
      </c>
      <c r="E839" s="123" t="s">
        <v>1831</v>
      </c>
      <c r="F839" s="124" t="s">
        <v>1832</v>
      </c>
      <c r="G839" s="125" t="s">
        <v>311</v>
      </c>
      <c r="H839" s="126">
        <v>7</v>
      </c>
      <c r="I839" s="127"/>
      <c r="J839" s="128">
        <f>ROUND(I839*H839,2)</f>
        <v>0</v>
      </c>
      <c r="K839" s="124" t="s">
        <v>157</v>
      </c>
      <c r="L839" s="31"/>
      <c r="M839" s="129" t="s">
        <v>19</v>
      </c>
      <c r="N839" s="130" t="s">
        <v>47</v>
      </c>
      <c r="P839" s="131">
        <f>O839*H839</f>
        <v>0</v>
      </c>
      <c r="Q839" s="131">
        <v>0</v>
      </c>
      <c r="R839" s="131">
        <f>Q839*H839</f>
        <v>0</v>
      </c>
      <c r="S839" s="131">
        <v>0</v>
      </c>
      <c r="T839" s="132">
        <f>S839*H839</f>
        <v>0</v>
      </c>
      <c r="AR839" s="133" t="s">
        <v>249</v>
      </c>
      <c r="AT839" s="133" t="s">
        <v>153</v>
      </c>
      <c r="AU839" s="133" t="s">
        <v>85</v>
      </c>
      <c r="AY839" s="16" t="s">
        <v>151</v>
      </c>
      <c r="BE839" s="134">
        <f>IF(N839="základní",J839,0)</f>
        <v>0</v>
      </c>
      <c r="BF839" s="134">
        <f>IF(N839="snížená",J839,0)</f>
        <v>0</v>
      </c>
      <c r="BG839" s="134">
        <f>IF(N839="zákl. přenesená",J839,0)</f>
        <v>0</v>
      </c>
      <c r="BH839" s="134">
        <f>IF(N839="sníž. přenesená",J839,0)</f>
        <v>0</v>
      </c>
      <c r="BI839" s="134">
        <f>IF(N839="nulová",J839,0)</f>
        <v>0</v>
      </c>
      <c r="BJ839" s="16" t="s">
        <v>81</v>
      </c>
      <c r="BK839" s="134">
        <f>ROUND(I839*H839,2)</f>
        <v>0</v>
      </c>
      <c r="BL839" s="16" t="s">
        <v>249</v>
      </c>
      <c r="BM839" s="133" t="s">
        <v>1833</v>
      </c>
    </row>
    <row r="840" spans="2:65" s="1" customFormat="1">
      <c r="B840" s="31"/>
      <c r="D840" s="135" t="s">
        <v>160</v>
      </c>
      <c r="F840" s="136" t="s">
        <v>1834</v>
      </c>
      <c r="I840" s="137"/>
      <c r="L840" s="31"/>
      <c r="M840" s="138"/>
      <c r="T840" s="52"/>
      <c r="AT840" s="16" t="s">
        <v>160</v>
      </c>
      <c r="AU840" s="16" t="s">
        <v>85</v>
      </c>
    </row>
    <row r="841" spans="2:65" s="1" customFormat="1" ht="16.5" customHeight="1">
      <c r="B841" s="31"/>
      <c r="C841" s="147" t="s">
        <v>1835</v>
      </c>
      <c r="D841" s="147" t="s">
        <v>194</v>
      </c>
      <c r="E841" s="148" t="s">
        <v>1836</v>
      </c>
      <c r="F841" s="149" t="s">
        <v>1837</v>
      </c>
      <c r="G841" s="150" t="s">
        <v>311</v>
      </c>
      <c r="H841" s="151">
        <v>7</v>
      </c>
      <c r="I841" s="152"/>
      <c r="J841" s="153">
        <f>ROUND(I841*H841,2)</f>
        <v>0</v>
      </c>
      <c r="K841" s="149" t="s">
        <v>157</v>
      </c>
      <c r="L841" s="154"/>
      <c r="M841" s="155" t="s">
        <v>19</v>
      </c>
      <c r="N841" s="156" t="s">
        <v>47</v>
      </c>
      <c r="P841" s="131">
        <f>O841*H841</f>
        <v>0</v>
      </c>
      <c r="Q841" s="131">
        <v>8.0000000000000004E-4</v>
      </c>
      <c r="R841" s="131">
        <f>Q841*H841</f>
        <v>5.5999999999999999E-3</v>
      </c>
      <c r="S841" s="131">
        <v>0</v>
      </c>
      <c r="T841" s="132">
        <f>S841*H841</f>
        <v>0</v>
      </c>
      <c r="AR841" s="133" t="s">
        <v>344</v>
      </c>
      <c r="AT841" s="133" t="s">
        <v>194</v>
      </c>
      <c r="AU841" s="133" t="s">
        <v>85</v>
      </c>
      <c r="AY841" s="16" t="s">
        <v>151</v>
      </c>
      <c r="BE841" s="134">
        <f>IF(N841="základní",J841,0)</f>
        <v>0</v>
      </c>
      <c r="BF841" s="134">
        <f>IF(N841="snížená",J841,0)</f>
        <v>0</v>
      </c>
      <c r="BG841" s="134">
        <f>IF(N841="zákl. přenesená",J841,0)</f>
        <v>0</v>
      </c>
      <c r="BH841" s="134">
        <f>IF(N841="sníž. přenesená",J841,0)</f>
        <v>0</v>
      </c>
      <c r="BI841" s="134">
        <f>IF(N841="nulová",J841,0)</f>
        <v>0</v>
      </c>
      <c r="BJ841" s="16" t="s">
        <v>81</v>
      </c>
      <c r="BK841" s="134">
        <f>ROUND(I841*H841,2)</f>
        <v>0</v>
      </c>
      <c r="BL841" s="16" t="s">
        <v>249</v>
      </c>
      <c r="BM841" s="133" t="s">
        <v>1838</v>
      </c>
    </row>
    <row r="842" spans="2:65" s="1" customFormat="1" ht="24.2" customHeight="1">
      <c r="B842" s="31"/>
      <c r="C842" s="122" t="s">
        <v>1839</v>
      </c>
      <c r="D842" s="122" t="s">
        <v>153</v>
      </c>
      <c r="E842" s="123" t="s">
        <v>1840</v>
      </c>
      <c r="F842" s="124" t="s">
        <v>1841</v>
      </c>
      <c r="G842" s="125" t="s">
        <v>821</v>
      </c>
      <c r="H842" s="126">
        <v>5.6</v>
      </c>
      <c r="I842" s="127"/>
      <c r="J842" s="128">
        <f>ROUND(I842*H842,2)</f>
        <v>0</v>
      </c>
      <c r="K842" s="124" t="s">
        <v>157</v>
      </c>
      <c r="L842" s="31"/>
      <c r="M842" s="129" t="s">
        <v>19</v>
      </c>
      <c r="N842" s="130" t="s">
        <v>47</v>
      </c>
      <c r="P842" s="131">
        <f>O842*H842</f>
        <v>0</v>
      </c>
      <c r="Q842" s="131">
        <v>3.4499999999999999E-3</v>
      </c>
      <c r="R842" s="131">
        <f>Q842*H842</f>
        <v>1.9319999999999997E-2</v>
      </c>
      <c r="S842" s="131">
        <v>0</v>
      </c>
      <c r="T842" s="132">
        <f>S842*H842</f>
        <v>0</v>
      </c>
      <c r="AR842" s="133" t="s">
        <v>249</v>
      </c>
      <c r="AT842" s="133" t="s">
        <v>153</v>
      </c>
      <c r="AU842" s="133" t="s">
        <v>85</v>
      </c>
      <c r="AY842" s="16" t="s">
        <v>151</v>
      </c>
      <c r="BE842" s="134">
        <f>IF(N842="základní",J842,0)</f>
        <v>0</v>
      </c>
      <c r="BF842" s="134">
        <f>IF(N842="snížená",J842,0)</f>
        <v>0</v>
      </c>
      <c r="BG842" s="134">
        <f>IF(N842="zákl. přenesená",J842,0)</f>
        <v>0</v>
      </c>
      <c r="BH842" s="134">
        <f>IF(N842="sníž. přenesená",J842,0)</f>
        <v>0</v>
      </c>
      <c r="BI842" s="134">
        <f>IF(N842="nulová",J842,0)</f>
        <v>0</v>
      </c>
      <c r="BJ842" s="16" t="s">
        <v>81</v>
      </c>
      <c r="BK842" s="134">
        <f>ROUND(I842*H842,2)</f>
        <v>0</v>
      </c>
      <c r="BL842" s="16" t="s">
        <v>249</v>
      </c>
      <c r="BM842" s="133" t="s">
        <v>1842</v>
      </c>
    </row>
    <row r="843" spans="2:65" s="1" customFormat="1">
      <c r="B843" s="31"/>
      <c r="D843" s="135" t="s">
        <v>160</v>
      </c>
      <c r="F843" s="136" t="s">
        <v>1843</v>
      </c>
      <c r="I843" s="137"/>
      <c r="L843" s="31"/>
      <c r="M843" s="138"/>
      <c r="T843" s="52"/>
      <c r="AT843" s="16" t="s">
        <v>160</v>
      </c>
      <c r="AU843" s="16" t="s">
        <v>85</v>
      </c>
    </row>
    <row r="844" spans="2:65" s="1" customFormat="1" ht="21.75" customHeight="1">
      <c r="B844" s="31"/>
      <c r="C844" s="122" t="s">
        <v>1844</v>
      </c>
      <c r="D844" s="122" t="s">
        <v>153</v>
      </c>
      <c r="E844" s="123" t="s">
        <v>1845</v>
      </c>
      <c r="F844" s="124" t="s">
        <v>1846</v>
      </c>
      <c r="G844" s="125" t="s">
        <v>311</v>
      </c>
      <c r="H844" s="126">
        <v>9</v>
      </c>
      <c r="I844" s="127"/>
      <c r="J844" s="128">
        <f>ROUND(I844*H844,2)</f>
        <v>0</v>
      </c>
      <c r="K844" s="124" t="s">
        <v>157</v>
      </c>
      <c r="L844" s="31"/>
      <c r="M844" s="129" t="s">
        <v>19</v>
      </c>
      <c r="N844" s="130" t="s">
        <v>47</v>
      </c>
      <c r="P844" s="131">
        <f>O844*H844</f>
        <v>0</v>
      </c>
      <c r="Q844" s="131">
        <v>0</v>
      </c>
      <c r="R844" s="131">
        <f>Q844*H844</f>
        <v>0</v>
      </c>
      <c r="S844" s="131">
        <v>0</v>
      </c>
      <c r="T844" s="132">
        <f>S844*H844</f>
        <v>0</v>
      </c>
      <c r="AR844" s="133" t="s">
        <v>249</v>
      </c>
      <c r="AT844" s="133" t="s">
        <v>153</v>
      </c>
      <c r="AU844" s="133" t="s">
        <v>85</v>
      </c>
      <c r="AY844" s="16" t="s">
        <v>151</v>
      </c>
      <c r="BE844" s="134">
        <f>IF(N844="základní",J844,0)</f>
        <v>0</v>
      </c>
      <c r="BF844" s="134">
        <f>IF(N844="snížená",J844,0)</f>
        <v>0</v>
      </c>
      <c r="BG844" s="134">
        <f>IF(N844="zákl. přenesená",J844,0)</f>
        <v>0</v>
      </c>
      <c r="BH844" s="134">
        <f>IF(N844="sníž. přenesená",J844,0)</f>
        <v>0</v>
      </c>
      <c r="BI844" s="134">
        <f>IF(N844="nulová",J844,0)</f>
        <v>0</v>
      </c>
      <c r="BJ844" s="16" t="s">
        <v>81</v>
      </c>
      <c r="BK844" s="134">
        <f>ROUND(I844*H844,2)</f>
        <v>0</v>
      </c>
      <c r="BL844" s="16" t="s">
        <v>249</v>
      </c>
      <c r="BM844" s="133" t="s">
        <v>1847</v>
      </c>
    </row>
    <row r="845" spans="2:65" s="1" customFormat="1">
      <c r="B845" s="31"/>
      <c r="D845" s="135" t="s">
        <v>160</v>
      </c>
      <c r="F845" s="136" t="s">
        <v>1848</v>
      </c>
      <c r="I845" s="137"/>
      <c r="L845" s="31"/>
      <c r="M845" s="138"/>
      <c r="T845" s="52"/>
      <c r="AT845" s="16" t="s">
        <v>160</v>
      </c>
      <c r="AU845" s="16" t="s">
        <v>85</v>
      </c>
    </row>
    <row r="846" spans="2:65" s="1" customFormat="1" ht="16.5" customHeight="1">
      <c r="B846" s="31"/>
      <c r="C846" s="147" t="s">
        <v>1849</v>
      </c>
      <c r="D846" s="147" t="s">
        <v>194</v>
      </c>
      <c r="E846" s="148" t="s">
        <v>1850</v>
      </c>
      <c r="F846" s="149" t="s">
        <v>1851</v>
      </c>
      <c r="G846" s="150" t="s">
        <v>311</v>
      </c>
      <c r="H846" s="151">
        <v>4</v>
      </c>
      <c r="I846" s="152"/>
      <c r="J846" s="153">
        <f>ROUND(I846*H846,2)</f>
        <v>0</v>
      </c>
      <c r="K846" s="149" t="s">
        <v>157</v>
      </c>
      <c r="L846" s="154"/>
      <c r="M846" s="155" t="s">
        <v>19</v>
      </c>
      <c r="N846" s="156" t="s">
        <v>47</v>
      </c>
      <c r="P846" s="131">
        <f>O846*H846</f>
        <v>0</v>
      </c>
      <c r="Q846" s="131">
        <v>5.0000000000000001E-4</v>
      </c>
      <c r="R846" s="131">
        <f>Q846*H846</f>
        <v>2E-3</v>
      </c>
      <c r="S846" s="131">
        <v>0</v>
      </c>
      <c r="T846" s="132">
        <f>S846*H846</f>
        <v>0</v>
      </c>
      <c r="AR846" s="133" t="s">
        <v>344</v>
      </c>
      <c r="AT846" s="133" t="s">
        <v>194</v>
      </c>
      <c r="AU846" s="133" t="s">
        <v>85</v>
      </c>
      <c r="AY846" s="16" t="s">
        <v>151</v>
      </c>
      <c r="BE846" s="134">
        <f>IF(N846="základní",J846,0)</f>
        <v>0</v>
      </c>
      <c r="BF846" s="134">
        <f>IF(N846="snížená",J846,0)</f>
        <v>0</v>
      </c>
      <c r="BG846" s="134">
        <f>IF(N846="zákl. přenesená",J846,0)</f>
        <v>0</v>
      </c>
      <c r="BH846" s="134">
        <f>IF(N846="sníž. přenesená",J846,0)</f>
        <v>0</v>
      </c>
      <c r="BI846" s="134">
        <f>IF(N846="nulová",J846,0)</f>
        <v>0</v>
      </c>
      <c r="BJ846" s="16" t="s">
        <v>81</v>
      </c>
      <c r="BK846" s="134">
        <f>ROUND(I846*H846,2)</f>
        <v>0</v>
      </c>
      <c r="BL846" s="16" t="s">
        <v>249</v>
      </c>
      <c r="BM846" s="133" t="s">
        <v>1852</v>
      </c>
    </row>
    <row r="847" spans="2:65" s="1" customFormat="1" ht="16.5" customHeight="1">
      <c r="B847" s="31"/>
      <c r="C847" s="147" t="s">
        <v>1853</v>
      </c>
      <c r="D847" s="147" t="s">
        <v>194</v>
      </c>
      <c r="E847" s="148" t="s">
        <v>1854</v>
      </c>
      <c r="F847" s="149" t="s">
        <v>1855</v>
      </c>
      <c r="G847" s="150" t="s">
        <v>311</v>
      </c>
      <c r="H847" s="151">
        <v>5</v>
      </c>
      <c r="I847" s="152"/>
      <c r="J847" s="153">
        <f>ROUND(I847*H847,2)</f>
        <v>0</v>
      </c>
      <c r="K847" s="149" t="s">
        <v>157</v>
      </c>
      <c r="L847" s="154"/>
      <c r="M847" s="155" t="s">
        <v>19</v>
      </c>
      <c r="N847" s="156" t="s">
        <v>47</v>
      </c>
      <c r="P847" s="131">
        <f>O847*H847</f>
        <v>0</v>
      </c>
      <c r="Q847" s="131">
        <v>6.9999999999999999E-4</v>
      </c>
      <c r="R847" s="131">
        <f>Q847*H847</f>
        <v>3.5000000000000001E-3</v>
      </c>
      <c r="S847" s="131">
        <v>0</v>
      </c>
      <c r="T847" s="132">
        <f>S847*H847</f>
        <v>0</v>
      </c>
      <c r="AR847" s="133" t="s">
        <v>344</v>
      </c>
      <c r="AT847" s="133" t="s">
        <v>194</v>
      </c>
      <c r="AU847" s="133" t="s">
        <v>85</v>
      </c>
      <c r="AY847" s="16" t="s">
        <v>151</v>
      </c>
      <c r="BE847" s="134">
        <f>IF(N847="základní",J847,0)</f>
        <v>0</v>
      </c>
      <c r="BF847" s="134">
        <f>IF(N847="snížená",J847,0)</f>
        <v>0</v>
      </c>
      <c r="BG847" s="134">
        <f>IF(N847="zákl. přenesená",J847,0)</f>
        <v>0</v>
      </c>
      <c r="BH847" s="134">
        <f>IF(N847="sníž. přenesená",J847,0)</f>
        <v>0</v>
      </c>
      <c r="BI847" s="134">
        <f>IF(N847="nulová",J847,0)</f>
        <v>0</v>
      </c>
      <c r="BJ847" s="16" t="s">
        <v>81</v>
      </c>
      <c r="BK847" s="134">
        <f>ROUND(I847*H847,2)</f>
        <v>0</v>
      </c>
      <c r="BL847" s="16" t="s">
        <v>249</v>
      </c>
      <c r="BM847" s="133" t="s">
        <v>1856</v>
      </c>
    </row>
    <row r="848" spans="2:65" s="1" customFormat="1" ht="21.75" customHeight="1">
      <c r="B848" s="31"/>
      <c r="C848" s="122" t="s">
        <v>1857</v>
      </c>
      <c r="D848" s="122" t="s">
        <v>153</v>
      </c>
      <c r="E848" s="123" t="s">
        <v>1858</v>
      </c>
      <c r="F848" s="124" t="s">
        <v>1859</v>
      </c>
      <c r="G848" s="125" t="s">
        <v>821</v>
      </c>
      <c r="H848" s="126">
        <v>8.6999999999999993</v>
      </c>
      <c r="I848" s="127"/>
      <c r="J848" s="128">
        <f>ROUND(I848*H848,2)</f>
        <v>0</v>
      </c>
      <c r="K848" s="124" t="s">
        <v>157</v>
      </c>
      <c r="L848" s="31"/>
      <c r="M848" s="129" t="s">
        <v>19</v>
      </c>
      <c r="N848" s="130" t="s">
        <v>47</v>
      </c>
      <c r="P848" s="131">
        <f>O848*H848</f>
        <v>0</v>
      </c>
      <c r="Q848" s="131">
        <v>0</v>
      </c>
      <c r="R848" s="131">
        <f>Q848*H848</f>
        <v>0</v>
      </c>
      <c r="S848" s="131">
        <v>0</v>
      </c>
      <c r="T848" s="132">
        <f>S848*H848</f>
        <v>0</v>
      </c>
      <c r="AR848" s="133" t="s">
        <v>249</v>
      </c>
      <c r="AT848" s="133" t="s">
        <v>153</v>
      </c>
      <c r="AU848" s="133" t="s">
        <v>85</v>
      </c>
      <c r="AY848" s="16" t="s">
        <v>151</v>
      </c>
      <c r="BE848" s="134">
        <f>IF(N848="základní",J848,0)</f>
        <v>0</v>
      </c>
      <c r="BF848" s="134">
        <f>IF(N848="snížená",J848,0)</f>
        <v>0</v>
      </c>
      <c r="BG848" s="134">
        <f>IF(N848="zákl. přenesená",J848,0)</f>
        <v>0</v>
      </c>
      <c r="BH848" s="134">
        <f>IF(N848="sníž. přenesená",J848,0)</f>
        <v>0</v>
      </c>
      <c r="BI848" s="134">
        <f>IF(N848="nulová",J848,0)</f>
        <v>0</v>
      </c>
      <c r="BJ848" s="16" t="s">
        <v>81</v>
      </c>
      <c r="BK848" s="134">
        <f>ROUND(I848*H848,2)</f>
        <v>0</v>
      </c>
      <c r="BL848" s="16" t="s">
        <v>249</v>
      </c>
      <c r="BM848" s="133" t="s">
        <v>1860</v>
      </c>
    </row>
    <row r="849" spans="2:65" s="1" customFormat="1">
      <c r="B849" s="31"/>
      <c r="D849" s="135" t="s">
        <v>160</v>
      </c>
      <c r="F849" s="136" t="s">
        <v>1861</v>
      </c>
      <c r="I849" s="137"/>
      <c r="L849" s="31"/>
      <c r="M849" s="138"/>
      <c r="T849" s="52"/>
      <c r="AT849" s="16" t="s">
        <v>160</v>
      </c>
      <c r="AU849" s="16" t="s">
        <v>85</v>
      </c>
    </row>
    <row r="850" spans="2:65" s="12" customFormat="1">
      <c r="B850" s="139"/>
      <c r="D850" s="140" t="s">
        <v>162</v>
      </c>
      <c r="E850" s="141" t="s">
        <v>19</v>
      </c>
      <c r="F850" s="142" t="s">
        <v>1862</v>
      </c>
      <c r="H850" s="143">
        <v>8.6999999999999993</v>
      </c>
      <c r="I850" s="144"/>
      <c r="L850" s="139"/>
      <c r="M850" s="145"/>
      <c r="T850" s="146"/>
      <c r="AT850" s="141" t="s">
        <v>162</v>
      </c>
      <c r="AU850" s="141" t="s">
        <v>85</v>
      </c>
      <c r="AV850" s="12" t="s">
        <v>85</v>
      </c>
      <c r="AW850" s="12" t="s">
        <v>35</v>
      </c>
      <c r="AX850" s="12" t="s">
        <v>81</v>
      </c>
      <c r="AY850" s="141" t="s">
        <v>151</v>
      </c>
    </row>
    <row r="851" spans="2:65" s="1" customFormat="1" ht="21.75" customHeight="1">
      <c r="B851" s="31"/>
      <c r="C851" s="147" t="s">
        <v>1863</v>
      </c>
      <c r="D851" s="147" t="s">
        <v>194</v>
      </c>
      <c r="E851" s="148" t="s">
        <v>1864</v>
      </c>
      <c r="F851" s="149" t="s">
        <v>1865</v>
      </c>
      <c r="G851" s="150" t="s">
        <v>821</v>
      </c>
      <c r="H851" s="151">
        <v>10.44</v>
      </c>
      <c r="I851" s="152"/>
      <c r="J851" s="153">
        <f>ROUND(I851*H851,2)</f>
        <v>0</v>
      </c>
      <c r="K851" s="149" t="s">
        <v>157</v>
      </c>
      <c r="L851" s="154"/>
      <c r="M851" s="155" t="s">
        <v>19</v>
      </c>
      <c r="N851" s="156" t="s">
        <v>47</v>
      </c>
      <c r="P851" s="131">
        <f>O851*H851</f>
        <v>0</v>
      </c>
      <c r="Q851" s="131">
        <v>5.4000000000000003E-3</v>
      </c>
      <c r="R851" s="131">
        <f>Q851*H851</f>
        <v>5.6376000000000002E-2</v>
      </c>
      <c r="S851" s="131">
        <v>0</v>
      </c>
      <c r="T851" s="132">
        <f>S851*H851</f>
        <v>0</v>
      </c>
      <c r="AR851" s="133" t="s">
        <v>344</v>
      </c>
      <c r="AT851" s="133" t="s">
        <v>194</v>
      </c>
      <c r="AU851" s="133" t="s">
        <v>85</v>
      </c>
      <c r="AY851" s="16" t="s">
        <v>151</v>
      </c>
      <c r="BE851" s="134">
        <f>IF(N851="základní",J851,0)</f>
        <v>0</v>
      </c>
      <c r="BF851" s="134">
        <f>IF(N851="snížená",J851,0)</f>
        <v>0</v>
      </c>
      <c r="BG851" s="134">
        <f>IF(N851="zákl. přenesená",J851,0)</f>
        <v>0</v>
      </c>
      <c r="BH851" s="134">
        <f>IF(N851="sníž. přenesená",J851,0)</f>
        <v>0</v>
      </c>
      <c r="BI851" s="134">
        <f>IF(N851="nulová",J851,0)</f>
        <v>0</v>
      </c>
      <c r="BJ851" s="16" t="s">
        <v>81</v>
      </c>
      <c r="BK851" s="134">
        <f>ROUND(I851*H851,2)</f>
        <v>0</v>
      </c>
      <c r="BL851" s="16" t="s">
        <v>249</v>
      </c>
      <c r="BM851" s="133" t="s">
        <v>1866</v>
      </c>
    </row>
    <row r="852" spans="2:65" s="12" customFormat="1">
      <c r="B852" s="139"/>
      <c r="D852" s="140" t="s">
        <v>162</v>
      </c>
      <c r="F852" s="142" t="s">
        <v>1867</v>
      </c>
      <c r="H852" s="143">
        <v>10.44</v>
      </c>
      <c r="I852" s="144"/>
      <c r="L852" s="139"/>
      <c r="M852" s="145"/>
      <c r="T852" s="146"/>
      <c r="AT852" s="141" t="s">
        <v>162</v>
      </c>
      <c r="AU852" s="141" t="s">
        <v>85</v>
      </c>
      <c r="AV852" s="12" t="s">
        <v>85</v>
      </c>
      <c r="AW852" s="12" t="s">
        <v>4</v>
      </c>
      <c r="AX852" s="12" t="s">
        <v>81</v>
      </c>
      <c r="AY852" s="141" t="s">
        <v>151</v>
      </c>
    </row>
    <row r="853" spans="2:65" s="1" customFormat="1" ht="21.75" customHeight="1">
      <c r="B853" s="31"/>
      <c r="C853" s="122" t="s">
        <v>1868</v>
      </c>
      <c r="D853" s="122" t="s">
        <v>153</v>
      </c>
      <c r="E853" s="123" t="s">
        <v>1869</v>
      </c>
      <c r="F853" s="124" t="s">
        <v>1870</v>
      </c>
      <c r="G853" s="125" t="s">
        <v>821</v>
      </c>
      <c r="H853" s="126">
        <v>23.83</v>
      </c>
      <c r="I853" s="127"/>
      <c r="J853" s="128">
        <f>ROUND(I853*H853,2)</f>
        <v>0</v>
      </c>
      <c r="K853" s="124" t="s">
        <v>157</v>
      </c>
      <c r="L853" s="31"/>
      <c r="M853" s="129" t="s">
        <v>19</v>
      </c>
      <c r="N853" s="130" t="s">
        <v>47</v>
      </c>
      <c r="P853" s="131">
        <f>O853*H853</f>
        <v>0</v>
      </c>
      <c r="Q853" s="131">
        <v>0</v>
      </c>
      <c r="R853" s="131">
        <f>Q853*H853</f>
        <v>0</v>
      </c>
      <c r="S853" s="131">
        <v>0</v>
      </c>
      <c r="T853" s="132">
        <f>S853*H853</f>
        <v>0</v>
      </c>
      <c r="AR853" s="133" t="s">
        <v>249</v>
      </c>
      <c r="AT853" s="133" t="s">
        <v>153</v>
      </c>
      <c r="AU853" s="133" t="s">
        <v>85</v>
      </c>
      <c r="AY853" s="16" t="s">
        <v>151</v>
      </c>
      <c r="BE853" s="134">
        <f>IF(N853="základní",J853,0)</f>
        <v>0</v>
      </c>
      <c r="BF853" s="134">
        <f>IF(N853="snížená",J853,0)</f>
        <v>0</v>
      </c>
      <c r="BG853" s="134">
        <f>IF(N853="zákl. přenesená",J853,0)</f>
        <v>0</v>
      </c>
      <c r="BH853" s="134">
        <f>IF(N853="sníž. přenesená",J853,0)</f>
        <v>0</v>
      </c>
      <c r="BI853" s="134">
        <f>IF(N853="nulová",J853,0)</f>
        <v>0</v>
      </c>
      <c r="BJ853" s="16" t="s">
        <v>81</v>
      </c>
      <c r="BK853" s="134">
        <f>ROUND(I853*H853,2)</f>
        <v>0</v>
      </c>
      <c r="BL853" s="16" t="s">
        <v>249</v>
      </c>
      <c r="BM853" s="133" t="s">
        <v>1871</v>
      </c>
    </row>
    <row r="854" spans="2:65" s="1" customFormat="1">
      <c r="B854" s="31"/>
      <c r="D854" s="135" t="s">
        <v>160</v>
      </c>
      <c r="F854" s="136" t="s">
        <v>1872</v>
      </c>
      <c r="I854" s="137"/>
      <c r="L854" s="31"/>
      <c r="M854" s="138"/>
      <c r="T854" s="52"/>
      <c r="AT854" s="16" t="s">
        <v>160</v>
      </c>
      <c r="AU854" s="16" t="s">
        <v>85</v>
      </c>
    </row>
    <row r="855" spans="2:65" s="12" customFormat="1">
      <c r="B855" s="139"/>
      <c r="D855" s="140" t="s">
        <v>162</v>
      </c>
      <c r="E855" s="141" t="s">
        <v>19</v>
      </c>
      <c r="F855" s="142" t="s">
        <v>1873</v>
      </c>
      <c r="H855" s="143">
        <v>23.83</v>
      </c>
      <c r="I855" s="144"/>
      <c r="L855" s="139"/>
      <c r="M855" s="145"/>
      <c r="T855" s="146"/>
      <c r="AT855" s="141" t="s">
        <v>162</v>
      </c>
      <c r="AU855" s="141" t="s">
        <v>85</v>
      </c>
      <c r="AV855" s="12" t="s">
        <v>85</v>
      </c>
      <c r="AW855" s="12" t="s">
        <v>35</v>
      </c>
      <c r="AX855" s="12" t="s">
        <v>81</v>
      </c>
      <c r="AY855" s="141" t="s">
        <v>151</v>
      </c>
    </row>
    <row r="856" spans="2:65" s="1" customFormat="1" ht="21.75" customHeight="1">
      <c r="B856" s="31"/>
      <c r="C856" s="147" t="s">
        <v>1874</v>
      </c>
      <c r="D856" s="147" t="s">
        <v>194</v>
      </c>
      <c r="E856" s="148" t="s">
        <v>1875</v>
      </c>
      <c r="F856" s="149" t="s">
        <v>1876</v>
      </c>
      <c r="G856" s="150" t="s">
        <v>821</v>
      </c>
      <c r="H856" s="151">
        <v>28.596</v>
      </c>
      <c r="I856" s="152"/>
      <c r="J856" s="153">
        <f>ROUND(I856*H856,2)</f>
        <v>0</v>
      </c>
      <c r="K856" s="149" t="s">
        <v>157</v>
      </c>
      <c r="L856" s="154"/>
      <c r="M856" s="155" t="s">
        <v>19</v>
      </c>
      <c r="N856" s="156" t="s">
        <v>47</v>
      </c>
      <c r="P856" s="131">
        <f>O856*H856</f>
        <v>0</v>
      </c>
      <c r="Q856" s="131">
        <v>7.9000000000000008E-3</v>
      </c>
      <c r="R856" s="131">
        <f>Q856*H856</f>
        <v>0.22590840000000001</v>
      </c>
      <c r="S856" s="131">
        <v>0</v>
      </c>
      <c r="T856" s="132">
        <f>S856*H856</f>
        <v>0</v>
      </c>
      <c r="AR856" s="133" t="s">
        <v>344</v>
      </c>
      <c r="AT856" s="133" t="s">
        <v>194</v>
      </c>
      <c r="AU856" s="133" t="s">
        <v>85</v>
      </c>
      <c r="AY856" s="16" t="s">
        <v>151</v>
      </c>
      <c r="BE856" s="134">
        <f>IF(N856="základní",J856,0)</f>
        <v>0</v>
      </c>
      <c r="BF856" s="134">
        <f>IF(N856="snížená",J856,0)</f>
        <v>0</v>
      </c>
      <c r="BG856" s="134">
        <f>IF(N856="zákl. přenesená",J856,0)</f>
        <v>0</v>
      </c>
      <c r="BH856" s="134">
        <f>IF(N856="sníž. přenesená",J856,0)</f>
        <v>0</v>
      </c>
      <c r="BI856" s="134">
        <f>IF(N856="nulová",J856,0)</f>
        <v>0</v>
      </c>
      <c r="BJ856" s="16" t="s">
        <v>81</v>
      </c>
      <c r="BK856" s="134">
        <f>ROUND(I856*H856,2)</f>
        <v>0</v>
      </c>
      <c r="BL856" s="16" t="s">
        <v>249</v>
      </c>
      <c r="BM856" s="133" t="s">
        <v>1877</v>
      </c>
    </row>
    <row r="857" spans="2:65" s="12" customFormat="1">
      <c r="B857" s="139"/>
      <c r="D857" s="140" t="s">
        <v>162</v>
      </c>
      <c r="F857" s="142" t="s">
        <v>1878</v>
      </c>
      <c r="H857" s="143">
        <v>28.596</v>
      </c>
      <c r="I857" s="144"/>
      <c r="L857" s="139"/>
      <c r="M857" s="145"/>
      <c r="T857" s="146"/>
      <c r="AT857" s="141" t="s">
        <v>162</v>
      </c>
      <c r="AU857" s="141" t="s">
        <v>85</v>
      </c>
      <c r="AV857" s="12" t="s">
        <v>85</v>
      </c>
      <c r="AW857" s="12" t="s">
        <v>4</v>
      </c>
      <c r="AX857" s="12" t="s">
        <v>81</v>
      </c>
      <c r="AY857" s="141" t="s">
        <v>151</v>
      </c>
    </row>
    <row r="858" spans="2:65" s="1" customFormat="1" ht="24.2" customHeight="1">
      <c r="B858" s="31"/>
      <c r="C858" s="122" t="s">
        <v>1879</v>
      </c>
      <c r="D858" s="122" t="s">
        <v>153</v>
      </c>
      <c r="E858" s="123" t="s">
        <v>1880</v>
      </c>
      <c r="F858" s="124" t="s">
        <v>1881</v>
      </c>
      <c r="G858" s="125" t="s">
        <v>177</v>
      </c>
      <c r="H858" s="126">
        <v>0.32100000000000001</v>
      </c>
      <c r="I858" s="127"/>
      <c r="J858" s="128">
        <f>ROUND(I858*H858,2)</f>
        <v>0</v>
      </c>
      <c r="K858" s="124" t="s">
        <v>157</v>
      </c>
      <c r="L858" s="31"/>
      <c r="M858" s="129" t="s">
        <v>19</v>
      </c>
      <c r="N858" s="130" t="s">
        <v>47</v>
      </c>
      <c r="P858" s="131">
        <f>O858*H858</f>
        <v>0</v>
      </c>
      <c r="Q858" s="131">
        <v>0</v>
      </c>
      <c r="R858" s="131">
        <f>Q858*H858</f>
        <v>0</v>
      </c>
      <c r="S858" s="131">
        <v>0</v>
      </c>
      <c r="T858" s="132">
        <f>S858*H858</f>
        <v>0</v>
      </c>
      <c r="AR858" s="133" t="s">
        <v>249</v>
      </c>
      <c r="AT858" s="133" t="s">
        <v>153</v>
      </c>
      <c r="AU858" s="133" t="s">
        <v>85</v>
      </c>
      <c r="AY858" s="16" t="s">
        <v>151</v>
      </c>
      <c r="BE858" s="134">
        <f>IF(N858="základní",J858,0)</f>
        <v>0</v>
      </c>
      <c r="BF858" s="134">
        <f>IF(N858="snížená",J858,0)</f>
        <v>0</v>
      </c>
      <c r="BG858" s="134">
        <f>IF(N858="zákl. přenesená",J858,0)</f>
        <v>0</v>
      </c>
      <c r="BH858" s="134">
        <f>IF(N858="sníž. přenesená",J858,0)</f>
        <v>0</v>
      </c>
      <c r="BI858" s="134">
        <f>IF(N858="nulová",J858,0)</f>
        <v>0</v>
      </c>
      <c r="BJ858" s="16" t="s">
        <v>81</v>
      </c>
      <c r="BK858" s="134">
        <f>ROUND(I858*H858,2)</f>
        <v>0</v>
      </c>
      <c r="BL858" s="16" t="s">
        <v>249</v>
      </c>
      <c r="BM858" s="133" t="s">
        <v>1882</v>
      </c>
    </row>
    <row r="859" spans="2:65" s="1" customFormat="1">
      <c r="B859" s="31"/>
      <c r="D859" s="135" t="s">
        <v>160</v>
      </c>
      <c r="F859" s="136" t="s">
        <v>1883</v>
      </c>
      <c r="I859" s="137"/>
      <c r="L859" s="31"/>
      <c r="M859" s="138"/>
      <c r="T859" s="52"/>
      <c r="AT859" s="16" t="s">
        <v>160</v>
      </c>
      <c r="AU859" s="16" t="s">
        <v>85</v>
      </c>
    </row>
    <row r="860" spans="2:65" s="11" customFormat="1" ht="22.9" customHeight="1">
      <c r="B860" s="110"/>
      <c r="D860" s="111" t="s">
        <v>75</v>
      </c>
      <c r="E860" s="120" t="s">
        <v>1884</v>
      </c>
      <c r="F860" s="120" t="s">
        <v>1885</v>
      </c>
      <c r="I860" s="113"/>
      <c r="J860" s="121">
        <f>BK860</f>
        <v>0</v>
      </c>
      <c r="L860" s="110"/>
      <c r="M860" s="115"/>
      <c r="P860" s="116">
        <f>SUM(P861:P865)</f>
        <v>0</v>
      </c>
      <c r="R860" s="116">
        <f>SUM(R861:R865)</f>
        <v>2.5710000000000002</v>
      </c>
      <c r="T860" s="117">
        <f>SUM(T861:T865)</f>
        <v>0</v>
      </c>
      <c r="AR860" s="111" t="s">
        <v>85</v>
      </c>
      <c r="AT860" s="118" t="s">
        <v>75</v>
      </c>
      <c r="AU860" s="118" t="s">
        <v>81</v>
      </c>
      <c r="AY860" s="111" t="s">
        <v>151</v>
      </c>
      <c r="BK860" s="119">
        <f>SUM(BK861:BK865)</f>
        <v>0</v>
      </c>
    </row>
    <row r="861" spans="2:65" s="1" customFormat="1" ht="24.2" customHeight="1">
      <c r="B861" s="31"/>
      <c r="C861" s="122" t="s">
        <v>1886</v>
      </c>
      <c r="D861" s="122" t="s">
        <v>153</v>
      </c>
      <c r="E861" s="123" t="s">
        <v>1887</v>
      </c>
      <c r="F861" s="124" t="s">
        <v>1888</v>
      </c>
      <c r="G861" s="125" t="s">
        <v>311</v>
      </c>
      <c r="H861" s="126">
        <v>1</v>
      </c>
      <c r="I861" s="127"/>
      <c r="J861" s="128">
        <f>ROUND(I861*H861,2)</f>
        <v>0</v>
      </c>
      <c r="K861" s="124" t="s">
        <v>157</v>
      </c>
      <c r="L861" s="31"/>
      <c r="M861" s="129" t="s">
        <v>19</v>
      </c>
      <c r="N861" s="130" t="s">
        <v>47</v>
      </c>
      <c r="P861" s="131">
        <f>O861*H861</f>
        <v>0</v>
      </c>
      <c r="Q861" s="131">
        <v>0</v>
      </c>
      <c r="R861" s="131">
        <f>Q861*H861</f>
        <v>0</v>
      </c>
      <c r="S861" s="131">
        <v>0</v>
      </c>
      <c r="T861" s="132">
        <f>S861*H861</f>
        <v>0</v>
      </c>
      <c r="AR861" s="133" t="s">
        <v>249</v>
      </c>
      <c r="AT861" s="133" t="s">
        <v>153</v>
      </c>
      <c r="AU861" s="133" t="s">
        <v>85</v>
      </c>
      <c r="AY861" s="16" t="s">
        <v>151</v>
      </c>
      <c r="BE861" s="134">
        <f>IF(N861="základní",J861,0)</f>
        <v>0</v>
      </c>
      <c r="BF861" s="134">
        <f>IF(N861="snížená",J861,0)</f>
        <v>0</v>
      </c>
      <c r="BG861" s="134">
        <f>IF(N861="zákl. přenesená",J861,0)</f>
        <v>0</v>
      </c>
      <c r="BH861" s="134">
        <f>IF(N861="sníž. přenesená",J861,0)</f>
        <v>0</v>
      </c>
      <c r="BI861" s="134">
        <f>IF(N861="nulová",J861,0)</f>
        <v>0</v>
      </c>
      <c r="BJ861" s="16" t="s">
        <v>81</v>
      </c>
      <c r="BK861" s="134">
        <f>ROUND(I861*H861,2)</f>
        <v>0</v>
      </c>
      <c r="BL861" s="16" t="s">
        <v>249</v>
      </c>
      <c r="BM861" s="133" t="s">
        <v>1889</v>
      </c>
    </row>
    <row r="862" spans="2:65" s="1" customFormat="1">
      <c r="B862" s="31"/>
      <c r="D862" s="135" t="s">
        <v>160</v>
      </c>
      <c r="F862" s="136" t="s">
        <v>1890</v>
      </c>
      <c r="I862" s="137"/>
      <c r="L862" s="31"/>
      <c r="M862" s="138"/>
      <c r="T862" s="52"/>
      <c r="AT862" s="16" t="s">
        <v>160</v>
      </c>
      <c r="AU862" s="16" t="s">
        <v>85</v>
      </c>
    </row>
    <row r="863" spans="2:65" s="1" customFormat="1" ht="24.2" customHeight="1">
      <c r="B863" s="31"/>
      <c r="C863" s="147" t="s">
        <v>1891</v>
      </c>
      <c r="D863" s="147" t="s">
        <v>194</v>
      </c>
      <c r="E863" s="148" t="s">
        <v>1892</v>
      </c>
      <c r="F863" s="149" t="s">
        <v>1893</v>
      </c>
      <c r="G863" s="150" t="s">
        <v>1894</v>
      </c>
      <c r="H863" s="151">
        <v>1</v>
      </c>
      <c r="I863" s="152"/>
      <c r="J863" s="153">
        <f>ROUND(I863*H863,2)</f>
        <v>0</v>
      </c>
      <c r="K863" s="149" t="s">
        <v>157</v>
      </c>
      <c r="L863" s="154"/>
      <c r="M863" s="155" t="s">
        <v>19</v>
      </c>
      <c r="N863" s="156" t="s">
        <v>47</v>
      </c>
      <c r="P863" s="131">
        <f>O863*H863</f>
        <v>0</v>
      </c>
      <c r="Q863" s="131">
        <v>2.5710000000000002</v>
      </c>
      <c r="R863" s="131">
        <f>Q863*H863</f>
        <v>2.5710000000000002</v>
      </c>
      <c r="S863" s="131">
        <v>0</v>
      </c>
      <c r="T863" s="132">
        <f>S863*H863</f>
        <v>0</v>
      </c>
      <c r="AR863" s="133" t="s">
        <v>344</v>
      </c>
      <c r="AT863" s="133" t="s">
        <v>194</v>
      </c>
      <c r="AU863" s="133" t="s">
        <v>85</v>
      </c>
      <c r="AY863" s="16" t="s">
        <v>151</v>
      </c>
      <c r="BE863" s="134">
        <f>IF(N863="základní",J863,0)</f>
        <v>0</v>
      </c>
      <c r="BF863" s="134">
        <f>IF(N863="snížená",J863,0)</f>
        <v>0</v>
      </c>
      <c r="BG863" s="134">
        <f>IF(N863="zákl. přenesená",J863,0)</f>
        <v>0</v>
      </c>
      <c r="BH863" s="134">
        <f>IF(N863="sníž. přenesená",J863,0)</f>
        <v>0</v>
      </c>
      <c r="BI863" s="134">
        <f>IF(N863="nulová",J863,0)</f>
        <v>0</v>
      </c>
      <c r="BJ863" s="16" t="s">
        <v>81</v>
      </c>
      <c r="BK863" s="134">
        <f>ROUND(I863*H863,2)</f>
        <v>0</v>
      </c>
      <c r="BL863" s="16" t="s">
        <v>249</v>
      </c>
      <c r="BM863" s="133" t="s">
        <v>1895</v>
      </c>
    </row>
    <row r="864" spans="2:65" s="1" customFormat="1" ht="24.2" customHeight="1">
      <c r="B864" s="31"/>
      <c r="C864" s="122" t="s">
        <v>1896</v>
      </c>
      <c r="D864" s="122" t="s">
        <v>153</v>
      </c>
      <c r="E864" s="123" t="s">
        <v>1897</v>
      </c>
      <c r="F864" s="124" t="s">
        <v>1898</v>
      </c>
      <c r="G864" s="125" t="s">
        <v>177</v>
      </c>
      <c r="H864" s="126">
        <v>2.5710000000000002</v>
      </c>
      <c r="I864" s="127"/>
      <c r="J864" s="128">
        <f>ROUND(I864*H864,2)</f>
        <v>0</v>
      </c>
      <c r="K864" s="124" t="s">
        <v>157</v>
      </c>
      <c r="L864" s="31"/>
      <c r="M864" s="129" t="s">
        <v>19</v>
      </c>
      <c r="N864" s="130" t="s">
        <v>47</v>
      </c>
      <c r="P864" s="131">
        <f>O864*H864</f>
        <v>0</v>
      </c>
      <c r="Q864" s="131">
        <v>0</v>
      </c>
      <c r="R864" s="131">
        <f>Q864*H864</f>
        <v>0</v>
      </c>
      <c r="S864" s="131">
        <v>0</v>
      </c>
      <c r="T864" s="132">
        <f>S864*H864</f>
        <v>0</v>
      </c>
      <c r="AR864" s="133" t="s">
        <v>249</v>
      </c>
      <c r="AT864" s="133" t="s">
        <v>153</v>
      </c>
      <c r="AU864" s="133" t="s">
        <v>85</v>
      </c>
      <c r="AY864" s="16" t="s">
        <v>151</v>
      </c>
      <c r="BE864" s="134">
        <f>IF(N864="základní",J864,0)</f>
        <v>0</v>
      </c>
      <c r="BF864" s="134">
        <f>IF(N864="snížená",J864,0)</f>
        <v>0</v>
      </c>
      <c r="BG864" s="134">
        <f>IF(N864="zákl. přenesená",J864,0)</f>
        <v>0</v>
      </c>
      <c r="BH864" s="134">
        <f>IF(N864="sníž. přenesená",J864,0)</f>
        <v>0</v>
      </c>
      <c r="BI864" s="134">
        <f>IF(N864="nulová",J864,0)</f>
        <v>0</v>
      </c>
      <c r="BJ864" s="16" t="s">
        <v>81</v>
      </c>
      <c r="BK864" s="134">
        <f>ROUND(I864*H864,2)</f>
        <v>0</v>
      </c>
      <c r="BL864" s="16" t="s">
        <v>249</v>
      </c>
      <c r="BM864" s="133" t="s">
        <v>1899</v>
      </c>
    </row>
    <row r="865" spans="2:65" s="1" customFormat="1">
      <c r="B865" s="31"/>
      <c r="D865" s="135" t="s">
        <v>160</v>
      </c>
      <c r="F865" s="136" t="s">
        <v>1900</v>
      </c>
      <c r="I865" s="137"/>
      <c r="L865" s="31"/>
      <c r="M865" s="138"/>
      <c r="T865" s="52"/>
      <c r="AT865" s="16" t="s">
        <v>160</v>
      </c>
      <c r="AU865" s="16" t="s">
        <v>85</v>
      </c>
    </row>
    <row r="866" spans="2:65" s="11" customFormat="1" ht="22.9" customHeight="1">
      <c r="B866" s="110"/>
      <c r="D866" s="111" t="s">
        <v>75</v>
      </c>
      <c r="E866" s="120" t="s">
        <v>1901</v>
      </c>
      <c r="F866" s="120" t="s">
        <v>1902</v>
      </c>
      <c r="I866" s="113"/>
      <c r="J866" s="121">
        <f>BK866</f>
        <v>0</v>
      </c>
      <c r="L866" s="110"/>
      <c r="M866" s="115"/>
      <c r="P866" s="116">
        <f>SUM(P867:P910)</f>
        <v>0</v>
      </c>
      <c r="R866" s="116">
        <f>SUM(R867:R910)</f>
        <v>0.68417377999999995</v>
      </c>
      <c r="T866" s="117">
        <f>SUM(T867:T910)</f>
        <v>0.42299999999999999</v>
      </c>
      <c r="AR866" s="111" t="s">
        <v>85</v>
      </c>
      <c r="AT866" s="118" t="s">
        <v>75</v>
      </c>
      <c r="AU866" s="118" t="s">
        <v>81</v>
      </c>
      <c r="AY866" s="111" t="s">
        <v>151</v>
      </c>
      <c r="BK866" s="119">
        <f>SUM(BK867:BK910)</f>
        <v>0</v>
      </c>
    </row>
    <row r="867" spans="2:65" s="1" customFormat="1" ht="21.75" customHeight="1">
      <c r="B867" s="31"/>
      <c r="C867" s="122" t="s">
        <v>1903</v>
      </c>
      <c r="D867" s="122" t="s">
        <v>153</v>
      </c>
      <c r="E867" s="123" t="s">
        <v>1904</v>
      </c>
      <c r="F867" s="124" t="s">
        <v>1905</v>
      </c>
      <c r="G867" s="125" t="s">
        <v>156</v>
      </c>
      <c r="H867" s="126">
        <v>0.86299999999999999</v>
      </c>
      <c r="I867" s="127"/>
      <c r="J867" s="128">
        <f>ROUND(I867*H867,2)</f>
        <v>0</v>
      </c>
      <c r="K867" s="124" t="s">
        <v>157</v>
      </c>
      <c r="L867" s="31"/>
      <c r="M867" s="129" t="s">
        <v>19</v>
      </c>
      <c r="N867" s="130" t="s">
        <v>47</v>
      </c>
      <c r="P867" s="131">
        <f>O867*H867</f>
        <v>0</v>
      </c>
      <c r="Q867" s="131">
        <v>1.2199999999999999E-3</v>
      </c>
      <c r="R867" s="131">
        <f>Q867*H867</f>
        <v>1.0528599999999999E-3</v>
      </c>
      <c r="S867" s="131">
        <v>0</v>
      </c>
      <c r="T867" s="132">
        <f>S867*H867</f>
        <v>0</v>
      </c>
      <c r="AR867" s="133" t="s">
        <v>249</v>
      </c>
      <c r="AT867" s="133" t="s">
        <v>153</v>
      </c>
      <c r="AU867" s="133" t="s">
        <v>85</v>
      </c>
      <c r="AY867" s="16" t="s">
        <v>151</v>
      </c>
      <c r="BE867" s="134">
        <f>IF(N867="základní",J867,0)</f>
        <v>0</v>
      </c>
      <c r="BF867" s="134">
        <f>IF(N867="snížená",J867,0)</f>
        <v>0</v>
      </c>
      <c r="BG867" s="134">
        <f>IF(N867="zákl. přenesená",J867,0)</f>
        <v>0</v>
      </c>
      <c r="BH867" s="134">
        <f>IF(N867="sníž. přenesená",J867,0)</f>
        <v>0</v>
      </c>
      <c r="BI867" s="134">
        <f>IF(N867="nulová",J867,0)</f>
        <v>0</v>
      </c>
      <c r="BJ867" s="16" t="s">
        <v>81</v>
      </c>
      <c r="BK867" s="134">
        <f>ROUND(I867*H867,2)</f>
        <v>0</v>
      </c>
      <c r="BL867" s="16" t="s">
        <v>249</v>
      </c>
      <c r="BM867" s="133" t="s">
        <v>1906</v>
      </c>
    </row>
    <row r="868" spans="2:65" s="1" customFormat="1">
      <c r="B868" s="31"/>
      <c r="D868" s="135" t="s">
        <v>160</v>
      </c>
      <c r="F868" s="136" t="s">
        <v>1907</v>
      </c>
      <c r="I868" s="137"/>
      <c r="L868" s="31"/>
      <c r="M868" s="138"/>
      <c r="T868" s="52"/>
      <c r="AT868" s="16" t="s">
        <v>160</v>
      </c>
      <c r="AU868" s="16" t="s">
        <v>85</v>
      </c>
    </row>
    <row r="869" spans="2:65" s="12" customFormat="1">
      <c r="B869" s="139"/>
      <c r="D869" s="140" t="s">
        <v>162</v>
      </c>
      <c r="E869" s="141" t="s">
        <v>19</v>
      </c>
      <c r="F869" s="142" t="s">
        <v>1908</v>
      </c>
      <c r="H869" s="143">
        <v>0.86299999999999999</v>
      </c>
      <c r="I869" s="144"/>
      <c r="L869" s="139"/>
      <c r="M869" s="145"/>
      <c r="T869" s="146"/>
      <c r="AT869" s="141" t="s">
        <v>162</v>
      </c>
      <c r="AU869" s="141" t="s">
        <v>85</v>
      </c>
      <c r="AV869" s="12" t="s">
        <v>85</v>
      </c>
      <c r="AW869" s="12" t="s">
        <v>35</v>
      </c>
      <c r="AX869" s="12" t="s">
        <v>81</v>
      </c>
      <c r="AY869" s="141" t="s">
        <v>151</v>
      </c>
    </row>
    <row r="870" spans="2:65" s="1" customFormat="1" ht="24.2" customHeight="1">
      <c r="B870" s="31"/>
      <c r="C870" s="122" t="s">
        <v>1909</v>
      </c>
      <c r="D870" s="122" t="s">
        <v>153</v>
      </c>
      <c r="E870" s="123" t="s">
        <v>1910</v>
      </c>
      <c r="F870" s="124" t="s">
        <v>1911</v>
      </c>
      <c r="G870" s="125" t="s">
        <v>821</v>
      </c>
      <c r="H870" s="126">
        <v>30</v>
      </c>
      <c r="I870" s="127"/>
      <c r="J870" s="128">
        <f>ROUND(I870*H870,2)</f>
        <v>0</v>
      </c>
      <c r="K870" s="124" t="s">
        <v>157</v>
      </c>
      <c r="L870" s="31"/>
      <c r="M870" s="129" t="s">
        <v>19</v>
      </c>
      <c r="N870" s="130" t="s">
        <v>47</v>
      </c>
      <c r="P870" s="131">
        <f>O870*H870</f>
        <v>0</v>
      </c>
      <c r="Q870" s="131">
        <v>0</v>
      </c>
      <c r="R870" s="131">
        <f>Q870*H870</f>
        <v>0</v>
      </c>
      <c r="S870" s="131">
        <v>0</v>
      </c>
      <c r="T870" s="132">
        <f>S870*H870</f>
        <v>0</v>
      </c>
      <c r="AR870" s="133" t="s">
        <v>249</v>
      </c>
      <c r="AT870" s="133" t="s">
        <v>153</v>
      </c>
      <c r="AU870" s="133" t="s">
        <v>85</v>
      </c>
      <c r="AY870" s="16" t="s">
        <v>151</v>
      </c>
      <c r="BE870" s="134">
        <f>IF(N870="základní",J870,0)</f>
        <v>0</v>
      </c>
      <c r="BF870" s="134">
        <f>IF(N870="snížená",J870,0)</f>
        <v>0</v>
      </c>
      <c r="BG870" s="134">
        <f>IF(N870="zákl. přenesená",J870,0)</f>
        <v>0</v>
      </c>
      <c r="BH870" s="134">
        <f>IF(N870="sníž. přenesená",J870,0)</f>
        <v>0</v>
      </c>
      <c r="BI870" s="134">
        <f>IF(N870="nulová",J870,0)</f>
        <v>0</v>
      </c>
      <c r="BJ870" s="16" t="s">
        <v>81</v>
      </c>
      <c r="BK870" s="134">
        <f>ROUND(I870*H870,2)</f>
        <v>0</v>
      </c>
      <c r="BL870" s="16" t="s">
        <v>249</v>
      </c>
      <c r="BM870" s="133" t="s">
        <v>1912</v>
      </c>
    </row>
    <row r="871" spans="2:65" s="1" customFormat="1">
      <c r="B871" s="31"/>
      <c r="D871" s="135" t="s">
        <v>160</v>
      </c>
      <c r="F871" s="136" t="s">
        <v>1913</v>
      </c>
      <c r="I871" s="137"/>
      <c r="L871" s="31"/>
      <c r="M871" s="138"/>
      <c r="T871" s="52"/>
      <c r="AT871" s="16" t="s">
        <v>160</v>
      </c>
      <c r="AU871" s="16" t="s">
        <v>85</v>
      </c>
    </row>
    <row r="872" spans="2:65" s="1" customFormat="1" ht="16.5" customHeight="1">
      <c r="B872" s="31"/>
      <c r="C872" s="147" t="s">
        <v>1914</v>
      </c>
      <c r="D872" s="147" t="s">
        <v>194</v>
      </c>
      <c r="E872" s="148" t="s">
        <v>1915</v>
      </c>
      <c r="F872" s="149" t="s">
        <v>1916</v>
      </c>
      <c r="G872" s="150" t="s">
        <v>156</v>
      </c>
      <c r="H872" s="151">
        <v>0.159</v>
      </c>
      <c r="I872" s="152"/>
      <c r="J872" s="153">
        <f>ROUND(I872*H872,2)</f>
        <v>0</v>
      </c>
      <c r="K872" s="149" t="s">
        <v>157</v>
      </c>
      <c r="L872" s="154"/>
      <c r="M872" s="155" t="s">
        <v>19</v>
      </c>
      <c r="N872" s="156" t="s">
        <v>47</v>
      </c>
      <c r="P872" s="131">
        <f>O872*H872</f>
        <v>0</v>
      </c>
      <c r="Q872" s="131">
        <v>0.55000000000000004</v>
      </c>
      <c r="R872" s="131">
        <f>Q872*H872</f>
        <v>8.7450000000000014E-2</v>
      </c>
      <c r="S872" s="131">
        <v>0</v>
      </c>
      <c r="T872" s="132">
        <f>S872*H872</f>
        <v>0</v>
      </c>
      <c r="AR872" s="133" t="s">
        <v>344</v>
      </c>
      <c r="AT872" s="133" t="s">
        <v>194</v>
      </c>
      <c r="AU872" s="133" t="s">
        <v>85</v>
      </c>
      <c r="AY872" s="16" t="s">
        <v>151</v>
      </c>
      <c r="BE872" s="134">
        <f>IF(N872="základní",J872,0)</f>
        <v>0</v>
      </c>
      <c r="BF872" s="134">
        <f>IF(N872="snížená",J872,0)</f>
        <v>0</v>
      </c>
      <c r="BG872" s="134">
        <f>IF(N872="zákl. přenesená",J872,0)</f>
        <v>0</v>
      </c>
      <c r="BH872" s="134">
        <f>IF(N872="sníž. přenesená",J872,0)</f>
        <v>0</v>
      </c>
      <c r="BI872" s="134">
        <f>IF(N872="nulová",J872,0)</f>
        <v>0</v>
      </c>
      <c r="BJ872" s="16" t="s">
        <v>81</v>
      </c>
      <c r="BK872" s="134">
        <f>ROUND(I872*H872,2)</f>
        <v>0</v>
      </c>
      <c r="BL872" s="16" t="s">
        <v>249</v>
      </c>
      <c r="BM872" s="133" t="s">
        <v>1917</v>
      </c>
    </row>
    <row r="873" spans="2:65" s="12" customFormat="1">
      <c r="B873" s="139"/>
      <c r="D873" s="140" t="s">
        <v>162</v>
      </c>
      <c r="F873" s="142" t="s">
        <v>1918</v>
      </c>
      <c r="H873" s="143">
        <v>0.159</v>
      </c>
      <c r="I873" s="144"/>
      <c r="L873" s="139"/>
      <c r="M873" s="145"/>
      <c r="T873" s="146"/>
      <c r="AT873" s="141" t="s">
        <v>162</v>
      </c>
      <c r="AU873" s="141" t="s">
        <v>85</v>
      </c>
      <c r="AV873" s="12" t="s">
        <v>85</v>
      </c>
      <c r="AW873" s="12" t="s">
        <v>4</v>
      </c>
      <c r="AX873" s="12" t="s">
        <v>81</v>
      </c>
      <c r="AY873" s="141" t="s">
        <v>151</v>
      </c>
    </row>
    <row r="874" spans="2:65" s="1" customFormat="1" ht="16.5" customHeight="1">
      <c r="B874" s="31"/>
      <c r="C874" s="122" t="s">
        <v>1919</v>
      </c>
      <c r="D874" s="122" t="s">
        <v>153</v>
      </c>
      <c r="E874" s="123" t="s">
        <v>1920</v>
      </c>
      <c r="F874" s="124" t="s">
        <v>1921</v>
      </c>
      <c r="G874" s="125" t="s">
        <v>221</v>
      </c>
      <c r="H874" s="126">
        <v>16.353000000000002</v>
      </c>
      <c r="I874" s="127"/>
      <c r="J874" s="128">
        <f>ROUND(I874*H874,2)</f>
        <v>0</v>
      </c>
      <c r="K874" s="124" t="s">
        <v>157</v>
      </c>
      <c r="L874" s="31"/>
      <c r="M874" s="129" t="s">
        <v>19</v>
      </c>
      <c r="N874" s="130" t="s">
        <v>47</v>
      </c>
      <c r="P874" s="131">
        <f>O874*H874</f>
        <v>0</v>
      </c>
      <c r="Q874" s="131">
        <v>0</v>
      </c>
      <c r="R874" s="131">
        <f>Q874*H874</f>
        <v>0</v>
      </c>
      <c r="S874" s="131">
        <v>0</v>
      </c>
      <c r="T874" s="132">
        <f>S874*H874</f>
        <v>0</v>
      </c>
      <c r="AR874" s="133" t="s">
        <v>249</v>
      </c>
      <c r="AT874" s="133" t="s">
        <v>153</v>
      </c>
      <c r="AU874" s="133" t="s">
        <v>85</v>
      </c>
      <c r="AY874" s="16" t="s">
        <v>151</v>
      </c>
      <c r="BE874" s="134">
        <f>IF(N874="základní",J874,0)</f>
        <v>0</v>
      </c>
      <c r="BF874" s="134">
        <f>IF(N874="snížená",J874,0)</f>
        <v>0</v>
      </c>
      <c r="BG874" s="134">
        <f>IF(N874="zákl. přenesená",J874,0)</f>
        <v>0</v>
      </c>
      <c r="BH874" s="134">
        <f>IF(N874="sníž. přenesená",J874,0)</f>
        <v>0</v>
      </c>
      <c r="BI874" s="134">
        <f>IF(N874="nulová",J874,0)</f>
        <v>0</v>
      </c>
      <c r="BJ874" s="16" t="s">
        <v>81</v>
      </c>
      <c r="BK874" s="134">
        <f>ROUND(I874*H874,2)</f>
        <v>0</v>
      </c>
      <c r="BL874" s="16" t="s">
        <v>249</v>
      </c>
      <c r="BM874" s="133" t="s">
        <v>1922</v>
      </c>
    </row>
    <row r="875" spans="2:65" s="1" customFormat="1">
      <c r="B875" s="31"/>
      <c r="D875" s="135" t="s">
        <v>160</v>
      </c>
      <c r="F875" s="136" t="s">
        <v>1923</v>
      </c>
      <c r="I875" s="137"/>
      <c r="L875" s="31"/>
      <c r="M875" s="138"/>
      <c r="T875" s="52"/>
      <c r="AT875" s="16" t="s">
        <v>160</v>
      </c>
      <c r="AU875" s="16" t="s">
        <v>85</v>
      </c>
    </row>
    <row r="876" spans="2:65" s="12" customFormat="1">
      <c r="B876" s="139"/>
      <c r="D876" s="140" t="s">
        <v>162</v>
      </c>
      <c r="E876" s="141" t="s">
        <v>19</v>
      </c>
      <c r="F876" s="142" t="s">
        <v>1924</v>
      </c>
      <c r="H876" s="143">
        <v>16.353000000000002</v>
      </c>
      <c r="I876" s="144"/>
      <c r="L876" s="139"/>
      <c r="M876" s="145"/>
      <c r="T876" s="146"/>
      <c r="AT876" s="141" t="s">
        <v>162</v>
      </c>
      <c r="AU876" s="141" t="s">
        <v>85</v>
      </c>
      <c r="AV876" s="12" t="s">
        <v>85</v>
      </c>
      <c r="AW876" s="12" t="s">
        <v>35</v>
      </c>
      <c r="AX876" s="12" t="s">
        <v>81</v>
      </c>
      <c r="AY876" s="141" t="s">
        <v>151</v>
      </c>
    </row>
    <row r="877" spans="2:65" s="1" customFormat="1" ht="16.5" customHeight="1">
      <c r="B877" s="31"/>
      <c r="C877" s="147" t="s">
        <v>1925</v>
      </c>
      <c r="D877" s="147" t="s">
        <v>194</v>
      </c>
      <c r="E877" s="148" t="s">
        <v>1926</v>
      </c>
      <c r="F877" s="149" t="s">
        <v>1927</v>
      </c>
      <c r="G877" s="150" t="s">
        <v>156</v>
      </c>
      <c r="H877" s="151">
        <v>4.2999999999999997E-2</v>
      </c>
      <c r="I877" s="152"/>
      <c r="J877" s="153">
        <f>ROUND(I877*H877,2)</f>
        <v>0</v>
      </c>
      <c r="K877" s="149" t="s">
        <v>157</v>
      </c>
      <c r="L877" s="154"/>
      <c r="M877" s="155" t="s">
        <v>19</v>
      </c>
      <c r="N877" s="156" t="s">
        <v>47</v>
      </c>
      <c r="P877" s="131">
        <f>O877*H877</f>
        <v>0</v>
      </c>
      <c r="Q877" s="131">
        <v>0.55000000000000004</v>
      </c>
      <c r="R877" s="131">
        <f>Q877*H877</f>
        <v>2.3650000000000001E-2</v>
      </c>
      <c r="S877" s="131">
        <v>0</v>
      </c>
      <c r="T877" s="132">
        <f>S877*H877</f>
        <v>0</v>
      </c>
      <c r="AR877" s="133" t="s">
        <v>344</v>
      </c>
      <c r="AT877" s="133" t="s">
        <v>194</v>
      </c>
      <c r="AU877" s="133" t="s">
        <v>85</v>
      </c>
      <c r="AY877" s="16" t="s">
        <v>151</v>
      </c>
      <c r="BE877" s="134">
        <f>IF(N877="základní",J877,0)</f>
        <v>0</v>
      </c>
      <c r="BF877" s="134">
        <f>IF(N877="snížená",J877,0)</f>
        <v>0</v>
      </c>
      <c r="BG877" s="134">
        <f>IF(N877="zákl. přenesená",J877,0)</f>
        <v>0</v>
      </c>
      <c r="BH877" s="134">
        <f>IF(N877="sníž. přenesená",J877,0)</f>
        <v>0</v>
      </c>
      <c r="BI877" s="134">
        <f>IF(N877="nulová",J877,0)</f>
        <v>0</v>
      </c>
      <c r="BJ877" s="16" t="s">
        <v>81</v>
      </c>
      <c r="BK877" s="134">
        <f>ROUND(I877*H877,2)</f>
        <v>0</v>
      </c>
      <c r="BL877" s="16" t="s">
        <v>249</v>
      </c>
      <c r="BM877" s="133" t="s">
        <v>1928</v>
      </c>
    </row>
    <row r="878" spans="2:65" s="12" customFormat="1">
      <c r="B878" s="139"/>
      <c r="D878" s="140" t="s">
        <v>162</v>
      </c>
      <c r="F878" s="142" t="s">
        <v>1929</v>
      </c>
      <c r="H878" s="143">
        <v>4.2999999999999997E-2</v>
      </c>
      <c r="I878" s="144"/>
      <c r="L878" s="139"/>
      <c r="M878" s="145"/>
      <c r="T878" s="146"/>
      <c r="AT878" s="141" t="s">
        <v>162</v>
      </c>
      <c r="AU878" s="141" t="s">
        <v>85</v>
      </c>
      <c r="AV878" s="12" t="s">
        <v>85</v>
      </c>
      <c r="AW878" s="12" t="s">
        <v>4</v>
      </c>
      <c r="AX878" s="12" t="s">
        <v>81</v>
      </c>
      <c r="AY878" s="141" t="s">
        <v>151</v>
      </c>
    </row>
    <row r="879" spans="2:65" s="1" customFormat="1" ht="33" customHeight="1">
      <c r="B879" s="31"/>
      <c r="C879" s="122" t="s">
        <v>1930</v>
      </c>
      <c r="D879" s="122" t="s">
        <v>153</v>
      </c>
      <c r="E879" s="123" t="s">
        <v>1931</v>
      </c>
      <c r="F879" s="124" t="s">
        <v>1932</v>
      </c>
      <c r="G879" s="125" t="s">
        <v>821</v>
      </c>
      <c r="H879" s="126">
        <v>10.65</v>
      </c>
      <c r="I879" s="127"/>
      <c r="J879" s="128">
        <f>ROUND(I879*H879,2)</f>
        <v>0</v>
      </c>
      <c r="K879" s="124" t="s">
        <v>157</v>
      </c>
      <c r="L879" s="31"/>
      <c r="M879" s="129" t="s">
        <v>19</v>
      </c>
      <c r="N879" s="130" t="s">
        <v>47</v>
      </c>
      <c r="P879" s="131">
        <f>O879*H879</f>
        <v>0</v>
      </c>
      <c r="Q879" s="131">
        <v>0</v>
      </c>
      <c r="R879" s="131">
        <f>Q879*H879</f>
        <v>0</v>
      </c>
      <c r="S879" s="131">
        <v>0</v>
      </c>
      <c r="T879" s="132">
        <f>S879*H879</f>
        <v>0</v>
      </c>
      <c r="AR879" s="133" t="s">
        <v>249</v>
      </c>
      <c r="AT879" s="133" t="s">
        <v>153</v>
      </c>
      <c r="AU879" s="133" t="s">
        <v>85</v>
      </c>
      <c r="AY879" s="16" t="s">
        <v>151</v>
      </c>
      <c r="BE879" s="134">
        <f>IF(N879="základní",J879,0)</f>
        <v>0</v>
      </c>
      <c r="BF879" s="134">
        <f>IF(N879="snížená",J879,0)</f>
        <v>0</v>
      </c>
      <c r="BG879" s="134">
        <f>IF(N879="zákl. přenesená",J879,0)</f>
        <v>0</v>
      </c>
      <c r="BH879" s="134">
        <f>IF(N879="sníž. přenesená",J879,0)</f>
        <v>0</v>
      </c>
      <c r="BI879" s="134">
        <f>IF(N879="nulová",J879,0)</f>
        <v>0</v>
      </c>
      <c r="BJ879" s="16" t="s">
        <v>81</v>
      </c>
      <c r="BK879" s="134">
        <f>ROUND(I879*H879,2)</f>
        <v>0</v>
      </c>
      <c r="BL879" s="16" t="s">
        <v>249</v>
      </c>
      <c r="BM879" s="133" t="s">
        <v>1933</v>
      </c>
    </row>
    <row r="880" spans="2:65" s="1" customFormat="1">
      <c r="B880" s="31"/>
      <c r="D880" s="135" t="s">
        <v>160</v>
      </c>
      <c r="F880" s="136" t="s">
        <v>1934</v>
      </c>
      <c r="I880" s="137"/>
      <c r="L880" s="31"/>
      <c r="M880" s="138"/>
      <c r="T880" s="52"/>
      <c r="AT880" s="16" t="s">
        <v>160</v>
      </c>
      <c r="AU880" s="16" t="s">
        <v>85</v>
      </c>
    </row>
    <row r="881" spans="2:65" s="12" customFormat="1">
      <c r="B881" s="139"/>
      <c r="D881" s="140" t="s">
        <v>162</v>
      </c>
      <c r="E881" s="141" t="s">
        <v>19</v>
      </c>
      <c r="F881" s="142" t="s">
        <v>1935</v>
      </c>
      <c r="H881" s="143">
        <v>10.65</v>
      </c>
      <c r="I881" s="144"/>
      <c r="L881" s="139"/>
      <c r="M881" s="145"/>
      <c r="T881" s="146"/>
      <c r="AT881" s="141" t="s">
        <v>162</v>
      </c>
      <c r="AU881" s="141" t="s">
        <v>85</v>
      </c>
      <c r="AV881" s="12" t="s">
        <v>85</v>
      </c>
      <c r="AW881" s="12" t="s">
        <v>35</v>
      </c>
      <c r="AX881" s="12" t="s">
        <v>81</v>
      </c>
      <c r="AY881" s="141" t="s">
        <v>151</v>
      </c>
    </row>
    <row r="882" spans="2:65" s="1" customFormat="1" ht="16.5" customHeight="1">
      <c r="B882" s="31"/>
      <c r="C882" s="147" t="s">
        <v>1936</v>
      </c>
      <c r="D882" s="147" t="s">
        <v>194</v>
      </c>
      <c r="E882" s="148" t="s">
        <v>1915</v>
      </c>
      <c r="F882" s="149" t="s">
        <v>1916</v>
      </c>
      <c r="G882" s="150" t="s">
        <v>156</v>
      </c>
      <c r="H882" s="151">
        <v>0.13100000000000001</v>
      </c>
      <c r="I882" s="152"/>
      <c r="J882" s="153">
        <f>ROUND(I882*H882,2)</f>
        <v>0</v>
      </c>
      <c r="K882" s="149" t="s">
        <v>157</v>
      </c>
      <c r="L882" s="154"/>
      <c r="M882" s="155" t="s">
        <v>19</v>
      </c>
      <c r="N882" s="156" t="s">
        <v>47</v>
      </c>
      <c r="P882" s="131">
        <f>O882*H882</f>
        <v>0</v>
      </c>
      <c r="Q882" s="131">
        <v>0.55000000000000004</v>
      </c>
      <c r="R882" s="131">
        <f>Q882*H882</f>
        <v>7.2050000000000003E-2</v>
      </c>
      <c r="S882" s="131">
        <v>0</v>
      </c>
      <c r="T882" s="132">
        <f>S882*H882</f>
        <v>0</v>
      </c>
      <c r="AR882" s="133" t="s">
        <v>344</v>
      </c>
      <c r="AT882" s="133" t="s">
        <v>194</v>
      </c>
      <c r="AU882" s="133" t="s">
        <v>85</v>
      </c>
      <c r="AY882" s="16" t="s">
        <v>151</v>
      </c>
      <c r="BE882" s="134">
        <f>IF(N882="základní",J882,0)</f>
        <v>0</v>
      </c>
      <c r="BF882" s="134">
        <f>IF(N882="snížená",J882,0)</f>
        <v>0</v>
      </c>
      <c r="BG882" s="134">
        <f>IF(N882="zákl. přenesená",J882,0)</f>
        <v>0</v>
      </c>
      <c r="BH882" s="134">
        <f>IF(N882="sníž. přenesená",J882,0)</f>
        <v>0</v>
      </c>
      <c r="BI882" s="134">
        <f>IF(N882="nulová",J882,0)</f>
        <v>0</v>
      </c>
      <c r="BJ882" s="16" t="s">
        <v>81</v>
      </c>
      <c r="BK882" s="134">
        <f>ROUND(I882*H882,2)</f>
        <v>0</v>
      </c>
      <c r="BL882" s="16" t="s">
        <v>249</v>
      </c>
      <c r="BM882" s="133" t="s">
        <v>1937</v>
      </c>
    </row>
    <row r="883" spans="2:65" s="12" customFormat="1">
      <c r="B883" s="139"/>
      <c r="D883" s="140" t="s">
        <v>162</v>
      </c>
      <c r="E883" s="141" t="s">
        <v>19</v>
      </c>
      <c r="F883" s="142" t="s">
        <v>1938</v>
      </c>
      <c r="H883" s="143">
        <v>0.11899999999999999</v>
      </c>
      <c r="I883" s="144"/>
      <c r="L883" s="139"/>
      <c r="M883" s="145"/>
      <c r="T883" s="146"/>
      <c r="AT883" s="141" t="s">
        <v>162</v>
      </c>
      <c r="AU883" s="141" t="s">
        <v>85</v>
      </c>
      <c r="AV883" s="12" t="s">
        <v>85</v>
      </c>
      <c r="AW883" s="12" t="s">
        <v>35</v>
      </c>
      <c r="AX883" s="12" t="s">
        <v>81</v>
      </c>
      <c r="AY883" s="141" t="s">
        <v>151</v>
      </c>
    </row>
    <row r="884" spans="2:65" s="12" customFormat="1">
      <c r="B884" s="139"/>
      <c r="D884" s="140" t="s">
        <v>162</v>
      </c>
      <c r="F884" s="142" t="s">
        <v>1939</v>
      </c>
      <c r="H884" s="143">
        <v>0.13100000000000001</v>
      </c>
      <c r="I884" s="144"/>
      <c r="L884" s="139"/>
      <c r="M884" s="145"/>
      <c r="T884" s="146"/>
      <c r="AT884" s="141" t="s">
        <v>162</v>
      </c>
      <c r="AU884" s="141" t="s">
        <v>85</v>
      </c>
      <c r="AV884" s="12" t="s">
        <v>85</v>
      </c>
      <c r="AW884" s="12" t="s">
        <v>4</v>
      </c>
      <c r="AX884" s="12" t="s">
        <v>81</v>
      </c>
      <c r="AY884" s="141" t="s">
        <v>151</v>
      </c>
    </row>
    <row r="885" spans="2:65" s="1" customFormat="1" ht="33" customHeight="1">
      <c r="B885" s="31"/>
      <c r="C885" s="122" t="s">
        <v>1940</v>
      </c>
      <c r="D885" s="122" t="s">
        <v>153</v>
      </c>
      <c r="E885" s="123" t="s">
        <v>1941</v>
      </c>
      <c r="F885" s="124" t="s">
        <v>1942</v>
      </c>
      <c r="G885" s="125" t="s">
        <v>821</v>
      </c>
      <c r="H885" s="126">
        <v>16.75</v>
      </c>
      <c r="I885" s="127"/>
      <c r="J885" s="128">
        <f>ROUND(I885*H885,2)</f>
        <v>0</v>
      </c>
      <c r="K885" s="124" t="s">
        <v>157</v>
      </c>
      <c r="L885" s="31"/>
      <c r="M885" s="129" t="s">
        <v>19</v>
      </c>
      <c r="N885" s="130" t="s">
        <v>47</v>
      </c>
      <c r="P885" s="131">
        <f>O885*H885</f>
        <v>0</v>
      </c>
      <c r="Q885" s="131">
        <v>0</v>
      </c>
      <c r="R885" s="131">
        <f>Q885*H885</f>
        <v>0</v>
      </c>
      <c r="S885" s="131">
        <v>0</v>
      </c>
      <c r="T885" s="132">
        <f>S885*H885</f>
        <v>0</v>
      </c>
      <c r="AR885" s="133" t="s">
        <v>249</v>
      </c>
      <c r="AT885" s="133" t="s">
        <v>153</v>
      </c>
      <c r="AU885" s="133" t="s">
        <v>85</v>
      </c>
      <c r="AY885" s="16" t="s">
        <v>151</v>
      </c>
      <c r="BE885" s="134">
        <f>IF(N885="základní",J885,0)</f>
        <v>0</v>
      </c>
      <c r="BF885" s="134">
        <f>IF(N885="snížená",J885,0)</f>
        <v>0</v>
      </c>
      <c r="BG885" s="134">
        <f>IF(N885="zákl. přenesená",J885,0)</f>
        <v>0</v>
      </c>
      <c r="BH885" s="134">
        <f>IF(N885="sníž. přenesená",J885,0)</f>
        <v>0</v>
      </c>
      <c r="BI885" s="134">
        <f>IF(N885="nulová",J885,0)</f>
        <v>0</v>
      </c>
      <c r="BJ885" s="16" t="s">
        <v>81</v>
      </c>
      <c r="BK885" s="134">
        <f>ROUND(I885*H885,2)</f>
        <v>0</v>
      </c>
      <c r="BL885" s="16" t="s">
        <v>249</v>
      </c>
      <c r="BM885" s="133" t="s">
        <v>1943</v>
      </c>
    </row>
    <row r="886" spans="2:65" s="1" customFormat="1">
      <c r="B886" s="31"/>
      <c r="D886" s="135" t="s">
        <v>160</v>
      </c>
      <c r="F886" s="136" t="s">
        <v>1944</v>
      </c>
      <c r="I886" s="137"/>
      <c r="L886" s="31"/>
      <c r="M886" s="138"/>
      <c r="T886" s="52"/>
      <c r="AT886" s="16" t="s">
        <v>160</v>
      </c>
      <c r="AU886" s="16" t="s">
        <v>85</v>
      </c>
    </row>
    <row r="887" spans="2:65" s="12" customFormat="1">
      <c r="B887" s="139"/>
      <c r="D887" s="140" t="s">
        <v>162</v>
      </c>
      <c r="E887" s="141" t="s">
        <v>19</v>
      </c>
      <c r="F887" s="142" t="s">
        <v>1945</v>
      </c>
      <c r="H887" s="143">
        <v>16.75</v>
      </c>
      <c r="I887" s="144"/>
      <c r="L887" s="139"/>
      <c r="M887" s="145"/>
      <c r="T887" s="146"/>
      <c r="AT887" s="141" t="s">
        <v>162</v>
      </c>
      <c r="AU887" s="141" t="s">
        <v>85</v>
      </c>
      <c r="AV887" s="12" t="s">
        <v>85</v>
      </c>
      <c r="AW887" s="12" t="s">
        <v>35</v>
      </c>
      <c r="AX887" s="12" t="s">
        <v>81</v>
      </c>
      <c r="AY887" s="141" t="s">
        <v>151</v>
      </c>
    </row>
    <row r="888" spans="2:65" s="1" customFormat="1" ht="16.5" customHeight="1">
      <c r="B888" s="31"/>
      <c r="C888" s="147" t="s">
        <v>1946</v>
      </c>
      <c r="D888" s="147" t="s">
        <v>194</v>
      </c>
      <c r="E888" s="148" t="s">
        <v>1947</v>
      </c>
      <c r="F888" s="149" t="s">
        <v>1948</v>
      </c>
      <c r="G888" s="150" t="s">
        <v>156</v>
      </c>
      <c r="H888" s="151">
        <v>0.33300000000000002</v>
      </c>
      <c r="I888" s="152"/>
      <c r="J888" s="153">
        <f>ROUND(I888*H888,2)</f>
        <v>0</v>
      </c>
      <c r="K888" s="149" t="s">
        <v>157</v>
      </c>
      <c r="L888" s="154"/>
      <c r="M888" s="155" t="s">
        <v>19</v>
      </c>
      <c r="N888" s="156" t="s">
        <v>47</v>
      </c>
      <c r="P888" s="131">
        <f>O888*H888</f>
        <v>0</v>
      </c>
      <c r="Q888" s="131">
        <v>0.55000000000000004</v>
      </c>
      <c r="R888" s="131">
        <f>Q888*H888</f>
        <v>0.18315000000000003</v>
      </c>
      <c r="S888" s="131">
        <v>0</v>
      </c>
      <c r="T888" s="132">
        <f>S888*H888</f>
        <v>0</v>
      </c>
      <c r="AR888" s="133" t="s">
        <v>344</v>
      </c>
      <c r="AT888" s="133" t="s">
        <v>194</v>
      </c>
      <c r="AU888" s="133" t="s">
        <v>85</v>
      </c>
      <c r="AY888" s="16" t="s">
        <v>151</v>
      </c>
      <c r="BE888" s="134">
        <f>IF(N888="základní",J888,0)</f>
        <v>0</v>
      </c>
      <c r="BF888" s="134">
        <f>IF(N888="snížená",J888,0)</f>
        <v>0</v>
      </c>
      <c r="BG888" s="134">
        <f>IF(N888="zákl. přenesená",J888,0)</f>
        <v>0</v>
      </c>
      <c r="BH888" s="134">
        <f>IF(N888="sníž. přenesená",J888,0)</f>
        <v>0</v>
      </c>
      <c r="BI888" s="134">
        <f>IF(N888="nulová",J888,0)</f>
        <v>0</v>
      </c>
      <c r="BJ888" s="16" t="s">
        <v>81</v>
      </c>
      <c r="BK888" s="134">
        <f>ROUND(I888*H888,2)</f>
        <v>0</v>
      </c>
      <c r="BL888" s="16" t="s">
        <v>249</v>
      </c>
      <c r="BM888" s="133" t="s">
        <v>1949</v>
      </c>
    </row>
    <row r="889" spans="2:65" s="12" customFormat="1">
      <c r="B889" s="139"/>
      <c r="D889" s="140" t="s">
        <v>162</v>
      </c>
      <c r="E889" s="141" t="s">
        <v>19</v>
      </c>
      <c r="F889" s="142" t="s">
        <v>1950</v>
      </c>
      <c r="H889" s="143">
        <v>0.30299999999999999</v>
      </c>
      <c r="I889" s="144"/>
      <c r="L889" s="139"/>
      <c r="M889" s="145"/>
      <c r="T889" s="146"/>
      <c r="AT889" s="141" t="s">
        <v>162</v>
      </c>
      <c r="AU889" s="141" t="s">
        <v>85</v>
      </c>
      <c r="AV889" s="12" t="s">
        <v>85</v>
      </c>
      <c r="AW889" s="12" t="s">
        <v>35</v>
      </c>
      <c r="AX889" s="12" t="s">
        <v>81</v>
      </c>
      <c r="AY889" s="141" t="s">
        <v>151</v>
      </c>
    </row>
    <row r="890" spans="2:65" s="12" customFormat="1">
      <c r="B890" s="139"/>
      <c r="D890" s="140" t="s">
        <v>162</v>
      </c>
      <c r="F890" s="142" t="s">
        <v>1951</v>
      </c>
      <c r="H890" s="143">
        <v>0.33300000000000002</v>
      </c>
      <c r="I890" s="144"/>
      <c r="L890" s="139"/>
      <c r="M890" s="145"/>
      <c r="T890" s="146"/>
      <c r="AT890" s="141" t="s">
        <v>162</v>
      </c>
      <c r="AU890" s="141" t="s">
        <v>85</v>
      </c>
      <c r="AV890" s="12" t="s">
        <v>85</v>
      </c>
      <c r="AW890" s="12" t="s">
        <v>4</v>
      </c>
      <c r="AX890" s="12" t="s">
        <v>81</v>
      </c>
      <c r="AY890" s="141" t="s">
        <v>151</v>
      </c>
    </row>
    <row r="891" spans="2:65" s="1" customFormat="1" ht="33" customHeight="1">
      <c r="B891" s="31"/>
      <c r="C891" s="122" t="s">
        <v>1952</v>
      </c>
      <c r="D891" s="122" t="s">
        <v>153</v>
      </c>
      <c r="E891" s="123" t="s">
        <v>1953</v>
      </c>
      <c r="F891" s="124" t="s">
        <v>1954</v>
      </c>
      <c r="G891" s="125" t="s">
        <v>821</v>
      </c>
      <c r="H891" s="126">
        <v>4</v>
      </c>
      <c r="I891" s="127"/>
      <c r="J891" s="128">
        <f>ROUND(I891*H891,2)</f>
        <v>0</v>
      </c>
      <c r="K891" s="124" t="s">
        <v>157</v>
      </c>
      <c r="L891" s="31"/>
      <c r="M891" s="129" t="s">
        <v>19</v>
      </c>
      <c r="N891" s="130" t="s">
        <v>47</v>
      </c>
      <c r="P891" s="131">
        <f>O891*H891</f>
        <v>0</v>
      </c>
      <c r="Q891" s="131">
        <v>0</v>
      </c>
      <c r="R891" s="131">
        <f>Q891*H891</f>
        <v>0</v>
      </c>
      <c r="S891" s="131">
        <v>0</v>
      </c>
      <c r="T891" s="132">
        <f>S891*H891</f>
        <v>0</v>
      </c>
      <c r="AR891" s="133" t="s">
        <v>249</v>
      </c>
      <c r="AT891" s="133" t="s">
        <v>153</v>
      </c>
      <c r="AU891" s="133" t="s">
        <v>85</v>
      </c>
      <c r="AY891" s="16" t="s">
        <v>151</v>
      </c>
      <c r="BE891" s="134">
        <f>IF(N891="základní",J891,0)</f>
        <v>0</v>
      </c>
      <c r="BF891" s="134">
        <f>IF(N891="snížená",J891,0)</f>
        <v>0</v>
      </c>
      <c r="BG891" s="134">
        <f>IF(N891="zákl. přenesená",J891,0)</f>
        <v>0</v>
      </c>
      <c r="BH891" s="134">
        <f>IF(N891="sníž. přenesená",J891,0)</f>
        <v>0</v>
      </c>
      <c r="BI891" s="134">
        <f>IF(N891="nulová",J891,0)</f>
        <v>0</v>
      </c>
      <c r="BJ891" s="16" t="s">
        <v>81</v>
      </c>
      <c r="BK891" s="134">
        <f>ROUND(I891*H891,2)</f>
        <v>0</v>
      </c>
      <c r="BL891" s="16" t="s">
        <v>249</v>
      </c>
      <c r="BM891" s="133" t="s">
        <v>1955</v>
      </c>
    </row>
    <row r="892" spans="2:65" s="1" customFormat="1">
      <c r="B892" s="31"/>
      <c r="D892" s="135" t="s">
        <v>160</v>
      </c>
      <c r="F892" s="136" t="s">
        <v>1956</v>
      </c>
      <c r="I892" s="137"/>
      <c r="L892" s="31"/>
      <c r="M892" s="138"/>
      <c r="T892" s="52"/>
      <c r="AT892" s="16" t="s">
        <v>160</v>
      </c>
      <c r="AU892" s="16" t="s">
        <v>85</v>
      </c>
    </row>
    <row r="893" spans="2:65" s="12" customFormat="1">
      <c r="B893" s="139"/>
      <c r="D893" s="140" t="s">
        <v>162</v>
      </c>
      <c r="E893" s="141" t="s">
        <v>19</v>
      </c>
      <c r="F893" s="142" t="s">
        <v>1957</v>
      </c>
      <c r="H893" s="143">
        <v>4</v>
      </c>
      <c r="I893" s="144"/>
      <c r="L893" s="139"/>
      <c r="M893" s="145"/>
      <c r="T893" s="146"/>
      <c r="AT893" s="141" t="s">
        <v>162</v>
      </c>
      <c r="AU893" s="141" t="s">
        <v>85</v>
      </c>
      <c r="AV893" s="12" t="s">
        <v>85</v>
      </c>
      <c r="AW893" s="12" t="s">
        <v>35</v>
      </c>
      <c r="AX893" s="12" t="s">
        <v>81</v>
      </c>
      <c r="AY893" s="141" t="s">
        <v>151</v>
      </c>
    </row>
    <row r="894" spans="2:65" s="1" customFormat="1" ht="16.5" customHeight="1">
      <c r="B894" s="31"/>
      <c r="C894" s="147" t="s">
        <v>1958</v>
      </c>
      <c r="D894" s="147" t="s">
        <v>194</v>
      </c>
      <c r="E894" s="148" t="s">
        <v>1959</v>
      </c>
      <c r="F894" s="149" t="s">
        <v>1960</v>
      </c>
      <c r="G894" s="150" t="s">
        <v>156</v>
      </c>
      <c r="H894" s="151">
        <v>0.123</v>
      </c>
      <c r="I894" s="152"/>
      <c r="J894" s="153">
        <f>ROUND(I894*H894,2)</f>
        <v>0</v>
      </c>
      <c r="K894" s="149" t="s">
        <v>157</v>
      </c>
      <c r="L894" s="154"/>
      <c r="M894" s="155" t="s">
        <v>19</v>
      </c>
      <c r="N894" s="156" t="s">
        <v>47</v>
      </c>
      <c r="P894" s="131">
        <f>O894*H894</f>
        <v>0</v>
      </c>
      <c r="Q894" s="131">
        <v>0.55000000000000004</v>
      </c>
      <c r="R894" s="131">
        <f>Q894*H894</f>
        <v>6.7650000000000002E-2</v>
      </c>
      <c r="S894" s="131">
        <v>0</v>
      </c>
      <c r="T894" s="132">
        <f>S894*H894</f>
        <v>0</v>
      </c>
      <c r="AR894" s="133" t="s">
        <v>344</v>
      </c>
      <c r="AT894" s="133" t="s">
        <v>194</v>
      </c>
      <c r="AU894" s="133" t="s">
        <v>85</v>
      </c>
      <c r="AY894" s="16" t="s">
        <v>151</v>
      </c>
      <c r="BE894" s="134">
        <f>IF(N894="základní",J894,0)</f>
        <v>0</v>
      </c>
      <c r="BF894" s="134">
        <f>IF(N894="snížená",J894,0)</f>
        <v>0</v>
      </c>
      <c r="BG894" s="134">
        <f>IF(N894="zákl. přenesená",J894,0)</f>
        <v>0</v>
      </c>
      <c r="BH894" s="134">
        <f>IF(N894="sníž. přenesená",J894,0)</f>
        <v>0</v>
      </c>
      <c r="BI894" s="134">
        <f>IF(N894="nulová",J894,0)</f>
        <v>0</v>
      </c>
      <c r="BJ894" s="16" t="s">
        <v>81</v>
      </c>
      <c r="BK894" s="134">
        <f>ROUND(I894*H894,2)</f>
        <v>0</v>
      </c>
      <c r="BL894" s="16" t="s">
        <v>249</v>
      </c>
      <c r="BM894" s="133" t="s">
        <v>1961</v>
      </c>
    </row>
    <row r="895" spans="2:65" s="12" customFormat="1">
      <c r="B895" s="139"/>
      <c r="D895" s="140" t="s">
        <v>162</v>
      </c>
      <c r="E895" s="141" t="s">
        <v>19</v>
      </c>
      <c r="F895" s="142" t="s">
        <v>1962</v>
      </c>
      <c r="H895" s="143">
        <v>0.112</v>
      </c>
      <c r="I895" s="144"/>
      <c r="L895" s="139"/>
      <c r="M895" s="145"/>
      <c r="T895" s="146"/>
      <c r="AT895" s="141" t="s">
        <v>162</v>
      </c>
      <c r="AU895" s="141" t="s">
        <v>85</v>
      </c>
      <c r="AV895" s="12" t="s">
        <v>85</v>
      </c>
      <c r="AW895" s="12" t="s">
        <v>35</v>
      </c>
      <c r="AX895" s="12" t="s">
        <v>81</v>
      </c>
      <c r="AY895" s="141" t="s">
        <v>151</v>
      </c>
    </row>
    <row r="896" spans="2:65" s="12" customFormat="1">
      <c r="B896" s="139"/>
      <c r="D896" s="140" t="s">
        <v>162</v>
      </c>
      <c r="F896" s="142" t="s">
        <v>1963</v>
      </c>
      <c r="H896" s="143">
        <v>0.123</v>
      </c>
      <c r="I896" s="144"/>
      <c r="L896" s="139"/>
      <c r="M896" s="145"/>
      <c r="T896" s="146"/>
      <c r="AT896" s="141" t="s">
        <v>162</v>
      </c>
      <c r="AU896" s="141" t="s">
        <v>85</v>
      </c>
      <c r="AV896" s="12" t="s">
        <v>85</v>
      </c>
      <c r="AW896" s="12" t="s">
        <v>4</v>
      </c>
      <c r="AX896" s="12" t="s">
        <v>81</v>
      </c>
      <c r="AY896" s="141" t="s">
        <v>151</v>
      </c>
    </row>
    <row r="897" spans="2:65" s="1" customFormat="1" ht="24.2" customHeight="1">
      <c r="B897" s="31"/>
      <c r="C897" s="122" t="s">
        <v>1964</v>
      </c>
      <c r="D897" s="122" t="s">
        <v>153</v>
      </c>
      <c r="E897" s="123" t="s">
        <v>1965</v>
      </c>
      <c r="F897" s="124" t="s">
        <v>1966</v>
      </c>
      <c r="G897" s="125" t="s">
        <v>221</v>
      </c>
      <c r="H897" s="126">
        <v>28.2</v>
      </c>
      <c r="I897" s="127"/>
      <c r="J897" s="128">
        <f>ROUND(I897*H897,2)</f>
        <v>0</v>
      </c>
      <c r="K897" s="124" t="s">
        <v>157</v>
      </c>
      <c r="L897" s="31"/>
      <c r="M897" s="129" t="s">
        <v>19</v>
      </c>
      <c r="N897" s="130" t="s">
        <v>47</v>
      </c>
      <c r="P897" s="131">
        <f>O897*H897</f>
        <v>0</v>
      </c>
      <c r="Q897" s="131">
        <v>0</v>
      </c>
      <c r="R897" s="131">
        <f>Q897*H897</f>
        <v>0</v>
      </c>
      <c r="S897" s="131">
        <v>0</v>
      </c>
      <c r="T897" s="132">
        <f>S897*H897</f>
        <v>0</v>
      </c>
      <c r="AR897" s="133" t="s">
        <v>249</v>
      </c>
      <c r="AT897" s="133" t="s">
        <v>153</v>
      </c>
      <c r="AU897" s="133" t="s">
        <v>85</v>
      </c>
      <c r="AY897" s="16" t="s">
        <v>151</v>
      </c>
      <c r="BE897" s="134">
        <f>IF(N897="základní",J897,0)</f>
        <v>0</v>
      </c>
      <c r="BF897" s="134">
        <f>IF(N897="snížená",J897,0)</f>
        <v>0</v>
      </c>
      <c r="BG897" s="134">
        <f>IF(N897="zákl. přenesená",J897,0)</f>
        <v>0</v>
      </c>
      <c r="BH897" s="134">
        <f>IF(N897="sníž. přenesená",J897,0)</f>
        <v>0</v>
      </c>
      <c r="BI897" s="134">
        <f>IF(N897="nulová",J897,0)</f>
        <v>0</v>
      </c>
      <c r="BJ897" s="16" t="s">
        <v>81</v>
      </c>
      <c r="BK897" s="134">
        <f>ROUND(I897*H897,2)</f>
        <v>0</v>
      </c>
      <c r="BL897" s="16" t="s">
        <v>249</v>
      </c>
      <c r="BM897" s="133" t="s">
        <v>1967</v>
      </c>
    </row>
    <row r="898" spans="2:65" s="1" customFormat="1">
      <c r="B898" s="31"/>
      <c r="D898" s="135" t="s">
        <v>160</v>
      </c>
      <c r="F898" s="136" t="s">
        <v>1968</v>
      </c>
      <c r="I898" s="137"/>
      <c r="L898" s="31"/>
      <c r="M898" s="138"/>
      <c r="T898" s="52"/>
      <c r="AT898" s="16" t="s">
        <v>160</v>
      </c>
      <c r="AU898" s="16" t="s">
        <v>85</v>
      </c>
    </row>
    <row r="899" spans="2:65" s="1" customFormat="1" ht="16.5" customHeight="1">
      <c r="B899" s="31"/>
      <c r="C899" s="147" t="s">
        <v>1969</v>
      </c>
      <c r="D899" s="147" t="s">
        <v>194</v>
      </c>
      <c r="E899" s="148" t="s">
        <v>1926</v>
      </c>
      <c r="F899" s="149" t="s">
        <v>1927</v>
      </c>
      <c r="G899" s="150" t="s">
        <v>156</v>
      </c>
      <c r="H899" s="151">
        <v>7.3999999999999996E-2</v>
      </c>
      <c r="I899" s="152"/>
      <c r="J899" s="153">
        <f>ROUND(I899*H899,2)</f>
        <v>0</v>
      </c>
      <c r="K899" s="149" t="s">
        <v>157</v>
      </c>
      <c r="L899" s="154"/>
      <c r="M899" s="155" t="s">
        <v>19</v>
      </c>
      <c r="N899" s="156" t="s">
        <v>47</v>
      </c>
      <c r="P899" s="131">
        <f>O899*H899</f>
        <v>0</v>
      </c>
      <c r="Q899" s="131">
        <v>0.55000000000000004</v>
      </c>
      <c r="R899" s="131">
        <f>Q899*H899</f>
        <v>4.07E-2</v>
      </c>
      <c r="S899" s="131">
        <v>0</v>
      </c>
      <c r="T899" s="132">
        <f>S899*H899</f>
        <v>0</v>
      </c>
      <c r="AR899" s="133" t="s">
        <v>344</v>
      </c>
      <c r="AT899" s="133" t="s">
        <v>194</v>
      </c>
      <c r="AU899" s="133" t="s">
        <v>85</v>
      </c>
      <c r="AY899" s="16" t="s">
        <v>151</v>
      </c>
      <c r="BE899" s="134">
        <f>IF(N899="základní",J899,0)</f>
        <v>0</v>
      </c>
      <c r="BF899" s="134">
        <f>IF(N899="snížená",J899,0)</f>
        <v>0</v>
      </c>
      <c r="BG899" s="134">
        <f>IF(N899="zákl. přenesená",J899,0)</f>
        <v>0</v>
      </c>
      <c r="BH899" s="134">
        <f>IF(N899="sníž. přenesená",J899,0)</f>
        <v>0</v>
      </c>
      <c r="BI899" s="134">
        <f>IF(N899="nulová",J899,0)</f>
        <v>0</v>
      </c>
      <c r="BJ899" s="16" t="s">
        <v>81</v>
      </c>
      <c r="BK899" s="134">
        <f>ROUND(I899*H899,2)</f>
        <v>0</v>
      </c>
      <c r="BL899" s="16" t="s">
        <v>249</v>
      </c>
      <c r="BM899" s="133" t="s">
        <v>1970</v>
      </c>
    </row>
    <row r="900" spans="2:65" s="12" customFormat="1">
      <c r="B900" s="139"/>
      <c r="D900" s="140" t="s">
        <v>162</v>
      </c>
      <c r="F900" s="142" t="s">
        <v>1971</v>
      </c>
      <c r="H900" s="143">
        <v>7.3999999999999996E-2</v>
      </c>
      <c r="I900" s="144"/>
      <c r="L900" s="139"/>
      <c r="M900" s="145"/>
      <c r="T900" s="146"/>
      <c r="AT900" s="141" t="s">
        <v>162</v>
      </c>
      <c r="AU900" s="141" t="s">
        <v>85</v>
      </c>
      <c r="AV900" s="12" t="s">
        <v>85</v>
      </c>
      <c r="AW900" s="12" t="s">
        <v>4</v>
      </c>
      <c r="AX900" s="12" t="s">
        <v>81</v>
      </c>
      <c r="AY900" s="141" t="s">
        <v>151</v>
      </c>
    </row>
    <row r="901" spans="2:65" s="1" customFormat="1" ht="24.2" customHeight="1">
      <c r="B901" s="31"/>
      <c r="C901" s="122" t="s">
        <v>1972</v>
      </c>
      <c r="D901" s="122" t="s">
        <v>153</v>
      </c>
      <c r="E901" s="123" t="s">
        <v>1973</v>
      </c>
      <c r="F901" s="124" t="s">
        <v>1974</v>
      </c>
      <c r="G901" s="125" t="s">
        <v>221</v>
      </c>
      <c r="H901" s="126">
        <v>16.5</v>
      </c>
      <c r="I901" s="127"/>
      <c r="J901" s="128">
        <f>ROUND(I901*H901,2)</f>
        <v>0</v>
      </c>
      <c r="K901" s="124" t="s">
        <v>157</v>
      </c>
      <c r="L901" s="31"/>
      <c r="M901" s="129" t="s">
        <v>19</v>
      </c>
      <c r="N901" s="130" t="s">
        <v>47</v>
      </c>
      <c r="P901" s="131">
        <f>O901*H901</f>
        <v>0</v>
      </c>
      <c r="Q901" s="131">
        <v>0</v>
      </c>
      <c r="R901" s="131">
        <f>Q901*H901</f>
        <v>0</v>
      </c>
      <c r="S901" s="131">
        <v>0</v>
      </c>
      <c r="T901" s="132">
        <f>S901*H901</f>
        <v>0</v>
      </c>
      <c r="AR901" s="133" t="s">
        <v>249</v>
      </c>
      <c r="AT901" s="133" t="s">
        <v>153</v>
      </c>
      <c r="AU901" s="133" t="s">
        <v>85</v>
      </c>
      <c r="AY901" s="16" t="s">
        <v>151</v>
      </c>
      <c r="BE901" s="134">
        <f>IF(N901="základní",J901,0)</f>
        <v>0</v>
      </c>
      <c r="BF901" s="134">
        <f>IF(N901="snížená",J901,0)</f>
        <v>0</v>
      </c>
      <c r="BG901" s="134">
        <f>IF(N901="zákl. přenesená",J901,0)</f>
        <v>0</v>
      </c>
      <c r="BH901" s="134">
        <f>IF(N901="sníž. přenesená",J901,0)</f>
        <v>0</v>
      </c>
      <c r="BI901" s="134">
        <f>IF(N901="nulová",J901,0)</f>
        <v>0</v>
      </c>
      <c r="BJ901" s="16" t="s">
        <v>81</v>
      </c>
      <c r="BK901" s="134">
        <f>ROUND(I901*H901,2)</f>
        <v>0</v>
      </c>
      <c r="BL901" s="16" t="s">
        <v>249</v>
      </c>
      <c r="BM901" s="133" t="s">
        <v>1975</v>
      </c>
    </row>
    <row r="902" spans="2:65" s="1" customFormat="1">
      <c r="B902" s="31"/>
      <c r="D902" s="135" t="s">
        <v>160</v>
      </c>
      <c r="F902" s="136" t="s">
        <v>1976</v>
      </c>
      <c r="I902" s="137"/>
      <c r="L902" s="31"/>
      <c r="M902" s="138"/>
      <c r="T902" s="52"/>
      <c r="AT902" s="16" t="s">
        <v>160</v>
      </c>
      <c r="AU902" s="16" t="s">
        <v>85</v>
      </c>
    </row>
    <row r="903" spans="2:65" s="1" customFormat="1" ht="16.5" customHeight="1">
      <c r="B903" s="31"/>
      <c r="C903" s="147" t="s">
        <v>1977</v>
      </c>
      <c r="D903" s="147" t="s">
        <v>194</v>
      </c>
      <c r="E903" s="148" t="s">
        <v>1978</v>
      </c>
      <c r="F903" s="149" t="s">
        <v>1979</v>
      </c>
      <c r="G903" s="150" t="s">
        <v>221</v>
      </c>
      <c r="H903" s="151">
        <v>18.149999999999999</v>
      </c>
      <c r="I903" s="152"/>
      <c r="J903" s="153">
        <f>ROUND(I903*H903,2)</f>
        <v>0</v>
      </c>
      <c r="K903" s="149" t="s">
        <v>157</v>
      </c>
      <c r="L903" s="154"/>
      <c r="M903" s="155" t="s">
        <v>19</v>
      </c>
      <c r="N903" s="156" t="s">
        <v>47</v>
      </c>
      <c r="P903" s="131">
        <f>O903*H903</f>
        <v>0</v>
      </c>
      <c r="Q903" s="131">
        <v>1.04E-2</v>
      </c>
      <c r="R903" s="131">
        <f>Q903*H903</f>
        <v>0.18875999999999998</v>
      </c>
      <c r="S903" s="131">
        <v>0</v>
      </c>
      <c r="T903" s="132">
        <f>S903*H903</f>
        <v>0</v>
      </c>
      <c r="AR903" s="133" t="s">
        <v>344</v>
      </c>
      <c r="AT903" s="133" t="s">
        <v>194</v>
      </c>
      <c r="AU903" s="133" t="s">
        <v>85</v>
      </c>
      <c r="AY903" s="16" t="s">
        <v>151</v>
      </c>
      <c r="BE903" s="134">
        <f>IF(N903="základní",J903,0)</f>
        <v>0</v>
      </c>
      <c r="BF903" s="134">
        <f>IF(N903="snížená",J903,0)</f>
        <v>0</v>
      </c>
      <c r="BG903" s="134">
        <f>IF(N903="zákl. přenesená",J903,0)</f>
        <v>0</v>
      </c>
      <c r="BH903" s="134">
        <f>IF(N903="sníž. přenesená",J903,0)</f>
        <v>0</v>
      </c>
      <c r="BI903" s="134">
        <f>IF(N903="nulová",J903,0)</f>
        <v>0</v>
      </c>
      <c r="BJ903" s="16" t="s">
        <v>81</v>
      </c>
      <c r="BK903" s="134">
        <f>ROUND(I903*H903,2)</f>
        <v>0</v>
      </c>
      <c r="BL903" s="16" t="s">
        <v>249</v>
      </c>
      <c r="BM903" s="133" t="s">
        <v>1980</v>
      </c>
    </row>
    <row r="904" spans="2:65" s="12" customFormat="1">
      <c r="B904" s="139"/>
      <c r="D904" s="140" t="s">
        <v>162</v>
      </c>
      <c r="F904" s="142" t="s">
        <v>1981</v>
      </c>
      <c r="H904" s="143">
        <v>18.149999999999999</v>
      </c>
      <c r="I904" s="144"/>
      <c r="L904" s="139"/>
      <c r="M904" s="145"/>
      <c r="T904" s="146"/>
      <c r="AT904" s="141" t="s">
        <v>162</v>
      </c>
      <c r="AU904" s="141" t="s">
        <v>85</v>
      </c>
      <c r="AV904" s="12" t="s">
        <v>85</v>
      </c>
      <c r="AW904" s="12" t="s">
        <v>4</v>
      </c>
      <c r="AX904" s="12" t="s">
        <v>81</v>
      </c>
      <c r="AY904" s="141" t="s">
        <v>151</v>
      </c>
    </row>
    <row r="905" spans="2:65" s="1" customFormat="1" ht="24.2" customHeight="1">
      <c r="B905" s="31"/>
      <c r="C905" s="122" t="s">
        <v>1982</v>
      </c>
      <c r="D905" s="122" t="s">
        <v>153</v>
      </c>
      <c r="E905" s="123" t="s">
        <v>1983</v>
      </c>
      <c r="F905" s="124" t="s">
        <v>1984</v>
      </c>
      <c r="G905" s="125" t="s">
        <v>221</v>
      </c>
      <c r="H905" s="126">
        <v>28.2</v>
      </c>
      <c r="I905" s="127"/>
      <c r="J905" s="128">
        <f>ROUND(I905*H905,2)</f>
        <v>0</v>
      </c>
      <c r="K905" s="124" t="s">
        <v>157</v>
      </c>
      <c r="L905" s="31"/>
      <c r="M905" s="129" t="s">
        <v>19</v>
      </c>
      <c r="N905" s="130" t="s">
        <v>47</v>
      </c>
      <c r="P905" s="131">
        <f>O905*H905</f>
        <v>0</v>
      </c>
      <c r="Q905" s="131">
        <v>0</v>
      </c>
      <c r="R905" s="131">
        <f>Q905*H905</f>
        <v>0</v>
      </c>
      <c r="S905" s="131">
        <v>1.4999999999999999E-2</v>
      </c>
      <c r="T905" s="132">
        <f>S905*H905</f>
        <v>0.42299999999999999</v>
      </c>
      <c r="AR905" s="133" t="s">
        <v>249</v>
      </c>
      <c r="AT905" s="133" t="s">
        <v>153</v>
      </c>
      <c r="AU905" s="133" t="s">
        <v>85</v>
      </c>
      <c r="AY905" s="16" t="s">
        <v>151</v>
      </c>
      <c r="BE905" s="134">
        <f>IF(N905="základní",J905,0)</f>
        <v>0</v>
      </c>
      <c r="BF905" s="134">
        <f>IF(N905="snížená",J905,0)</f>
        <v>0</v>
      </c>
      <c r="BG905" s="134">
        <f>IF(N905="zákl. přenesená",J905,0)</f>
        <v>0</v>
      </c>
      <c r="BH905" s="134">
        <f>IF(N905="sníž. přenesená",J905,0)</f>
        <v>0</v>
      </c>
      <c r="BI905" s="134">
        <f>IF(N905="nulová",J905,0)</f>
        <v>0</v>
      </c>
      <c r="BJ905" s="16" t="s">
        <v>81</v>
      </c>
      <c r="BK905" s="134">
        <f>ROUND(I905*H905,2)</f>
        <v>0</v>
      </c>
      <c r="BL905" s="16" t="s">
        <v>249</v>
      </c>
      <c r="BM905" s="133" t="s">
        <v>1985</v>
      </c>
    </row>
    <row r="906" spans="2:65" s="1" customFormat="1">
      <c r="B906" s="31"/>
      <c r="D906" s="135" t="s">
        <v>160</v>
      </c>
      <c r="F906" s="136" t="s">
        <v>1986</v>
      </c>
      <c r="I906" s="137"/>
      <c r="L906" s="31"/>
      <c r="M906" s="138"/>
      <c r="T906" s="52"/>
      <c r="AT906" s="16" t="s">
        <v>160</v>
      </c>
      <c r="AU906" s="16" t="s">
        <v>85</v>
      </c>
    </row>
    <row r="907" spans="2:65" s="1" customFormat="1" ht="24.2" customHeight="1">
      <c r="B907" s="31"/>
      <c r="C907" s="122" t="s">
        <v>1987</v>
      </c>
      <c r="D907" s="122" t="s">
        <v>153</v>
      </c>
      <c r="E907" s="123" t="s">
        <v>1988</v>
      </c>
      <c r="F907" s="124" t="s">
        <v>1989</v>
      </c>
      <c r="G907" s="125" t="s">
        <v>156</v>
      </c>
      <c r="H907" s="126">
        <v>0.86299999999999999</v>
      </c>
      <c r="I907" s="127"/>
      <c r="J907" s="128">
        <f>ROUND(I907*H907,2)</f>
        <v>0</v>
      </c>
      <c r="K907" s="124" t="s">
        <v>157</v>
      </c>
      <c r="L907" s="31"/>
      <c r="M907" s="129" t="s">
        <v>19</v>
      </c>
      <c r="N907" s="130" t="s">
        <v>47</v>
      </c>
      <c r="P907" s="131">
        <f>O907*H907</f>
        <v>0</v>
      </c>
      <c r="Q907" s="131">
        <v>2.2839999999999999E-2</v>
      </c>
      <c r="R907" s="131">
        <f>Q907*H907</f>
        <v>1.971092E-2</v>
      </c>
      <c r="S907" s="131">
        <v>0</v>
      </c>
      <c r="T907" s="132">
        <f>S907*H907</f>
        <v>0</v>
      </c>
      <c r="AR907" s="133" t="s">
        <v>249</v>
      </c>
      <c r="AT907" s="133" t="s">
        <v>153</v>
      </c>
      <c r="AU907" s="133" t="s">
        <v>85</v>
      </c>
      <c r="AY907" s="16" t="s">
        <v>151</v>
      </c>
      <c r="BE907" s="134">
        <f>IF(N907="základní",J907,0)</f>
        <v>0</v>
      </c>
      <c r="BF907" s="134">
        <f>IF(N907="snížená",J907,0)</f>
        <v>0</v>
      </c>
      <c r="BG907" s="134">
        <f>IF(N907="zákl. přenesená",J907,0)</f>
        <v>0</v>
      </c>
      <c r="BH907" s="134">
        <f>IF(N907="sníž. přenesená",J907,0)</f>
        <v>0</v>
      </c>
      <c r="BI907" s="134">
        <f>IF(N907="nulová",J907,0)</f>
        <v>0</v>
      </c>
      <c r="BJ907" s="16" t="s">
        <v>81</v>
      </c>
      <c r="BK907" s="134">
        <f>ROUND(I907*H907,2)</f>
        <v>0</v>
      </c>
      <c r="BL907" s="16" t="s">
        <v>249</v>
      </c>
      <c r="BM907" s="133" t="s">
        <v>1990</v>
      </c>
    </row>
    <row r="908" spans="2:65" s="1" customFormat="1">
      <c r="B908" s="31"/>
      <c r="D908" s="135" t="s">
        <v>160</v>
      </c>
      <c r="F908" s="136" t="s">
        <v>1991</v>
      </c>
      <c r="I908" s="137"/>
      <c r="L908" s="31"/>
      <c r="M908" s="138"/>
      <c r="T908" s="52"/>
      <c r="AT908" s="16" t="s">
        <v>160</v>
      </c>
      <c r="AU908" s="16" t="s">
        <v>85</v>
      </c>
    </row>
    <row r="909" spans="2:65" s="1" customFormat="1" ht="24.2" customHeight="1">
      <c r="B909" s="31"/>
      <c r="C909" s="122" t="s">
        <v>1992</v>
      </c>
      <c r="D909" s="122" t="s">
        <v>153</v>
      </c>
      <c r="E909" s="123" t="s">
        <v>1993</v>
      </c>
      <c r="F909" s="124" t="s">
        <v>1994</v>
      </c>
      <c r="G909" s="125" t="s">
        <v>177</v>
      </c>
      <c r="H909" s="126">
        <v>0.68400000000000005</v>
      </c>
      <c r="I909" s="127"/>
      <c r="J909" s="128">
        <f>ROUND(I909*H909,2)</f>
        <v>0</v>
      </c>
      <c r="K909" s="124" t="s">
        <v>157</v>
      </c>
      <c r="L909" s="31"/>
      <c r="M909" s="129" t="s">
        <v>19</v>
      </c>
      <c r="N909" s="130" t="s">
        <v>47</v>
      </c>
      <c r="P909" s="131">
        <f>O909*H909</f>
        <v>0</v>
      </c>
      <c r="Q909" s="131">
        <v>0</v>
      </c>
      <c r="R909" s="131">
        <f>Q909*H909</f>
        <v>0</v>
      </c>
      <c r="S909" s="131">
        <v>0</v>
      </c>
      <c r="T909" s="132">
        <f>S909*H909</f>
        <v>0</v>
      </c>
      <c r="AR909" s="133" t="s">
        <v>249</v>
      </c>
      <c r="AT909" s="133" t="s">
        <v>153</v>
      </c>
      <c r="AU909" s="133" t="s">
        <v>85</v>
      </c>
      <c r="AY909" s="16" t="s">
        <v>151</v>
      </c>
      <c r="BE909" s="134">
        <f>IF(N909="základní",J909,0)</f>
        <v>0</v>
      </c>
      <c r="BF909" s="134">
        <f>IF(N909="snížená",J909,0)</f>
        <v>0</v>
      </c>
      <c r="BG909" s="134">
        <f>IF(N909="zákl. přenesená",J909,0)</f>
        <v>0</v>
      </c>
      <c r="BH909" s="134">
        <f>IF(N909="sníž. přenesená",J909,0)</f>
        <v>0</v>
      </c>
      <c r="BI909" s="134">
        <f>IF(N909="nulová",J909,0)</f>
        <v>0</v>
      </c>
      <c r="BJ909" s="16" t="s">
        <v>81</v>
      </c>
      <c r="BK909" s="134">
        <f>ROUND(I909*H909,2)</f>
        <v>0</v>
      </c>
      <c r="BL909" s="16" t="s">
        <v>249</v>
      </c>
      <c r="BM909" s="133" t="s">
        <v>1995</v>
      </c>
    </row>
    <row r="910" spans="2:65" s="1" customFormat="1">
      <c r="B910" s="31"/>
      <c r="D910" s="135" t="s">
        <v>160</v>
      </c>
      <c r="F910" s="136" t="s">
        <v>1996</v>
      </c>
      <c r="I910" s="137"/>
      <c r="L910" s="31"/>
      <c r="M910" s="138"/>
      <c r="T910" s="52"/>
      <c r="AT910" s="16" t="s">
        <v>160</v>
      </c>
      <c r="AU910" s="16" t="s">
        <v>85</v>
      </c>
    </row>
    <row r="911" spans="2:65" s="11" customFormat="1" ht="22.9" customHeight="1">
      <c r="B911" s="110"/>
      <c r="D911" s="111" t="s">
        <v>75</v>
      </c>
      <c r="E911" s="120" t="s">
        <v>1997</v>
      </c>
      <c r="F911" s="120" t="s">
        <v>1998</v>
      </c>
      <c r="I911" s="113"/>
      <c r="J911" s="121">
        <f>BK911</f>
        <v>0</v>
      </c>
      <c r="L911" s="110"/>
      <c r="M911" s="115"/>
      <c r="P911" s="116">
        <f>SUM(P912:P925)</f>
        <v>0</v>
      </c>
      <c r="R911" s="116">
        <f>SUM(R912:R925)</f>
        <v>3.0051455000000002</v>
      </c>
      <c r="T911" s="117">
        <f>SUM(T912:T925)</f>
        <v>0</v>
      </c>
      <c r="AR911" s="111" t="s">
        <v>85</v>
      </c>
      <c r="AT911" s="118" t="s">
        <v>75</v>
      </c>
      <c r="AU911" s="118" t="s">
        <v>81</v>
      </c>
      <c r="AY911" s="111" t="s">
        <v>151</v>
      </c>
      <c r="BK911" s="119">
        <f>SUM(BK912:BK925)</f>
        <v>0</v>
      </c>
    </row>
    <row r="912" spans="2:65" s="1" customFormat="1" ht="33" customHeight="1">
      <c r="B912" s="31"/>
      <c r="C912" s="122" t="s">
        <v>1999</v>
      </c>
      <c r="D912" s="122" t="s">
        <v>153</v>
      </c>
      <c r="E912" s="123" t="s">
        <v>2000</v>
      </c>
      <c r="F912" s="124" t="s">
        <v>2001</v>
      </c>
      <c r="G912" s="125" t="s">
        <v>221</v>
      </c>
      <c r="H912" s="126">
        <v>54.37</v>
      </c>
      <c r="I912" s="127"/>
      <c r="J912" s="128">
        <f>ROUND(I912*H912,2)</f>
        <v>0</v>
      </c>
      <c r="K912" s="124" t="s">
        <v>157</v>
      </c>
      <c r="L912" s="31"/>
      <c r="M912" s="129" t="s">
        <v>19</v>
      </c>
      <c r="N912" s="130" t="s">
        <v>47</v>
      </c>
      <c r="P912" s="131">
        <f>O912*H912</f>
        <v>0</v>
      </c>
      <c r="Q912" s="131">
        <v>4.5710000000000001E-2</v>
      </c>
      <c r="R912" s="131">
        <f>Q912*H912</f>
        <v>2.4852526999999998</v>
      </c>
      <c r="S912" s="131">
        <v>0</v>
      </c>
      <c r="T912" s="132">
        <f>S912*H912</f>
        <v>0</v>
      </c>
      <c r="AR912" s="133" t="s">
        <v>249</v>
      </c>
      <c r="AT912" s="133" t="s">
        <v>153</v>
      </c>
      <c r="AU912" s="133" t="s">
        <v>85</v>
      </c>
      <c r="AY912" s="16" t="s">
        <v>151</v>
      </c>
      <c r="BE912" s="134">
        <f>IF(N912="základní",J912,0)</f>
        <v>0</v>
      </c>
      <c r="BF912" s="134">
        <f>IF(N912="snížená",J912,0)</f>
        <v>0</v>
      </c>
      <c r="BG912" s="134">
        <f>IF(N912="zákl. přenesená",J912,0)</f>
        <v>0</v>
      </c>
      <c r="BH912" s="134">
        <f>IF(N912="sníž. přenesená",J912,0)</f>
        <v>0</v>
      </c>
      <c r="BI912" s="134">
        <f>IF(N912="nulová",J912,0)</f>
        <v>0</v>
      </c>
      <c r="BJ912" s="16" t="s">
        <v>81</v>
      </c>
      <c r="BK912" s="134">
        <f>ROUND(I912*H912,2)</f>
        <v>0</v>
      </c>
      <c r="BL912" s="16" t="s">
        <v>249</v>
      </c>
      <c r="BM912" s="133" t="s">
        <v>2002</v>
      </c>
    </row>
    <row r="913" spans="2:65" s="1" customFormat="1">
      <c r="B913" s="31"/>
      <c r="D913" s="135" t="s">
        <v>160</v>
      </c>
      <c r="F913" s="136" t="s">
        <v>2003</v>
      </c>
      <c r="I913" s="137"/>
      <c r="L913" s="31"/>
      <c r="M913" s="138"/>
      <c r="T913" s="52"/>
      <c r="AT913" s="16" t="s">
        <v>160</v>
      </c>
      <c r="AU913" s="16" t="s">
        <v>85</v>
      </c>
    </row>
    <row r="914" spans="2:65" s="12" customFormat="1">
      <c r="B914" s="139"/>
      <c r="D914" s="140" t="s">
        <v>162</v>
      </c>
      <c r="E914" s="141" t="s">
        <v>19</v>
      </c>
      <c r="F914" s="142" t="s">
        <v>2004</v>
      </c>
      <c r="H914" s="143">
        <v>54.37</v>
      </c>
      <c r="I914" s="144"/>
      <c r="L914" s="139"/>
      <c r="M914" s="145"/>
      <c r="T914" s="146"/>
      <c r="AT914" s="141" t="s">
        <v>162</v>
      </c>
      <c r="AU914" s="141" t="s">
        <v>85</v>
      </c>
      <c r="AV914" s="12" t="s">
        <v>85</v>
      </c>
      <c r="AW914" s="12" t="s">
        <v>35</v>
      </c>
      <c r="AX914" s="12" t="s">
        <v>81</v>
      </c>
      <c r="AY914" s="141" t="s">
        <v>151</v>
      </c>
    </row>
    <row r="915" spans="2:65" s="1" customFormat="1" ht="24.2" customHeight="1">
      <c r="B915" s="31"/>
      <c r="C915" s="122" t="s">
        <v>2005</v>
      </c>
      <c r="D915" s="122" t="s">
        <v>153</v>
      </c>
      <c r="E915" s="123" t="s">
        <v>2006</v>
      </c>
      <c r="F915" s="124" t="s">
        <v>2007</v>
      </c>
      <c r="G915" s="125" t="s">
        <v>221</v>
      </c>
      <c r="H915" s="126">
        <v>18.542999999999999</v>
      </c>
      <c r="I915" s="127"/>
      <c r="J915" s="128">
        <f>ROUND(I915*H915,2)</f>
        <v>0</v>
      </c>
      <c r="K915" s="124" t="s">
        <v>157</v>
      </c>
      <c r="L915" s="31"/>
      <c r="M915" s="129" t="s">
        <v>19</v>
      </c>
      <c r="N915" s="130" t="s">
        <v>47</v>
      </c>
      <c r="P915" s="131">
        <f>O915*H915</f>
        <v>0</v>
      </c>
      <c r="Q915" s="131">
        <v>1.2200000000000001E-2</v>
      </c>
      <c r="R915" s="131">
        <f>Q915*H915</f>
        <v>0.2262246</v>
      </c>
      <c r="S915" s="131">
        <v>0</v>
      </c>
      <c r="T915" s="132">
        <f>S915*H915</f>
        <v>0</v>
      </c>
      <c r="AR915" s="133" t="s">
        <v>249</v>
      </c>
      <c r="AT915" s="133" t="s">
        <v>153</v>
      </c>
      <c r="AU915" s="133" t="s">
        <v>85</v>
      </c>
      <c r="AY915" s="16" t="s">
        <v>151</v>
      </c>
      <c r="BE915" s="134">
        <f>IF(N915="základní",J915,0)</f>
        <v>0</v>
      </c>
      <c r="BF915" s="134">
        <f>IF(N915="snížená",J915,0)</f>
        <v>0</v>
      </c>
      <c r="BG915" s="134">
        <f>IF(N915="zákl. přenesená",J915,0)</f>
        <v>0</v>
      </c>
      <c r="BH915" s="134">
        <f>IF(N915="sníž. přenesená",J915,0)</f>
        <v>0</v>
      </c>
      <c r="BI915" s="134">
        <f>IF(N915="nulová",J915,0)</f>
        <v>0</v>
      </c>
      <c r="BJ915" s="16" t="s">
        <v>81</v>
      </c>
      <c r="BK915" s="134">
        <f>ROUND(I915*H915,2)</f>
        <v>0</v>
      </c>
      <c r="BL915" s="16" t="s">
        <v>249</v>
      </c>
      <c r="BM915" s="133" t="s">
        <v>2008</v>
      </c>
    </row>
    <row r="916" spans="2:65" s="1" customFormat="1">
      <c r="B916" s="31"/>
      <c r="D916" s="135" t="s">
        <v>160</v>
      </c>
      <c r="F916" s="136" t="s">
        <v>2009</v>
      </c>
      <c r="I916" s="137"/>
      <c r="L916" s="31"/>
      <c r="M916" s="138"/>
      <c r="T916" s="52"/>
      <c r="AT916" s="16" t="s">
        <v>160</v>
      </c>
      <c r="AU916" s="16" t="s">
        <v>85</v>
      </c>
    </row>
    <row r="917" spans="2:65" s="12" customFormat="1">
      <c r="B917" s="139"/>
      <c r="D917" s="140" t="s">
        <v>162</v>
      </c>
      <c r="E917" s="141" t="s">
        <v>19</v>
      </c>
      <c r="F917" s="142" t="s">
        <v>2010</v>
      </c>
      <c r="H917" s="143">
        <v>18.542999999999999</v>
      </c>
      <c r="I917" s="144"/>
      <c r="L917" s="139"/>
      <c r="M917" s="145"/>
      <c r="T917" s="146"/>
      <c r="AT917" s="141" t="s">
        <v>162</v>
      </c>
      <c r="AU917" s="141" t="s">
        <v>85</v>
      </c>
      <c r="AV917" s="12" t="s">
        <v>85</v>
      </c>
      <c r="AW917" s="12" t="s">
        <v>35</v>
      </c>
      <c r="AX917" s="12" t="s">
        <v>81</v>
      </c>
      <c r="AY917" s="141" t="s">
        <v>151</v>
      </c>
    </row>
    <row r="918" spans="2:65" s="1" customFormat="1" ht="24.2" customHeight="1">
      <c r="B918" s="31"/>
      <c r="C918" s="122" t="s">
        <v>2011</v>
      </c>
      <c r="D918" s="122" t="s">
        <v>153</v>
      </c>
      <c r="E918" s="123" t="s">
        <v>2012</v>
      </c>
      <c r="F918" s="124" t="s">
        <v>2013</v>
      </c>
      <c r="G918" s="125" t="s">
        <v>221</v>
      </c>
      <c r="H918" s="126">
        <v>20.806999999999999</v>
      </c>
      <c r="I918" s="127"/>
      <c r="J918" s="128">
        <f>ROUND(I918*H918,2)</f>
        <v>0</v>
      </c>
      <c r="K918" s="124" t="s">
        <v>157</v>
      </c>
      <c r="L918" s="31"/>
      <c r="M918" s="129" t="s">
        <v>19</v>
      </c>
      <c r="N918" s="130" t="s">
        <v>47</v>
      </c>
      <c r="P918" s="131">
        <f>O918*H918</f>
        <v>0</v>
      </c>
      <c r="Q918" s="131">
        <v>1.26E-2</v>
      </c>
      <c r="R918" s="131">
        <f>Q918*H918</f>
        <v>0.26216819999999996</v>
      </c>
      <c r="S918" s="131">
        <v>0</v>
      </c>
      <c r="T918" s="132">
        <f>S918*H918</f>
        <v>0</v>
      </c>
      <c r="AR918" s="133" t="s">
        <v>249</v>
      </c>
      <c r="AT918" s="133" t="s">
        <v>153</v>
      </c>
      <c r="AU918" s="133" t="s">
        <v>85</v>
      </c>
      <c r="AY918" s="16" t="s">
        <v>151</v>
      </c>
      <c r="BE918" s="134">
        <f>IF(N918="základní",J918,0)</f>
        <v>0</v>
      </c>
      <c r="BF918" s="134">
        <f>IF(N918="snížená",J918,0)</f>
        <v>0</v>
      </c>
      <c r="BG918" s="134">
        <f>IF(N918="zákl. přenesená",J918,0)</f>
        <v>0</v>
      </c>
      <c r="BH918" s="134">
        <f>IF(N918="sníž. přenesená",J918,0)</f>
        <v>0</v>
      </c>
      <c r="BI918" s="134">
        <f>IF(N918="nulová",J918,0)</f>
        <v>0</v>
      </c>
      <c r="BJ918" s="16" t="s">
        <v>81</v>
      </c>
      <c r="BK918" s="134">
        <f>ROUND(I918*H918,2)</f>
        <v>0</v>
      </c>
      <c r="BL918" s="16" t="s">
        <v>249</v>
      </c>
      <c r="BM918" s="133" t="s">
        <v>2014</v>
      </c>
    </row>
    <row r="919" spans="2:65" s="1" customFormat="1">
      <c r="B919" s="31"/>
      <c r="D919" s="135" t="s">
        <v>160</v>
      </c>
      <c r="F919" s="136" t="s">
        <v>2015</v>
      </c>
      <c r="I919" s="137"/>
      <c r="L919" s="31"/>
      <c r="M919" s="138"/>
      <c r="T919" s="52"/>
      <c r="AT919" s="16" t="s">
        <v>160</v>
      </c>
      <c r="AU919" s="16" t="s">
        <v>85</v>
      </c>
    </row>
    <row r="920" spans="2:65" s="12" customFormat="1">
      <c r="B920" s="139"/>
      <c r="D920" s="140" t="s">
        <v>162</v>
      </c>
      <c r="E920" s="141" t="s">
        <v>19</v>
      </c>
      <c r="F920" s="142" t="s">
        <v>2016</v>
      </c>
      <c r="H920" s="143">
        <v>20.806999999999999</v>
      </c>
      <c r="I920" s="144"/>
      <c r="L920" s="139"/>
      <c r="M920" s="145"/>
      <c r="T920" s="146"/>
      <c r="AT920" s="141" t="s">
        <v>162</v>
      </c>
      <c r="AU920" s="141" t="s">
        <v>85</v>
      </c>
      <c r="AV920" s="12" t="s">
        <v>85</v>
      </c>
      <c r="AW920" s="12" t="s">
        <v>35</v>
      </c>
      <c r="AX920" s="12" t="s">
        <v>81</v>
      </c>
      <c r="AY920" s="141" t="s">
        <v>151</v>
      </c>
    </row>
    <row r="921" spans="2:65" s="1" customFormat="1" ht="21.75" customHeight="1">
      <c r="B921" s="31"/>
      <c r="C921" s="122" t="s">
        <v>2017</v>
      </c>
      <c r="D921" s="122" t="s">
        <v>153</v>
      </c>
      <c r="E921" s="123" t="s">
        <v>2018</v>
      </c>
      <c r="F921" s="124" t="s">
        <v>2019</v>
      </c>
      <c r="G921" s="125" t="s">
        <v>311</v>
      </c>
      <c r="H921" s="126">
        <v>2</v>
      </c>
      <c r="I921" s="127"/>
      <c r="J921" s="128">
        <f>ROUND(I921*H921,2)</f>
        <v>0</v>
      </c>
      <c r="K921" s="124" t="s">
        <v>157</v>
      </c>
      <c r="L921" s="31"/>
      <c r="M921" s="129" t="s">
        <v>19</v>
      </c>
      <c r="N921" s="130" t="s">
        <v>47</v>
      </c>
      <c r="P921" s="131">
        <f>O921*H921</f>
        <v>0</v>
      </c>
      <c r="Q921" s="131">
        <v>2.2000000000000001E-4</v>
      </c>
      <c r="R921" s="131">
        <f>Q921*H921</f>
        <v>4.4000000000000002E-4</v>
      </c>
      <c r="S921" s="131">
        <v>0</v>
      </c>
      <c r="T921" s="132">
        <f>S921*H921</f>
        <v>0</v>
      </c>
      <c r="AR921" s="133" t="s">
        <v>249</v>
      </c>
      <c r="AT921" s="133" t="s">
        <v>153</v>
      </c>
      <c r="AU921" s="133" t="s">
        <v>85</v>
      </c>
      <c r="AY921" s="16" t="s">
        <v>151</v>
      </c>
      <c r="BE921" s="134">
        <f>IF(N921="základní",J921,0)</f>
        <v>0</v>
      </c>
      <c r="BF921" s="134">
        <f>IF(N921="snížená",J921,0)</f>
        <v>0</v>
      </c>
      <c r="BG921" s="134">
        <f>IF(N921="zákl. přenesená",J921,0)</f>
        <v>0</v>
      </c>
      <c r="BH921" s="134">
        <f>IF(N921="sníž. přenesená",J921,0)</f>
        <v>0</v>
      </c>
      <c r="BI921" s="134">
        <f>IF(N921="nulová",J921,0)</f>
        <v>0</v>
      </c>
      <c r="BJ921" s="16" t="s">
        <v>81</v>
      </c>
      <c r="BK921" s="134">
        <f>ROUND(I921*H921,2)</f>
        <v>0</v>
      </c>
      <c r="BL921" s="16" t="s">
        <v>249</v>
      </c>
      <c r="BM921" s="133" t="s">
        <v>2020</v>
      </c>
    </row>
    <row r="922" spans="2:65" s="1" customFormat="1">
      <c r="B922" s="31"/>
      <c r="D922" s="135" t="s">
        <v>160</v>
      </c>
      <c r="F922" s="136" t="s">
        <v>2021</v>
      </c>
      <c r="I922" s="137"/>
      <c r="L922" s="31"/>
      <c r="M922" s="138"/>
      <c r="T922" s="52"/>
      <c r="AT922" s="16" t="s">
        <v>160</v>
      </c>
      <c r="AU922" s="16" t="s">
        <v>85</v>
      </c>
    </row>
    <row r="923" spans="2:65" s="1" customFormat="1" ht="24.2" customHeight="1">
      <c r="B923" s="31"/>
      <c r="C923" s="147" t="s">
        <v>2022</v>
      </c>
      <c r="D923" s="147" t="s">
        <v>194</v>
      </c>
      <c r="E923" s="148" t="s">
        <v>2023</v>
      </c>
      <c r="F923" s="149" t="s">
        <v>2024</v>
      </c>
      <c r="G923" s="150" t="s">
        <v>311</v>
      </c>
      <c r="H923" s="151">
        <v>2</v>
      </c>
      <c r="I923" s="152"/>
      <c r="J923" s="153">
        <f>ROUND(I923*H923,2)</f>
        <v>0</v>
      </c>
      <c r="K923" s="149" t="s">
        <v>157</v>
      </c>
      <c r="L923" s="154"/>
      <c r="M923" s="155" t="s">
        <v>19</v>
      </c>
      <c r="N923" s="156" t="s">
        <v>47</v>
      </c>
      <c r="P923" s="131">
        <f>O923*H923</f>
        <v>0</v>
      </c>
      <c r="Q923" s="131">
        <v>1.553E-2</v>
      </c>
      <c r="R923" s="131">
        <f>Q923*H923</f>
        <v>3.1060000000000001E-2</v>
      </c>
      <c r="S923" s="131">
        <v>0</v>
      </c>
      <c r="T923" s="132">
        <f>S923*H923</f>
        <v>0</v>
      </c>
      <c r="AR923" s="133" t="s">
        <v>344</v>
      </c>
      <c r="AT923" s="133" t="s">
        <v>194</v>
      </c>
      <c r="AU923" s="133" t="s">
        <v>85</v>
      </c>
      <c r="AY923" s="16" t="s">
        <v>151</v>
      </c>
      <c r="BE923" s="134">
        <f>IF(N923="základní",J923,0)</f>
        <v>0</v>
      </c>
      <c r="BF923" s="134">
        <f>IF(N923="snížená",J923,0)</f>
        <v>0</v>
      </c>
      <c r="BG923" s="134">
        <f>IF(N923="zákl. přenesená",J923,0)</f>
        <v>0</v>
      </c>
      <c r="BH923" s="134">
        <f>IF(N923="sníž. přenesená",J923,0)</f>
        <v>0</v>
      </c>
      <c r="BI923" s="134">
        <f>IF(N923="nulová",J923,0)</f>
        <v>0</v>
      </c>
      <c r="BJ923" s="16" t="s">
        <v>81</v>
      </c>
      <c r="BK923" s="134">
        <f>ROUND(I923*H923,2)</f>
        <v>0</v>
      </c>
      <c r="BL923" s="16" t="s">
        <v>249</v>
      </c>
      <c r="BM923" s="133" t="s">
        <v>2025</v>
      </c>
    </row>
    <row r="924" spans="2:65" s="1" customFormat="1" ht="37.9" customHeight="1">
      <c r="B924" s="31"/>
      <c r="C924" s="122" t="s">
        <v>2026</v>
      </c>
      <c r="D924" s="122" t="s">
        <v>153</v>
      </c>
      <c r="E924" s="123" t="s">
        <v>2027</v>
      </c>
      <c r="F924" s="124" t="s">
        <v>2028</v>
      </c>
      <c r="G924" s="125" t="s">
        <v>177</v>
      </c>
      <c r="H924" s="126">
        <v>3.0049999999999999</v>
      </c>
      <c r="I924" s="127"/>
      <c r="J924" s="128">
        <f>ROUND(I924*H924,2)</f>
        <v>0</v>
      </c>
      <c r="K924" s="124" t="s">
        <v>157</v>
      </c>
      <c r="L924" s="31"/>
      <c r="M924" s="129" t="s">
        <v>19</v>
      </c>
      <c r="N924" s="130" t="s">
        <v>47</v>
      </c>
      <c r="P924" s="131">
        <f>O924*H924</f>
        <v>0</v>
      </c>
      <c r="Q924" s="131">
        <v>0</v>
      </c>
      <c r="R924" s="131">
        <f>Q924*H924</f>
        <v>0</v>
      </c>
      <c r="S924" s="131">
        <v>0</v>
      </c>
      <c r="T924" s="132">
        <f>S924*H924</f>
        <v>0</v>
      </c>
      <c r="AR924" s="133" t="s">
        <v>249</v>
      </c>
      <c r="AT924" s="133" t="s">
        <v>153</v>
      </c>
      <c r="AU924" s="133" t="s">
        <v>85</v>
      </c>
      <c r="AY924" s="16" t="s">
        <v>151</v>
      </c>
      <c r="BE924" s="134">
        <f>IF(N924="základní",J924,0)</f>
        <v>0</v>
      </c>
      <c r="BF924" s="134">
        <f>IF(N924="snížená",J924,0)</f>
        <v>0</v>
      </c>
      <c r="BG924" s="134">
        <f>IF(N924="zákl. přenesená",J924,0)</f>
        <v>0</v>
      </c>
      <c r="BH924" s="134">
        <f>IF(N924="sníž. přenesená",J924,0)</f>
        <v>0</v>
      </c>
      <c r="BI924" s="134">
        <f>IF(N924="nulová",J924,0)</f>
        <v>0</v>
      </c>
      <c r="BJ924" s="16" t="s">
        <v>81</v>
      </c>
      <c r="BK924" s="134">
        <f>ROUND(I924*H924,2)</f>
        <v>0</v>
      </c>
      <c r="BL924" s="16" t="s">
        <v>249</v>
      </c>
      <c r="BM924" s="133" t="s">
        <v>2029</v>
      </c>
    </row>
    <row r="925" spans="2:65" s="1" customFormat="1">
      <c r="B925" s="31"/>
      <c r="D925" s="135" t="s">
        <v>160</v>
      </c>
      <c r="F925" s="136" t="s">
        <v>2030</v>
      </c>
      <c r="I925" s="137"/>
      <c r="L925" s="31"/>
      <c r="M925" s="138"/>
      <c r="T925" s="52"/>
      <c r="AT925" s="16" t="s">
        <v>160</v>
      </c>
      <c r="AU925" s="16" t="s">
        <v>85</v>
      </c>
    </row>
    <row r="926" spans="2:65" s="11" customFormat="1" ht="22.9" customHeight="1">
      <c r="B926" s="110"/>
      <c r="D926" s="111" t="s">
        <v>75</v>
      </c>
      <c r="E926" s="120" t="s">
        <v>2031</v>
      </c>
      <c r="F926" s="120" t="s">
        <v>2032</v>
      </c>
      <c r="I926" s="113"/>
      <c r="J926" s="121">
        <f>BK926</f>
        <v>0</v>
      </c>
      <c r="L926" s="110"/>
      <c r="M926" s="115"/>
      <c r="P926" s="116">
        <f>SUM(P927:P939)</f>
        <v>0</v>
      </c>
      <c r="R926" s="116">
        <f>SUM(R927:R939)</f>
        <v>9.5306000000000002E-2</v>
      </c>
      <c r="T926" s="117">
        <f>SUM(T927:T939)</f>
        <v>0</v>
      </c>
      <c r="AR926" s="111" t="s">
        <v>85</v>
      </c>
      <c r="AT926" s="118" t="s">
        <v>75</v>
      </c>
      <c r="AU926" s="118" t="s">
        <v>81</v>
      </c>
      <c r="AY926" s="111" t="s">
        <v>151</v>
      </c>
      <c r="BK926" s="119">
        <f>SUM(BK927:BK939)</f>
        <v>0</v>
      </c>
    </row>
    <row r="927" spans="2:65" s="1" customFormat="1" ht="24.2" customHeight="1">
      <c r="B927" s="31"/>
      <c r="C927" s="122" t="s">
        <v>2033</v>
      </c>
      <c r="D927" s="122" t="s">
        <v>153</v>
      </c>
      <c r="E927" s="123" t="s">
        <v>2034</v>
      </c>
      <c r="F927" s="124" t="s">
        <v>2035</v>
      </c>
      <c r="G927" s="125" t="s">
        <v>821</v>
      </c>
      <c r="H927" s="126">
        <v>7.8</v>
      </c>
      <c r="I927" s="127"/>
      <c r="J927" s="128">
        <f>ROUND(I927*H927,2)</f>
        <v>0</v>
      </c>
      <c r="K927" s="124" t="s">
        <v>157</v>
      </c>
      <c r="L927" s="31"/>
      <c r="M927" s="129" t="s">
        <v>19</v>
      </c>
      <c r="N927" s="130" t="s">
        <v>47</v>
      </c>
      <c r="P927" s="131">
        <f>O927*H927</f>
        <v>0</v>
      </c>
      <c r="Q927" s="131">
        <v>3.5100000000000001E-3</v>
      </c>
      <c r="R927" s="131">
        <f>Q927*H927</f>
        <v>2.7378E-2</v>
      </c>
      <c r="S927" s="131">
        <v>0</v>
      </c>
      <c r="T927" s="132">
        <f>S927*H927</f>
        <v>0</v>
      </c>
      <c r="AR927" s="133" t="s">
        <v>249</v>
      </c>
      <c r="AT927" s="133" t="s">
        <v>153</v>
      </c>
      <c r="AU927" s="133" t="s">
        <v>85</v>
      </c>
      <c r="AY927" s="16" t="s">
        <v>151</v>
      </c>
      <c r="BE927" s="134">
        <f>IF(N927="základní",J927,0)</f>
        <v>0</v>
      </c>
      <c r="BF927" s="134">
        <f>IF(N927="snížená",J927,0)</f>
        <v>0</v>
      </c>
      <c r="BG927" s="134">
        <f>IF(N927="zákl. přenesená",J927,0)</f>
        <v>0</v>
      </c>
      <c r="BH927" s="134">
        <f>IF(N927="sníž. přenesená",J927,0)</f>
        <v>0</v>
      </c>
      <c r="BI927" s="134">
        <f>IF(N927="nulová",J927,0)</f>
        <v>0</v>
      </c>
      <c r="BJ927" s="16" t="s">
        <v>81</v>
      </c>
      <c r="BK927" s="134">
        <f>ROUND(I927*H927,2)</f>
        <v>0</v>
      </c>
      <c r="BL927" s="16" t="s">
        <v>249</v>
      </c>
      <c r="BM927" s="133" t="s">
        <v>2036</v>
      </c>
    </row>
    <row r="928" spans="2:65" s="1" customFormat="1">
      <c r="B928" s="31"/>
      <c r="D928" s="135" t="s">
        <v>160</v>
      </c>
      <c r="F928" s="136" t="s">
        <v>2037</v>
      </c>
      <c r="I928" s="137"/>
      <c r="L928" s="31"/>
      <c r="M928" s="138"/>
      <c r="T928" s="52"/>
      <c r="AT928" s="16" t="s">
        <v>160</v>
      </c>
      <c r="AU928" s="16" t="s">
        <v>85</v>
      </c>
    </row>
    <row r="929" spans="2:65" s="1" customFormat="1" ht="24.2" customHeight="1">
      <c r="B929" s="31"/>
      <c r="C929" s="122" t="s">
        <v>2038</v>
      </c>
      <c r="D929" s="122" t="s">
        <v>153</v>
      </c>
      <c r="E929" s="123" t="s">
        <v>2039</v>
      </c>
      <c r="F929" s="124" t="s">
        <v>2040</v>
      </c>
      <c r="G929" s="125" t="s">
        <v>821</v>
      </c>
      <c r="H929" s="126">
        <v>4.8</v>
      </c>
      <c r="I929" s="127"/>
      <c r="J929" s="128">
        <f>ROUND(I929*H929,2)</f>
        <v>0</v>
      </c>
      <c r="K929" s="124" t="s">
        <v>157</v>
      </c>
      <c r="L929" s="31"/>
      <c r="M929" s="129" t="s">
        <v>19</v>
      </c>
      <c r="N929" s="130" t="s">
        <v>47</v>
      </c>
      <c r="P929" s="131">
        <f>O929*H929</f>
        <v>0</v>
      </c>
      <c r="Q929" s="131">
        <v>2.3700000000000001E-3</v>
      </c>
      <c r="R929" s="131">
        <f>Q929*H929</f>
        <v>1.1376000000000001E-2</v>
      </c>
      <c r="S929" s="131">
        <v>0</v>
      </c>
      <c r="T929" s="132">
        <f>S929*H929</f>
        <v>0</v>
      </c>
      <c r="AR929" s="133" t="s">
        <v>249</v>
      </c>
      <c r="AT929" s="133" t="s">
        <v>153</v>
      </c>
      <c r="AU929" s="133" t="s">
        <v>85</v>
      </c>
      <c r="AY929" s="16" t="s">
        <v>151</v>
      </c>
      <c r="BE929" s="134">
        <f>IF(N929="základní",J929,0)</f>
        <v>0</v>
      </c>
      <c r="BF929" s="134">
        <f>IF(N929="snížená",J929,0)</f>
        <v>0</v>
      </c>
      <c r="BG929" s="134">
        <f>IF(N929="zákl. přenesená",J929,0)</f>
        <v>0</v>
      </c>
      <c r="BH929" s="134">
        <f>IF(N929="sníž. přenesená",J929,0)</f>
        <v>0</v>
      </c>
      <c r="BI929" s="134">
        <f>IF(N929="nulová",J929,0)</f>
        <v>0</v>
      </c>
      <c r="BJ929" s="16" t="s">
        <v>81</v>
      </c>
      <c r="BK929" s="134">
        <f>ROUND(I929*H929,2)</f>
        <v>0</v>
      </c>
      <c r="BL929" s="16" t="s">
        <v>249</v>
      </c>
      <c r="BM929" s="133" t="s">
        <v>2041</v>
      </c>
    </row>
    <row r="930" spans="2:65" s="1" customFormat="1">
      <c r="B930" s="31"/>
      <c r="D930" s="135" t="s">
        <v>160</v>
      </c>
      <c r="F930" s="136" t="s">
        <v>2042</v>
      </c>
      <c r="I930" s="137"/>
      <c r="L930" s="31"/>
      <c r="M930" s="138"/>
      <c r="T930" s="52"/>
      <c r="AT930" s="16" t="s">
        <v>160</v>
      </c>
      <c r="AU930" s="16" t="s">
        <v>85</v>
      </c>
    </row>
    <row r="931" spans="2:65" s="1" customFormat="1" ht="24.2" customHeight="1">
      <c r="B931" s="31"/>
      <c r="C931" s="122" t="s">
        <v>2043</v>
      </c>
      <c r="D931" s="122" t="s">
        <v>153</v>
      </c>
      <c r="E931" s="123" t="s">
        <v>2044</v>
      </c>
      <c r="F931" s="124" t="s">
        <v>2045</v>
      </c>
      <c r="G931" s="125" t="s">
        <v>821</v>
      </c>
      <c r="H931" s="126">
        <v>1.4</v>
      </c>
      <c r="I931" s="127"/>
      <c r="J931" s="128">
        <f>ROUND(I931*H931,2)</f>
        <v>0</v>
      </c>
      <c r="K931" s="124" t="s">
        <v>157</v>
      </c>
      <c r="L931" s="31"/>
      <c r="M931" s="129" t="s">
        <v>19</v>
      </c>
      <c r="N931" s="130" t="s">
        <v>47</v>
      </c>
      <c r="P931" s="131">
        <f>O931*H931</f>
        <v>0</v>
      </c>
      <c r="Q931" s="131">
        <v>1.83E-3</v>
      </c>
      <c r="R931" s="131">
        <f>Q931*H931</f>
        <v>2.562E-3</v>
      </c>
      <c r="S931" s="131">
        <v>0</v>
      </c>
      <c r="T931" s="132">
        <f>S931*H931</f>
        <v>0</v>
      </c>
      <c r="AR931" s="133" t="s">
        <v>249</v>
      </c>
      <c r="AT931" s="133" t="s">
        <v>153</v>
      </c>
      <c r="AU931" s="133" t="s">
        <v>85</v>
      </c>
      <c r="AY931" s="16" t="s">
        <v>151</v>
      </c>
      <c r="BE931" s="134">
        <f>IF(N931="základní",J931,0)</f>
        <v>0</v>
      </c>
      <c r="BF931" s="134">
        <f>IF(N931="snížená",J931,0)</f>
        <v>0</v>
      </c>
      <c r="BG931" s="134">
        <f>IF(N931="zákl. přenesená",J931,0)</f>
        <v>0</v>
      </c>
      <c r="BH931" s="134">
        <f>IF(N931="sníž. přenesená",J931,0)</f>
        <v>0</v>
      </c>
      <c r="BI931" s="134">
        <f>IF(N931="nulová",J931,0)</f>
        <v>0</v>
      </c>
      <c r="BJ931" s="16" t="s">
        <v>81</v>
      </c>
      <c r="BK931" s="134">
        <f>ROUND(I931*H931,2)</f>
        <v>0</v>
      </c>
      <c r="BL931" s="16" t="s">
        <v>249</v>
      </c>
      <c r="BM931" s="133" t="s">
        <v>2046</v>
      </c>
    </row>
    <row r="932" spans="2:65" s="1" customFormat="1">
      <c r="B932" s="31"/>
      <c r="D932" s="135" t="s">
        <v>160</v>
      </c>
      <c r="F932" s="136" t="s">
        <v>2047</v>
      </c>
      <c r="I932" s="137"/>
      <c r="L932" s="31"/>
      <c r="M932" s="138"/>
      <c r="T932" s="52"/>
      <c r="AT932" s="16" t="s">
        <v>160</v>
      </c>
      <c r="AU932" s="16" t="s">
        <v>85</v>
      </c>
    </row>
    <row r="933" spans="2:65" s="1" customFormat="1" ht="24.2" customHeight="1">
      <c r="B933" s="31"/>
      <c r="C933" s="122" t="s">
        <v>2048</v>
      </c>
      <c r="D933" s="122" t="s">
        <v>153</v>
      </c>
      <c r="E933" s="123" t="s">
        <v>2049</v>
      </c>
      <c r="F933" s="124" t="s">
        <v>2050</v>
      </c>
      <c r="G933" s="125" t="s">
        <v>821</v>
      </c>
      <c r="H933" s="126">
        <v>1.8</v>
      </c>
      <c r="I933" s="127"/>
      <c r="J933" s="128">
        <f>ROUND(I933*H933,2)</f>
        <v>0</v>
      </c>
      <c r="K933" s="124" t="s">
        <v>157</v>
      </c>
      <c r="L933" s="31"/>
      <c r="M933" s="129" t="s">
        <v>19</v>
      </c>
      <c r="N933" s="130" t="s">
        <v>47</v>
      </c>
      <c r="P933" s="131">
        <f>O933*H933</f>
        <v>0</v>
      </c>
      <c r="Q933" s="131">
        <v>3.5500000000000002E-3</v>
      </c>
      <c r="R933" s="131">
        <f>Q933*H933</f>
        <v>6.3900000000000007E-3</v>
      </c>
      <c r="S933" s="131">
        <v>0</v>
      </c>
      <c r="T933" s="132">
        <f>S933*H933</f>
        <v>0</v>
      </c>
      <c r="AR933" s="133" t="s">
        <v>249</v>
      </c>
      <c r="AT933" s="133" t="s">
        <v>153</v>
      </c>
      <c r="AU933" s="133" t="s">
        <v>85</v>
      </c>
      <c r="AY933" s="16" t="s">
        <v>151</v>
      </c>
      <c r="BE933" s="134">
        <f>IF(N933="základní",J933,0)</f>
        <v>0</v>
      </c>
      <c r="BF933" s="134">
        <f>IF(N933="snížená",J933,0)</f>
        <v>0</v>
      </c>
      <c r="BG933" s="134">
        <f>IF(N933="zákl. přenesená",J933,0)</f>
        <v>0</v>
      </c>
      <c r="BH933" s="134">
        <f>IF(N933="sníž. přenesená",J933,0)</f>
        <v>0</v>
      </c>
      <c r="BI933" s="134">
        <f>IF(N933="nulová",J933,0)</f>
        <v>0</v>
      </c>
      <c r="BJ933" s="16" t="s">
        <v>81</v>
      </c>
      <c r="BK933" s="134">
        <f>ROUND(I933*H933,2)</f>
        <v>0</v>
      </c>
      <c r="BL933" s="16" t="s">
        <v>249</v>
      </c>
      <c r="BM933" s="133" t="s">
        <v>2051</v>
      </c>
    </row>
    <row r="934" spans="2:65" s="1" customFormat="1">
      <c r="B934" s="31"/>
      <c r="D934" s="135" t="s">
        <v>160</v>
      </c>
      <c r="F934" s="136" t="s">
        <v>2052</v>
      </c>
      <c r="I934" s="137"/>
      <c r="L934" s="31"/>
      <c r="M934" s="138"/>
      <c r="T934" s="52"/>
      <c r="AT934" s="16" t="s">
        <v>160</v>
      </c>
      <c r="AU934" s="16" t="s">
        <v>85</v>
      </c>
    </row>
    <row r="935" spans="2:65" s="1" customFormat="1" ht="24.2" customHeight="1">
      <c r="B935" s="31"/>
      <c r="C935" s="122" t="s">
        <v>2053</v>
      </c>
      <c r="D935" s="122" t="s">
        <v>153</v>
      </c>
      <c r="E935" s="123" t="s">
        <v>2054</v>
      </c>
      <c r="F935" s="124" t="s">
        <v>2055</v>
      </c>
      <c r="G935" s="125" t="s">
        <v>821</v>
      </c>
      <c r="H935" s="126">
        <v>13.6</v>
      </c>
      <c r="I935" s="127"/>
      <c r="J935" s="128">
        <f>ROUND(I935*H935,2)</f>
        <v>0</v>
      </c>
      <c r="K935" s="124" t="s">
        <v>157</v>
      </c>
      <c r="L935" s="31"/>
      <c r="M935" s="129" t="s">
        <v>19</v>
      </c>
      <c r="N935" s="130" t="s">
        <v>47</v>
      </c>
      <c r="P935" s="131">
        <f>O935*H935</f>
        <v>0</v>
      </c>
      <c r="Q935" s="131">
        <v>3.5000000000000001E-3</v>
      </c>
      <c r="R935" s="131">
        <f>Q935*H935</f>
        <v>4.7599999999999996E-2</v>
      </c>
      <c r="S935" s="131">
        <v>0</v>
      </c>
      <c r="T935" s="132">
        <f>S935*H935</f>
        <v>0</v>
      </c>
      <c r="AR935" s="133" t="s">
        <v>249</v>
      </c>
      <c r="AT935" s="133" t="s">
        <v>153</v>
      </c>
      <c r="AU935" s="133" t="s">
        <v>85</v>
      </c>
      <c r="AY935" s="16" t="s">
        <v>151</v>
      </c>
      <c r="BE935" s="134">
        <f>IF(N935="základní",J935,0)</f>
        <v>0</v>
      </c>
      <c r="BF935" s="134">
        <f>IF(N935="snížená",J935,0)</f>
        <v>0</v>
      </c>
      <c r="BG935" s="134">
        <f>IF(N935="zákl. přenesená",J935,0)</f>
        <v>0</v>
      </c>
      <c r="BH935" s="134">
        <f>IF(N935="sníž. přenesená",J935,0)</f>
        <v>0</v>
      </c>
      <c r="BI935" s="134">
        <f>IF(N935="nulová",J935,0)</f>
        <v>0</v>
      </c>
      <c r="BJ935" s="16" t="s">
        <v>81</v>
      </c>
      <c r="BK935" s="134">
        <f>ROUND(I935*H935,2)</f>
        <v>0</v>
      </c>
      <c r="BL935" s="16" t="s">
        <v>249</v>
      </c>
      <c r="BM935" s="133" t="s">
        <v>2056</v>
      </c>
    </row>
    <row r="936" spans="2:65" s="1" customFormat="1">
      <c r="B936" s="31"/>
      <c r="D936" s="135" t="s">
        <v>160</v>
      </c>
      <c r="F936" s="136" t="s">
        <v>2057</v>
      </c>
      <c r="I936" s="137"/>
      <c r="L936" s="31"/>
      <c r="M936" s="138"/>
      <c r="T936" s="52"/>
      <c r="AT936" s="16" t="s">
        <v>160</v>
      </c>
      <c r="AU936" s="16" t="s">
        <v>85</v>
      </c>
    </row>
    <row r="937" spans="2:65" s="12" customFormat="1">
      <c r="B937" s="139"/>
      <c r="D937" s="140" t="s">
        <v>162</v>
      </c>
      <c r="E937" s="141" t="s">
        <v>19</v>
      </c>
      <c r="F937" s="142" t="s">
        <v>2058</v>
      </c>
      <c r="H937" s="143">
        <v>13.6</v>
      </c>
      <c r="I937" s="144"/>
      <c r="L937" s="139"/>
      <c r="M937" s="145"/>
      <c r="T937" s="146"/>
      <c r="AT937" s="141" t="s">
        <v>162</v>
      </c>
      <c r="AU937" s="141" t="s">
        <v>85</v>
      </c>
      <c r="AV937" s="12" t="s">
        <v>85</v>
      </c>
      <c r="AW937" s="12" t="s">
        <v>35</v>
      </c>
      <c r="AX937" s="12" t="s">
        <v>81</v>
      </c>
      <c r="AY937" s="141" t="s">
        <v>151</v>
      </c>
    </row>
    <row r="938" spans="2:65" s="1" customFormat="1" ht="33" customHeight="1">
      <c r="B938" s="31"/>
      <c r="C938" s="122" t="s">
        <v>2059</v>
      </c>
      <c r="D938" s="122" t="s">
        <v>153</v>
      </c>
      <c r="E938" s="123" t="s">
        <v>2060</v>
      </c>
      <c r="F938" s="124" t="s">
        <v>2061</v>
      </c>
      <c r="G938" s="125" t="s">
        <v>177</v>
      </c>
      <c r="H938" s="126">
        <v>9.5000000000000001E-2</v>
      </c>
      <c r="I938" s="127"/>
      <c r="J938" s="128">
        <f>ROUND(I938*H938,2)</f>
        <v>0</v>
      </c>
      <c r="K938" s="124" t="s">
        <v>157</v>
      </c>
      <c r="L938" s="31"/>
      <c r="M938" s="129" t="s">
        <v>19</v>
      </c>
      <c r="N938" s="130" t="s">
        <v>47</v>
      </c>
      <c r="P938" s="131">
        <f>O938*H938</f>
        <v>0</v>
      </c>
      <c r="Q938" s="131">
        <v>0</v>
      </c>
      <c r="R938" s="131">
        <f>Q938*H938</f>
        <v>0</v>
      </c>
      <c r="S938" s="131">
        <v>0</v>
      </c>
      <c r="T938" s="132">
        <f>S938*H938</f>
        <v>0</v>
      </c>
      <c r="AR938" s="133" t="s">
        <v>249</v>
      </c>
      <c r="AT938" s="133" t="s">
        <v>153</v>
      </c>
      <c r="AU938" s="133" t="s">
        <v>85</v>
      </c>
      <c r="AY938" s="16" t="s">
        <v>151</v>
      </c>
      <c r="BE938" s="134">
        <f>IF(N938="základní",J938,0)</f>
        <v>0</v>
      </c>
      <c r="BF938" s="134">
        <f>IF(N938="snížená",J938,0)</f>
        <v>0</v>
      </c>
      <c r="BG938" s="134">
        <f>IF(N938="zákl. přenesená",J938,0)</f>
        <v>0</v>
      </c>
      <c r="BH938" s="134">
        <f>IF(N938="sníž. přenesená",J938,0)</f>
        <v>0</v>
      </c>
      <c r="BI938" s="134">
        <f>IF(N938="nulová",J938,0)</f>
        <v>0</v>
      </c>
      <c r="BJ938" s="16" t="s">
        <v>81</v>
      </c>
      <c r="BK938" s="134">
        <f>ROUND(I938*H938,2)</f>
        <v>0</v>
      </c>
      <c r="BL938" s="16" t="s">
        <v>249</v>
      </c>
      <c r="BM938" s="133" t="s">
        <v>2062</v>
      </c>
    </row>
    <row r="939" spans="2:65" s="1" customFormat="1">
      <c r="B939" s="31"/>
      <c r="D939" s="135" t="s">
        <v>160</v>
      </c>
      <c r="F939" s="136" t="s">
        <v>2063</v>
      </c>
      <c r="I939" s="137"/>
      <c r="L939" s="31"/>
      <c r="M939" s="138"/>
      <c r="T939" s="52"/>
      <c r="AT939" s="16" t="s">
        <v>160</v>
      </c>
      <c r="AU939" s="16" t="s">
        <v>85</v>
      </c>
    </row>
    <row r="940" spans="2:65" s="11" customFormat="1" ht="22.9" customHeight="1">
      <c r="B940" s="110"/>
      <c r="D940" s="111" t="s">
        <v>75</v>
      </c>
      <c r="E940" s="120" t="s">
        <v>2064</v>
      </c>
      <c r="F940" s="120" t="s">
        <v>2065</v>
      </c>
      <c r="I940" s="113"/>
      <c r="J940" s="121">
        <f>BK940</f>
        <v>0</v>
      </c>
      <c r="L940" s="110"/>
      <c r="M940" s="115"/>
      <c r="P940" s="116">
        <f>SUM(P941:P960)</f>
        <v>0</v>
      </c>
      <c r="R940" s="116">
        <f>SUM(R941:R960)</f>
        <v>0.431392</v>
      </c>
      <c r="T940" s="117">
        <f>SUM(T941:T960)</f>
        <v>0.31777500000000003</v>
      </c>
      <c r="AR940" s="111" t="s">
        <v>85</v>
      </c>
      <c r="AT940" s="118" t="s">
        <v>75</v>
      </c>
      <c r="AU940" s="118" t="s">
        <v>81</v>
      </c>
      <c r="AY940" s="111" t="s">
        <v>151</v>
      </c>
      <c r="BK940" s="119">
        <f>SUM(BK941:BK960)</f>
        <v>0</v>
      </c>
    </row>
    <row r="941" spans="2:65" s="1" customFormat="1" ht="16.5" customHeight="1">
      <c r="B941" s="31"/>
      <c r="C941" s="122" t="s">
        <v>2066</v>
      </c>
      <c r="D941" s="122" t="s">
        <v>153</v>
      </c>
      <c r="E941" s="123" t="s">
        <v>2067</v>
      </c>
      <c r="F941" s="124" t="s">
        <v>2068</v>
      </c>
      <c r="G941" s="125" t="s">
        <v>221</v>
      </c>
      <c r="H941" s="126">
        <v>44.552999999999997</v>
      </c>
      <c r="I941" s="127"/>
      <c r="J941" s="128">
        <f>ROUND(I941*H941,2)</f>
        <v>0</v>
      </c>
      <c r="K941" s="124" t="s">
        <v>157</v>
      </c>
      <c r="L941" s="31"/>
      <c r="M941" s="129" t="s">
        <v>19</v>
      </c>
      <c r="N941" s="130" t="s">
        <v>47</v>
      </c>
      <c r="P941" s="131">
        <f>O941*H941</f>
        <v>0</v>
      </c>
      <c r="Q941" s="131">
        <v>0</v>
      </c>
      <c r="R941" s="131">
        <f>Q941*H941</f>
        <v>0</v>
      </c>
      <c r="S941" s="131">
        <v>0</v>
      </c>
      <c r="T941" s="132">
        <f>S941*H941</f>
        <v>0</v>
      </c>
      <c r="AR941" s="133" t="s">
        <v>249</v>
      </c>
      <c r="AT941" s="133" t="s">
        <v>153</v>
      </c>
      <c r="AU941" s="133" t="s">
        <v>85</v>
      </c>
      <c r="AY941" s="16" t="s">
        <v>151</v>
      </c>
      <c r="BE941" s="134">
        <f>IF(N941="základní",J941,0)</f>
        <v>0</v>
      </c>
      <c r="BF941" s="134">
        <f>IF(N941="snížená",J941,0)</f>
        <v>0</v>
      </c>
      <c r="BG941" s="134">
        <f>IF(N941="zákl. přenesená",J941,0)</f>
        <v>0</v>
      </c>
      <c r="BH941" s="134">
        <f>IF(N941="sníž. přenesená",J941,0)</f>
        <v>0</v>
      </c>
      <c r="BI941" s="134">
        <f>IF(N941="nulová",J941,0)</f>
        <v>0</v>
      </c>
      <c r="BJ941" s="16" t="s">
        <v>81</v>
      </c>
      <c r="BK941" s="134">
        <f>ROUND(I941*H941,2)</f>
        <v>0</v>
      </c>
      <c r="BL941" s="16" t="s">
        <v>249</v>
      </c>
      <c r="BM941" s="133" t="s">
        <v>2069</v>
      </c>
    </row>
    <row r="942" spans="2:65" s="1" customFormat="1">
      <c r="B942" s="31"/>
      <c r="D942" s="135" t="s">
        <v>160</v>
      </c>
      <c r="F942" s="136" t="s">
        <v>2070</v>
      </c>
      <c r="I942" s="137"/>
      <c r="L942" s="31"/>
      <c r="M942" s="138"/>
      <c r="T942" s="52"/>
      <c r="AT942" s="16" t="s">
        <v>160</v>
      </c>
      <c r="AU942" s="16" t="s">
        <v>85</v>
      </c>
    </row>
    <row r="943" spans="2:65" s="12" customFormat="1">
      <c r="B943" s="139"/>
      <c r="D943" s="140" t="s">
        <v>162</v>
      </c>
      <c r="E943" s="141" t="s">
        <v>19</v>
      </c>
      <c r="F943" s="142" t="s">
        <v>696</v>
      </c>
      <c r="H943" s="143">
        <v>44.552999999999997</v>
      </c>
      <c r="I943" s="144"/>
      <c r="L943" s="139"/>
      <c r="M943" s="145"/>
      <c r="T943" s="146"/>
      <c r="AT943" s="141" t="s">
        <v>162</v>
      </c>
      <c r="AU943" s="141" t="s">
        <v>85</v>
      </c>
      <c r="AV943" s="12" t="s">
        <v>85</v>
      </c>
      <c r="AW943" s="12" t="s">
        <v>35</v>
      </c>
      <c r="AX943" s="12" t="s">
        <v>81</v>
      </c>
      <c r="AY943" s="141" t="s">
        <v>151</v>
      </c>
    </row>
    <row r="944" spans="2:65" s="1" customFormat="1" ht="16.5" customHeight="1">
      <c r="B944" s="31"/>
      <c r="C944" s="147" t="s">
        <v>2071</v>
      </c>
      <c r="D944" s="147" t="s">
        <v>194</v>
      </c>
      <c r="E944" s="148" t="s">
        <v>2072</v>
      </c>
      <c r="F944" s="149" t="s">
        <v>2073</v>
      </c>
      <c r="G944" s="150" t="s">
        <v>221</v>
      </c>
      <c r="H944" s="151">
        <v>45.89</v>
      </c>
      <c r="I944" s="152"/>
      <c r="J944" s="153">
        <f>ROUND(I944*H944,2)</f>
        <v>0</v>
      </c>
      <c r="K944" s="149" t="s">
        <v>157</v>
      </c>
      <c r="L944" s="154"/>
      <c r="M944" s="155" t="s">
        <v>19</v>
      </c>
      <c r="N944" s="156" t="s">
        <v>47</v>
      </c>
      <c r="P944" s="131">
        <f>O944*H944</f>
        <v>0</v>
      </c>
      <c r="Q944" s="131">
        <v>8.0000000000000002E-3</v>
      </c>
      <c r="R944" s="131">
        <f>Q944*H944</f>
        <v>0.36712</v>
      </c>
      <c r="S944" s="131">
        <v>0</v>
      </c>
      <c r="T944" s="132">
        <f>S944*H944</f>
        <v>0</v>
      </c>
      <c r="AR944" s="133" t="s">
        <v>344</v>
      </c>
      <c r="AT944" s="133" t="s">
        <v>194</v>
      </c>
      <c r="AU944" s="133" t="s">
        <v>85</v>
      </c>
      <c r="AY944" s="16" t="s">
        <v>151</v>
      </c>
      <c r="BE944" s="134">
        <f>IF(N944="základní",J944,0)</f>
        <v>0</v>
      </c>
      <c r="BF944" s="134">
        <f>IF(N944="snížená",J944,0)</f>
        <v>0</v>
      </c>
      <c r="BG944" s="134">
        <f>IF(N944="zákl. přenesená",J944,0)</f>
        <v>0</v>
      </c>
      <c r="BH944" s="134">
        <f>IF(N944="sníž. přenesená",J944,0)</f>
        <v>0</v>
      </c>
      <c r="BI944" s="134">
        <f>IF(N944="nulová",J944,0)</f>
        <v>0</v>
      </c>
      <c r="BJ944" s="16" t="s">
        <v>81</v>
      </c>
      <c r="BK944" s="134">
        <f>ROUND(I944*H944,2)</f>
        <v>0</v>
      </c>
      <c r="BL944" s="16" t="s">
        <v>249</v>
      </c>
      <c r="BM944" s="133" t="s">
        <v>2074</v>
      </c>
    </row>
    <row r="945" spans="2:65" s="12" customFormat="1">
      <c r="B945" s="139"/>
      <c r="D945" s="140" t="s">
        <v>162</v>
      </c>
      <c r="F945" s="142" t="s">
        <v>2075</v>
      </c>
      <c r="H945" s="143">
        <v>45.89</v>
      </c>
      <c r="I945" s="144"/>
      <c r="L945" s="139"/>
      <c r="M945" s="145"/>
      <c r="T945" s="146"/>
      <c r="AT945" s="141" t="s">
        <v>162</v>
      </c>
      <c r="AU945" s="141" t="s">
        <v>85</v>
      </c>
      <c r="AV945" s="12" t="s">
        <v>85</v>
      </c>
      <c r="AW945" s="12" t="s">
        <v>4</v>
      </c>
      <c r="AX945" s="12" t="s">
        <v>81</v>
      </c>
      <c r="AY945" s="141" t="s">
        <v>151</v>
      </c>
    </row>
    <row r="946" spans="2:65" s="1" customFormat="1" ht="16.5" customHeight="1">
      <c r="B946" s="31"/>
      <c r="C946" s="122" t="s">
        <v>2076</v>
      </c>
      <c r="D946" s="122" t="s">
        <v>153</v>
      </c>
      <c r="E946" s="123" t="s">
        <v>2077</v>
      </c>
      <c r="F946" s="124" t="s">
        <v>2078</v>
      </c>
      <c r="G946" s="125" t="s">
        <v>821</v>
      </c>
      <c r="H946" s="126">
        <v>11.5</v>
      </c>
      <c r="I946" s="127"/>
      <c r="J946" s="128">
        <f>ROUND(I946*H946,2)</f>
        <v>0</v>
      </c>
      <c r="K946" s="124" t="s">
        <v>157</v>
      </c>
      <c r="L946" s="31"/>
      <c r="M946" s="129" t="s">
        <v>19</v>
      </c>
      <c r="N946" s="130" t="s">
        <v>47</v>
      </c>
      <c r="P946" s="131">
        <f>O946*H946</f>
        <v>0</v>
      </c>
      <c r="Q946" s="131">
        <v>0</v>
      </c>
      <c r="R946" s="131">
        <f>Q946*H946</f>
        <v>0</v>
      </c>
      <c r="S946" s="131">
        <v>0</v>
      </c>
      <c r="T946" s="132">
        <f>S946*H946</f>
        <v>0</v>
      </c>
      <c r="AR946" s="133" t="s">
        <v>249</v>
      </c>
      <c r="AT946" s="133" t="s">
        <v>153</v>
      </c>
      <c r="AU946" s="133" t="s">
        <v>85</v>
      </c>
      <c r="AY946" s="16" t="s">
        <v>151</v>
      </c>
      <c r="BE946" s="134">
        <f>IF(N946="základní",J946,0)</f>
        <v>0</v>
      </c>
      <c r="BF946" s="134">
        <f>IF(N946="snížená",J946,0)</f>
        <v>0</v>
      </c>
      <c r="BG946" s="134">
        <f>IF(N946="zákl. přenesená",J946,0)</f>
        <v>0</v>
      </c>
      <c r="BH946" s="134">
        <f>IF(N946="sníž. přenesená",J946,0)</f>
        <v>0</v>
      </c>
      <c r="BI946" s="134">
        <f>IF(N946="nulová",J946,0)</f>
        <v>0</v>
      </c>
      <c r="BJ946" s="16" t="s">
        <v>81</v>
      </c>
      <c r="BK946" s="134">
        <f>ROUND(I946*H946,2)</f>
        <v>0</v>
      </c>
      <c r="BL946" s="16" t="s">
        <v>249</v>
      </c>
      <c r="BM946" s="133" t="s">
        <v>2079</v>
      </c>
    </row>
    <row r="947" spans="2:65" s="1" customFormat="1">
      <c r="B947" s="31"/>
      <c r="D947" s="135" t="s">
        <v>160</v>
      </c>
      <c r="F947" s="136" t="s">
        <v>2080</v>
      </c>
      <c r="I947" s="137"/>
      <c r="L947" s="31"/>
      <c r="M947" s="138"/>
      <c r="T947" s="52"/>
      <c r="AT947" s="16" t="s">
        <v>160</v>
      </c>
      <c r="AU947" s="16" t="s">
        <v>85</v>
      </c>
    </row>
    <row r="948" spans="2:65" s="12" customFormat="1">
      <c r="B948" s="139"/>
      <c r="D948" s="140" t="s">
        <v>162</v>
      </c>
      <c r="E948" s="141" t="s">
        <v>19</v>
      </c>
      <c r="F948" s="142" t="s">
        <v>2081</v>
      </c>
      <c r="H948" s="143">
        <v>11.5</v>
      </c>
      <c r="I948" s="144"/>
      <c r="L948" s="139"/>
      <c r="M948" s="145"/>
      <c r="T948" s="146"/>
      <c r="AT948" s="141" t="s">
        <v>162</v>
      </c>
      <c r="AU948" s="141" t="s">
        <v>85</v>
      </c>
      <c r="AV948" s="12" t="s">
        <v>85</v>
      </c>
      <c r="AW948" s="12" t="s">
        <v>35</v>
      </c>
      <c r="AX948" s="12" t="s">
        <v>81</v>
      </c>
      <c r="AY948" s="141" t="s">
        <v>151</v>
      </c>
    </row>
    <row r="949" spans="2:65" s="1" customFormat="1" ht="16.5" customHeight="1">
      <c r="B949" s="31"/>
      <c r="C949" s="122" t="s">
        <v>2082</v>
      </c>
      <c r="D949" s="122" t="s">
        <v>153</v>
      </c>
      <c r="E949" s="123" t="s">
        <v>2083</v>
      </c>
      <c r="F949" s="124" t="s">
        <v>2084</v>
      </c>
      <c r="G949" s="125" t="s">
        <v>821</v>
      </c>
      <c r="H949" s="126">
        <v>7.8</v>
      </c>
      <c r="I949" s="127"/>
      <c r="J949" s="128">
        <f>ROUND(I949*H949,2)</f>
        <v>0</v>
      </c>
      <c r="K949" s="124" t="s">
        <v>157</v>
      </c>
      <c r="L949" s="31"/>
      <c r="M949" s="129" t="s">
        <v>19</v>
      </c>
      <c r="N949" s="130" t="s">
        <v>47</v>
      </c>
      <c r="P949" s="131">
        <f>O949*H949</f>
        <v>0</v>
      </c>
      <c r="Q949" s="131">
        <v>0</v>
      </c>
      <c r="R949" s="131">
        <f>Q949*H949</f>
        <v>0</v>
      </c>
      <c r="S949" s="131">
        <v>0</v>
      </c>
      <c r="T949" s="132">
        <f>S949*H949</f>
        <v>0</v>
      </c>
      <c r="AR949" s="133" t="s">
        <v>249</v>
      </c>
      <c r="AT949" s="133" t="s">
        <v>153</v>
      </c>
      <c r="AU949" s="133" t="s">
        <v>85</v>
      </c>
      <c r="AY949" s="16" t="s">
        <v>151</v>
      </c>
      <c r="BE949" s="134">
        <f>IF(N949="základní",J949,0)</f>
        <v>0</v>
      </c>
      <c r="BF949" s="134">
        <f>IF(N949="snížená",J949,0)</f>
        <v>0</v>
      </c>
      <c r="BG949" s="134">
        <f>IF(N949="zákl. přenesená",J949,0)</f>
        <v>0</v>
      </c>
      <c r="BH949" s="134">
        <f>IF(N949="sníž. přenesená",J949,0)</f>
        <v>0</v>
      </c>
      <c r="BI949" s="134">
        <f>IF(N949="nulová",J949,0)</f>
        <v>0</v>
      </c>
      <c r="BJ949" s="16" t="s">
        <v>81</v>
      </c>
      <c r="BK949" s="134">
        <f>ROUND(I949*H949,2)</f>
        <v>0</v>
      </c>
      <c r="BL949" s="16" t="s">
        <v>249</v>
      </c>
      <c r="BM949" s="133" t="s">
        <v>2085</v>
      </c>
    </row>
    <row r="950" spans="2:65" s="1" customFormat="1">
      <c r="B950" s="31"/>
      <c r="D950" s="135" t="s">
        <v>160</v>
      </c>
      <c r="F950" s="136" t="s">
        <v>2086</v>
      </c>
      <c r="I950" s="137"/>
      <c r="L950" s="31"/>
      <c r="M950" s="138"/>
      <c r="T950" s="52"/>
      <c r="AT950" s="16" t="s">
        <v>160</v>
      </c>
      <c r="AU950" s="16" t="s">
        <v>85</v>
      </c>
    </row>
    <row r="951" spans="2:65" s="1" customFormat="1" ht="16.5" customHeight="1">
      <c r="B951" s="31"/>
      <c r="C951" s="147" t="s">
        <v>2087</v>
      </c>
      <c r="D951" s="147" t="s">
        <v>194</v>
      </c>
      <c r="E951" s="148" t="s">
        <v>2072</v>
      </c>
      <c r="F951" s="149" t="s">
        <v>2073</v>
      </c>
      <c r="G951" s="150" t="s">
        <v>221</v>
      </c>
      <c r="H951" s="151">
        <v>8.0340000000000007</v>
      </c>
      <c r="I951" s="152"/>
      <c r="J951" s="153">
        <f>ROUND(I951*H951,2)</f>
        <v>0</v>
      </c>
      <c r="K951" s="149" t="s">
        <v>157</v>
      </c>
      <c r="L951" s="154"/>
      <c r="M951" s="155" t="s">
        <v>19</v>
      </c>
      <c r="N951" s="156" t="s">
        <v>47</v>
      </c>
      <c r="P951" s="131">
        <f>O951*H951</f>
        <v>0</v>
      </c>
      <c r="Q951" s="131">
        <v>8.0000000000000002E-3</v>
      </c>
      <c r="R951" s="131">
        <f>Q951*H951</f>
        <v>6.427200000000001E-2</v>
      </c>
      <c r="S951" s="131">
        <v>0</v>
      </c>
      <c r="T951" s="132">
        <f>S951*H951</f>
        <v>0</v>
      </c>
      <c r="AR951" s="133" t="s">
        <v>344</v>
      </c>
      <c r="AT951" s="133" t="s">
        <v>194</v>
      </c>
      <c r="AU951" s="133" t="s">
        <v>85</v>
      </c>
      <c r="AY951" s="16" t="s">
        <v>151</v>
      </c>
      <c r="BE951" s="134">
        <f>IF(N951="základní",J951,0)</f>
        <v>0</v>
      </c>
      <c r="BF951" s="134">
        <f>IF(N951="snížená",J951,0)</f>
        <v>0</v>
      </c>
      <c r="BG951" s="134">
        <f>IF(N951="zákl. přenesená",J951,0)</f>
        <v>0</v>
      </c>
      <c r="BH951" s="134">
        <f>IF(N951="sníž. přenesená",J951,0)</f>
        <v>0</v>
      </c>
      <c r="BI951" s="134">
        <f>IF(N951="nulová",J951,0)</f>
        <v>0</v>
      </c>
      <c r="BJ951" s="16" t="s">
        <v>81</v>
      </c>
      <c r="BK951" s="134">
        <f>ROUND(I951*H951,2)</f>
        <v>0</v>
      </c>
      <c r="BL951" s="16" t="s">
        <v>249</v>
      </c>
      <c r="BM951" s="133" t="s">
        <v>2088</v>
      </c>
    </row>
    <row r="952" spans="2:65" s="12" customFormat="1">
      <c r="B952" s="139"/>
      <c r="D952" s="140" t="s">
        <v>162</v>
      </c>
      <c r="F952" s="142" t="s">
        <v>2089</v>
      </c>
      <c r="H952" s="143">
        <v>8.0340000000000007</v>
      </c>
      <c r="I952" s="144"/>
      <c r="L952" s="139"/>
      <c r="M952" s="145"/>
      <c r="T952" s="146"/>
      <c r="AT952" s="141" t="s">
        <v>162</v>
      </c>
      <c r="AU952" s="141" t="s">
        <v>85</v>
      </c>
      <c r="AV952" s="12" t="s">
        <v>85</v>
      </c>
      <c r="AW952" s="12" t="s">
        <v>4</v>
      </c>
      <c r="AX952" s="12" t="s">
        <v>81</v>
      </c>
      <c r="AY952" s="141" t="s">
        <v>151</v>
      </c>
    </row>
    <row r="953" spans="2:65" s="1" customFormat="1" ht="16.5" customHeight="1">
      <c r="B953" s="31"/>
      <c r="C953" s="122" t="s">
        <v>2090</v>
      </c>
      <c r="D953" s="122" t="s">
        <v>153</v>
      </c>
      <c r="E953" s="123" t="s">
        <v>2091</v>
      </c>
      <c r="F953" s="124" t="s">
        <v>2092</v>
      </c>
      <c r="G953" s="125" t="s">
        <v>221</v>
      </c>
      <c r="H953" s="126">
        <v>33.450000000000003</v>
      </c>
      <c r="I953" s="127"/>
      <c r="J953" s="128">
        <f>ROUND(I953*H953,2)</f>
        <v>0</v>
      </c>
      <c r="K953" s="124" t="s">
        <v>157</v>
      </c>
      <c r="L953" s="31"/>
      <c r="M953" s="129" t="s">
        <v>19</v>
      </c>
      <c r="N953" s="130" t="s">
        <v>47</v>
      </c>
      <c r="P953" s="131">
        <f>O953*H953</f>
        <v>0</v>
      </c>
      <c r="Q953" s="131">
        <v>0</v>
      </c>
      <c r="R953" s="131">
        <f>Q953*H953</f>
        <v>0</v>
      </c>
      <c r="S953" s="131">
        <v>9.4999999999999998E-3</v>
      </c>
      <c r="T953" s="132">
        <f>S953*H953</f>
        <v>0.31777500000000003</v>
      </c>
      <c r="AR953" s="133" t="s">
        <v>249</v>
      </c>
      <c r="AT953" s="133" t="s">
        <v>153</v>
      </c>
      <c r="AU953" s="133" t="s">
        <v>85</v>
      </c>
      <c r="AY953" s="16" t="s">
        <v>151</v>
      </c>
      <c r="BE953" s="134">
        <f>IF(N953="základní",J953,0)</f>
        <v>0</v>
      </c>
      <c r="BF953" s="134">
        <f>IF(N953="snížená",J953,0)</f>
        <v>0</v>
      </c>
      <c r="BG953" s="134">
        <f>IF(N953="zákl. přenesená",J953,0)</f>
        <v>0</v>
      </c>
      <c r="BH953" s="134">
        <f>IF(N953="sníž. přenesená",J953,0)</f>
        <v>0</v>
      </c>
      <c r="BI953" s="134">
        <f>IF(N953="nulová",J953,0)</f>
        <v>0</v>
      </c>
      <c r="BJ953" s="16" t="s">
        <v>81</v>
      </c>
      <c r="BK953" s="134">
        <f>ROUND(I953*H953,2)</f>
        <v>0</v>
      </c>
      <c r="BL953" s="16" t="s">
        <v>249</v>
      </c>
      <c r="BM953" s="133" t="s">
        <v>2093</v>
      </c>
    </row>
    <row r="954" spans="2:65" s="1" customFormat="1">
      <c r="B954" s="31"/>
      <c r="D954" s="135" t="s">
        <v>160</v>
      </c>
      <c r="F954" s="136" t="s">
        <v>2094</v>
      </c>
      <c r="I954" s="137"/>
      <c r="L954" s="31"/>
      <c r="M954" s="138"/>
      <c r="T954" s="52"/>
      <c r="AT954" s="16" t="s">
        <v>160</v>
      </c>
      <c r="AU954" s="16" t="s">
        <v>85</v>
      </c>
    </row>
    <row r="955" spans="2:65" s="1" customFormat="1" ht="16.5" customHeight="1">
      <c r="B955" s="31"/>
      <c r="C955" s="122" t="s">
        <v>2095</v>
      </c>
      <c r="D955" s="122" t="s">
        <v>153</v>
      </c>
      <c r="E955" s="123" t="s">
        <v>2096</v>
      </c>
      <c r="F955" s="124" t="s">
        <v>2097</v>
      </c>
      <c r="G955" s="125" t="s">
        <v>821</v>
      </c>
      <c r="H955" s="126">
        <v>7.8</v>
      </c>
      <c r="I955" s="127"/>
      <c r="J955" s="128">
        <f>ROUND(I955*H955,2)</f>
        <v>0</v>
      </c>
      <c r="K955" s="124" t="s">
        <v>157</v>
      </c>
      <c r="L955" s="31"/>
      <c r="M955" s="129" t="s">
        <v>19</v>
      </c>
      <c r="N955" s="130" t="s">
        <v>47</v>
      </c>
      <c r="P955" s="131">
        <f>O955*H955</f>
        <v>0</v>
      </c>
      <c r="Q955" s="131">
        <v>0</v>
      </c>
      <c r="R955" s="131">
        <f>Q955*H955</f>
        <v>0</v>
      </c>
      <c r="S955" s="131">
        <v>0</v>
      </c>
      <c r="T955" s="132">
        <f>S955*H955</f>
        <v>0</v>
      </c>
      <c r="AR955" s="133" t="s">
        <v>249</v>
      </c>
      <c r="AT955" s="133" t="s">
        <v>153</v>
      </c>
      <c r="AU955" s="133" t="s">
        <v>85</v>
      </c>
      <c r="AY955" s="16" t="s">
        <v>151</v>
      </c>
      <c r="BE955" s="134">
        <f>IF(N955="základní",J955,0)</f>
        <v>0</v>
      </c>
      <c r="BF955" s="134">
        <f>IF(N955="snížená",J955,0)</f>
        <v>0</v>
      </c>
      <c r="BG955" s="134">
        <f>IF(N955="zákl. přenesená",J955,0)</f>
        <v>0</v>
      </c>
      <c r="BH955" s="134">
        <f>IF(N955="sníž. přenesená",J955,0)</f>
        <v>0</v>
      </c>
      <c r="BI955" s="134">
        <f>IF(N955="nulová",J955,0)</f>
        <v>0</v>
      </c>
      <c r="BJ955" s="16" t="s">
        <v>81</v>
      </c>
      <c r="BK955" s="134">
        <f>ROUND(I955*H955,2)</f>
        <v>0</v>
      </c>
      <c r="BL955" s="16" t="s">
        <v>249</v>
      </c>
      <c r="BM955" s="133" t="s">
        <v>2098</v>
      </c>
    </row>
    <row r="956" spans="2:65" s="1" customFormat="1">
      <c r="B956" s="31"/>
      <c r="D956" s="135" t="s">
        <v>160</v>
      </c>
      <c r="F956" s="136" t="s">
        <v>2099</v>
      </c>
      <c r="I956" s="137"/>
      <c r="L956" s="31"/>
      <c r="M956" s="138"/>
      <c r="T956" s="52"/>
      <c r="AT956" s="16" t="s">
        <v>160</v>
      </c>
      <c r="AU956" s="16" t="s">
        <v>85</v>
      </c>
    </row>
    <row r="957" spans="2:65" s="1" customFormat="1" ht="16.5" customHeight="1">
      <c r="B957" s="31"/>
      <c r="C957" s="122" t="s">
        <v>2100</v>
      </c>
      <c r="D957" s="122" t="s">
        <v>153</v>
      </c>
      <c r="E957" s="123" t="s">
        <v>2101</v>
      </c>
      <c r="F957" s="124" t="s">
        <v>2102</v>
      </c>
      <c r="G957" s="125" t="s">
        <v>221</v>
      </c>
      <c r="H957" s="126">
        <v>33.450000000000003</v>
      </c>
      <c r="I957" s="127"/>
      <c r="J957" s="128">
        <f>ROUND(I957*H957,2)</f>
        <v>0</v>
      </c>
      <c r="K957" s="124" t="s">
        <v>157</v>
      </c>
      <c r="L957" s="31"/>
      <c r="M957" s="129" t="s">
        <v>19</v>
      </c>
      <c r="N957" s="130" t="s">
        <v>47</v>
      </c>
      <c r="P957" s="131">
        <f>O957*H957</f>
        <v>0</v>
      </c>
      <c r="Q957" s="131">
        <v>0</v>
      </c>
      <c r="R957" s="131">
        <f>Q957*H957</f>
        <v>0</v>
      </c>
      <c r="S957" s="131">
        <v>0</v>
      </c>
      <c r="T957" s="132">
        <f>S957*H957</f>
        <v>0</v>
      </c>
      <c r="AR957" s="133" t="s">
        <v>249</v>
      </c>
      <c r="AT957" s="133" t="s">
        <v>153</v>
      </c>
      <c r="AU957" s="133" t="s">
        <v>85</v>
      </c>
      <c r="AY957" s="16" t="s">
        <v>151</v>
      </c>
      <c r="BE957" s="134">
        <f>IF(N957="základní",J957,0)</f>
        <v>0</v>
      </c>
      <c r="BF957" s="134">
        <f>IF(N957="snížená",J957,0)</f>
        <v>0</v>
      </c>
      <c r="BG957" s="134">
        <f>IF(N957="zákl. přenesená",J957,0)</f>
        <v>0</v>
      </c>
      <c r="BH957" s="134">
        <f>IF(N957="sníž. přenesená",J957,0)</f>
        <v>0</v>
      </c>
      <c r="BI957" s="134">
        <f>IF(N957="nulová",J957,0)</f>
        <v>0</v>
      </c>
      <c r="BJ957" s="16" t="s">
        <v>81</v>
      </c>
      <c r="BK957" s="134">
        <f>ROUND(I957*H957,2)</f>
        <v>0</v>
      </c>
      <c r="BL957" s="16" t="s">
        <v>249</v>
      </c>
      <c r="BM957" s="133" t="s">
        <v>2103</v>
      </c>
    </row>
    <row r="958" spans="2:65" s="1" customFormat="1">
      <c r="B958" s="31"/>
      <c r="D958" s="135" t="s">
        <v>160</v>
      </c>
      <c r="F958" s="136" t="s">
        <v>2104</v>
      </c>
      <c r="I958" s="137"/>
      <c r="L958" s="31"/>
      <c r="M958" s="138"/>
      <c r="T958" s="52"/>
      <c r="AT958" s="16" t="s">
        <v>160</v>
      </c>
      <c r="AU958" s="16" t="s">
        <v>85</v>
      </c>
    </row>
    <row r="959" spans="2:65" s="1" customFormat="1" ht="24.2" customHeight="1">
      <c r="B959" s="31"/>
      <c r="C959" s="122" t="s">
        <v>2105</v>
      </c>
      <c r="D959" s="122" t="s">
        <v>153</v>
      </c>
      <c r="E959" s="123" t="s">
        <v>2106</v>
      </c>
      <c r="F959" s="124" t="s">
        <v>2107</v>
      </c>
      <c r="G959" s="125" t="s">
        <v>177</v>
      </c>
      <c r="H959" s="126">
        <v>0.43099999999999999</v>
      </c>
      <c r="I959" s="127"/>
      <c r="J959" s="128">
        <f>ROUND(I959*H959,2)</f>
        <v>0</v>
      </c>
      <c r="K959" s="124" t="s">
        <v>157</v>
      </c>
      <c r="L959" s="31"/>
      <c r="M959" s="129" t="s">
        <v>19</v>
      </c>
      <c r="N959" s="130" t="s">
        <v>47</v>
      </c>
      <c r="P959" s="131">
        <f>O959*H959</f>
        <v>0</v>
      </c>
      <c r="Q959" s="131">
        <v>0</v>
      </c>
      <c r="R959" s="131">
        <f>Q959*H959</f>
        <v>0</v>
      </c>
      <c r="S959" s="131">
        <v>0</v>
      </c>
      <c r="T959" s="132">
        <f>S959*H959</f>
        <v>0</v>
      </c>
      <c r="AR959" s="133" t="s">
        <v>249</v>
      </c>
      <c r="AT959" s="133" t="s">
        <v>153</v>
      </c>
      <c r="AU959" s="133" t="s">
        <v>85</v>
      </c>
      <c r="AY959" s="16" t="s">
        <v>151</v>
      </c>
      <c r="BE959" s="134">
        <f>IF(N959="základní",J959,0)</f>
        <v>0</v>
      </c>
      <c r="BF959" s="134">
        <f>IF(N959="snížená",J959,0)</f>
        <v>0</v>
      </c>
      <c r="BG959" s="134">
        <f>IF(N959="zákl. přenesená",J959,0)</f>
        <v>0</v>
      </c>
      <c r="BH959" s="134">
        <f>IF(N959="sníž. přenesená",J959,0)</f>
        <v>0</v>
      </c>
      <c r="BI959" s="134">
        <f>IF(N959="nulová",J959,0)</f>
        <v>0</v>
      </c>
      <c r="BJ959" s="16" t="s">
        <v>81</v>
      </c>
      <c r="BK959" s="134">
        <f>ROUND(I959*H959,2)</f>
        <v>0</v>
      </c>
      <c r="BL959" s="16" t="s">
        <v>249</v>
      </c>
      <c r="BM959" s="133" t="s">
        <v>2108</v>
      </c>
    </row>
    <row r="960" spans="2:65" s="1" customFormat="1">
      <c r="B960" s="31"/>
      <c r="D960" s="135" t="s">
        <v>160</v>
      </c>
      <c r="F960" s="136" t="s">
        <v>2109</v>
      </c>
      <c r="I960" s="137"/>
      <c r="L960" s="31"/>
      <c r="M960" s="138"/>
      <c r="T960" s="52"/>
      <c r="AT960" s="16" t="s">
        <v>160</v>
      </c>
      <c r="AU960" s="16" t="s">
        <v>85</v>
      </c>
    </row>
    <row r="961" spans="2:65" s="11" customFormat="1" ht="22.9" customHeight="1">
      <c r="B961" s="110"/>
      <c r="D961" s="111" t="s">
        <v>75</v>
      </c>
      <c r="E961" s="120" t="s">
        <v>2110</v>
      </c>
      <c r="F961" s="120" t="s">
        <v>2111</v>
      </c>
      <c r="I961" s="113"/>
      <c r="J961" s="121">
        <f>BK961</f>
        <v>0</v>
      </c>
      <c r="L961" s="110"/>
      <c r="M961" s="115"/>
      <c r="P961" s="116">
        <f>SUM(P962:P1053)</f>
        <v>0</v>
      </c>
      <c r="R961" s="116">
        <f>SUM(R962:R1053)</f>
        <v>2.8226419499999995</v>
      </c>
      <c r="T961" s="117">
        <f>SUM(T962:T1053)</f>
        <v>1.6194</v>
      </c>
      <c r="AR961" s="111" t="s">
        <v>85</v>
      </c>
      <c r="AT961" s="118" t="s">
        <v>75</v>
      </c>
      <c r="AU961" s="118" t="s">
        <v>81</v>
      </c>
      <c r="AY961" s="111" t="s">
        <v>151</v>
      </c>
      <c r="BK961" s="119">
        <f>SUM(BK962:BK1053)</f>
        <v>0</v>
      </c>
    </row>
    <row r="962" spans="2:65" s="1" customFormat="1" ht="16.5" customHeight="1">
      <c r="B962" s="31"/>
      <c r="C962" s="122" t="s">
        <v>2112</v>
      </c>
      <c r="D962" s="122" t="s">
        <v>153</v>
      </c>
      <c r="E962" s="123" t="s">
        <v>2113</v>
      </c>
      <c r="F962" s="124" t="s">
        <v>2114</v>
      </c>
      <c r="G962" s="125" t="s">
        <v>311</v>
      </c>
      <c r="H962" s="126">
        <v>1</v>
      </c>
      <c r="I962" s="127"/>
      <c r="J962" s="128">
        <f>ROUND(I962*H962,2)</f>
        <v>0</v>
      </c>
      <c r="K962" s="124" t="s">
        <v>19</v>
      </c>
      <c r="L962" s="31"/>
      <c r="M962" s="129" t="s">
        <v>19</v>
      </c>
      <c r="N962" s="130" t="s">
        <v>47</v>
      </c>
      <c r="P962" s="131">
        <f>O962*H962</f>
        <v>0</v>
      </c>
      <c r="Q962" s="131">
        <v>0</v>
      </c>
      <c r="R962" s="131">
        <f>Q962*H962</f>
        <v>0</v>
      </c>
      <c r="S962" s="131">
        <v>0</v>
      </c>
      <c r="T962" s="132">
        <f>S962*H962</f>
        <v>0</v>
      </c>
      <c r="AR962" s="133" t="s">
        <v>249</v>
      </c>
      <c r="AT962" s="133" t="s">
        <v>153</v>
      </c>
      <c r="AU962" s="133" t="s">
        <v>85</v>
      </c>
      <c r="AY962" s="16" t="s">
        <v>151</v>
      </c>
      <c r="BE962" s="134">
        <f>IF(N962="základní",J962,0)</f>
        <v>0</v>
      </c>
      <c r="BF962" s="134">
        <f>IF(N962="snížená",J962,0)</f>
        <v>0</v>
      </c>
      <c r="BG962" s="134">
        <f>IF(N962="zákl. přenesená",J962,0)</f>
        <v>0</v>
      </c>
      <c r="BH962" s="134">
        <f>IF(N962="sníž. přenesená",J962,0)</f>
        <v>0</v>
      </c>
      <c r="BI962" s="134">
        <f>IF(N962="nulová",J962,0)</f>
        <v>0</v>
      </c>
      <c r="BJ962" s="16" t="s">
        <v>81</v>
      </c>
      <c r="BK962" s="134">
        <f>ROUND(I962*H962,2)</f>
        <v>0</v>
      </c>
      <c r="BL962" s="16" t="s">
        <v>249</v>
      </c>
      <c r="BM962" s="133" t="s">
        <v>2115</v>
      </c>
    </row>
    <row r="963" spans="2:65" s="1" customFormat="1" ht="16.5" customHeight="1">
      <c r="B963" s="31"/>
      <c r="C963" s="147" t="s">
        <v>2116</v>
      </c>
      <c r="D963" s="147" t="s">
        <v>194</v>
      </c>
      <c r="E963" s="148" t="s">
        <v>2117</v>
      </c>
      <c r="F963" s="149" t="s">
        <v>2118</v>
      </c>
      <c r="G963" s="150" t="s">
        <v>311</v>
      </c>
      <c r="H963" s="151">
        <v>1</v>
      </c>
      <c r="I963" s="152"/>
      <c r="J963" s="153">
        <f>ROUND(I963*H963,2)</f>
        <v>0</v>
      </c>
      <c r="K963" s="149" t="s">
        <v>19</v>
      </c>
      <c r="L963" s="154"/>
      <c r="M963" s="155" t="s">
        <v>19</v>
      </c>
      <c r="N963" s="156" t="s">
        <v>47</v>
      </c>
      <c r="P963" s="131">
        <f>O963*H963</f>
        <v>0</v>
      </c>
      <c r="Q963" s="131">
        <v>3.0000000000000001E-5</v>
      </c>
      <c r="R963" s="131">
        <f>Q963*H963</f>
        <v>3.0000000000000001E-5</v>
      </c>
      <c r="S963" s="131">
        <v>0</v>
      </c>
      <c r="T963" s="132">
        <f>S963*H963</f>
        <v>0</v>
      </c>
      <c r="AR963" s="133" t="s">
        <v>344</v>
      </c>
      <c r="AT963" s="133" t="s">
        <v>194</v>
      </c>
      <c r="AU963" s="133" t="s">
        <v>85</v>
      </c>
      <c r="AY963" s="16" t="s">
        <v>151</v>
      </c>
      <c r="BE963" s="134">
        <f>IF(N963="základní",J963,0)</f>
        <v>0</v>
      </c>
      <c r="BF963" s="134">
        <f>IF(N963="snížená",J963,0)</f>
        <v>0</v>
      </c>
      <c r="BG963" s="134">
        <f>IF(N963="zákl. přenesená",J963,0)</f>
        <v>0</v>
      </c>
      <c r="BH963" s="134">
        <f>IF(N963="sníž. přenesená",J963,0)</f>
        <v>0</v>
      </c>
      <c r="BI963" s="134">
        <f>IF(N963="nulová",J963,0)</f>
        <v>0</v>
      </c>
      <c r="BJ963" s="16" t="s">
        <v>81</v>
      </c>
      <c r="BK963" s="134">
        <f>ROUND(I963*H963,2)</f>
        <v>0</v>
      </c>
      <c r="BL963" s="16" t="s">
        <v>249</v>
      </c>
      <c r="BM963" s="133" t="s">
        <v>2119</v>
      </c>
    </row>
    <row r="964" spans="2:65" s="1" customFormat="1" ht="21.75" customHeight="1">
      <c r="B964" s="31"/>
      <c r="C964" s="122" t="s">
        <v>2120</v>
      </c>
      <c r="D964" s="122" t="s">
        <v>153</v>
      </c>
      <c r="E964" s="123" t="s">
        <v>2121</v>
      </c>
      <c r="F964" s="124" t="s">
        <v>2122</v>
      </c>
      <c r="G964" s="125" t="s">
        <v>221</v>
      </c>
      <c r="H964" s="126">
        <v>3.0150000000000001</v>
      </c>
      <c r="I964" s="127"/>
      <c r="J964" s="128">
        <f>ROUND(I964*H964,2)</f>
        <v>0</v>
      </c>
      <c r="K964" s="124" t="s">
        <v>157</v>
      </c>
      <c r="L964" s="31"/>
      <c r="M964" s="129" t="s">
        <v>19</v>
      </c>
      <c r="N964" s="130" t="s">
        <v>47</v>
      </c>
      <c r="P964" s="131">
        <f>O964*H964</f>
        <v>0</v>
      </c>
      <c r="Q964" s="131">
        <v>2.5000000000000001E-4</v>
      </c>
      <c r="R964" s="131">
        <f>Q964*H964</f>
        <v>7.5375000000000008E-4</v>
      </c>
      <c r="S964" s="131">
        <v>0</v>
      </c>
      <c r="T964" s="132">
        <f>S964*H964</f>
        <v>0</v>
      </c>
      <c r="AR964" s="133" t="s">
        <v>249</v>
      </c>
      <c r="AT964" s="133" t="s">
        <v>153</v>
      </c>
      <c r="AU964" s="133" t="s">
        <v>85</v>
      </c>
      <c r="AY964" s="16" t="s">
        <v>151</v>
      </c>
      <c r="BE964" s="134">
        <f>IF(N964="základní",J964,0)</f>
        <v>0</v>
      </c>
      <c r="BF964" s="134">
        <f>IF(N964="snížená",J964,0)</f>
        <v>0</v>
      </c>
      <c r="BG964" s="134">
        <f>IF(N964="zákl. přenesená",J964,0)</f>
        <v>0</v>
      </c>
      <c r="BH964" s="134">
        <f>IF(N964="sníž. přenesená",J964,0)</f>
        <v>0</v>
      </c>
      <c r="BI964" s="134">
        <f>IF(N964="nulová",J964,0)</f>
        <v>0</v>
      </c>
      <c r="BJ964" s="16" t="s">
        <v>81</v>
      </c>
      <c r="BK964" s="134">
        <f>ROUND(I964*H964,2)</f>
        <v>0</v>
      </c>
      <c r="BL964" s="16" t="s">
        <v>249</v>
      </c>
      <c r="BM964" s="133" t="s">
        <v>2123</v>
      </c>
    </row>
    <row r="965" spans="2:65" s="1" customFormat="1">
      <c r="B965" s="31"/>
      <c r="D965" s="135" t="s">
        <v>160</v>
      </c>
      <c r="F965" s="136" t="s">
        <v>2124</v>
      </c>
      <c r="I965" s="137"/>
      <c r="L965" s="31"/>
      <c r="M965" s="138"/>
      <c r="T965" s="52"/>
      <c r="AT965" s="16" t="s">
        <v>160</v>
      </c>
      <c r="AU965" s="16" t="s">
        <v>85</v>
      </c>
    </row>
    <row r="966" spans="2:65" s="12" customFormat="1">
      <c r="B966" s="139"/>
      <c r="D966" s="140" t="s">
        <v>162</v>
      </c>
      <c r="E966" s="141" t="s">
        <v>19</v>
      </c>
      <c r="F966" s="142" t="s">
        <v>2125</v>
      </c>
      <c r="H966" s="143">
        <v>3.0150000000000001</v>
      </c>
      <c r="I966" s="144"/>
      <c r="L966" s="139"/>
      <c r="M966" s="145"/>
      <c r="T966" s="146"/>
      <c r="AT966" s="141" t="s">
        <v>162</v>
      </c>
      <c r="AU966" s="141" t="s">
        <v>85</v>
      </c>
      <c r="AV966" s="12" t="s">
        <v>85</v>
      </c>
      <c r="AW966" s="12" t="s">
        <v>35</v>
      </c>
      <c r="AX966" s="12" t="s">
        <v>81</v>
      </c>
      <c r="AY966" s="141" t="s">
        <v>151</v>
      </c>
    </row>
    <row r="967" spans="2:65" s="1" customFormat="1" ht="16.5" customHeight="1">
      <c r="B967" s="31"/>
      <c r="C967" s="147" t="s">
        <v>2126</v>
      </c>
      <c r="D967" s="147" t="s">
        <v>194</v>
      </c>
      <c r="E967" s="148" t="s">
        <v>2127</v>
      </c>
      <c r="F967" s="149" t="s">
        <v>2128</v>
      </c>
      <c r="G967" s="150" t="s">
        <v>221</v>
      </c>
      <c r="H967" s="151">
        <v>3.0150000000000001</v>
      </c>
      <c r="I967" s="152"/>
      <c r="J967" s="153">
        <f>ROUND(I967*H967,2)</f>
        <v>0</v>
      </c>
      <c r="K967" s="149" t="s">
        <v>157</v>
      </c>
      <c r="L967" s="154"/>
      <c r="M967" s="155" t="s">
        <v>19</v>
      </c>
      <c r="N967" s="156" t="s">
        <v>47</v>
      </c>
      <c r="P967" s="131">
        <f>O967*H967</f>
        <v>0</v>
      </c>
      <c r="Q967" s="131">
        <v>3.6420000000000001E-2</v>
      </c>
      <c r="R967" s="131">
        <f>Q967*H967</f>
        <v>0.10980630000000001</v>
      </c>
      <c r="S967" s="131">
        <v>0</v>
      </c>
      <c r="T967" s="132">
        <f>S967*H967</f>
        <v>0</v>
      </c>
      <c r="AR967" s="133" t="s">
        <v>344</v>
      </c>
      <c r="AT967" s="133" t="s">
        <v>194</v>
      </c>
      <c r="AU967" s="133" t="s">
        <v>85</v>
      </c>
      <c r="AY967" s="16" t="s">
        <v>151</v>
      </c>
      <c r="BE967" s="134">
        <f>IF(N967="základní",J967,0)</f>
        <v>0</v>
      </c>
      <c r="BF967" s="134">
        <f>IF(N967="snížená",J967,0)</f>
        <v>0</v>
      </c>
      <c r="BG967" s="134">
        <f>IF(N967="zákl. přenesená",J967,0)</f>
        <v>0</v>
      </c>
      <c r="BH967" s="134">
        <f>IF(N967="sníž. přenesená",J967,0)</f>
        <v>0</v>
      </c>
      <c r="BI967" s="134">
        <f>IF(N967="nulová",J967,0)</f>
        <v>0</v>
      </c>
      <c r="BJ967" s="16" t="s">
        <v>81</v>
      </c>
      <c r="BK967" s="134">
        <f>ROUND(I967*H967,2)</f>
        <v>0</v>
      </c>
      <c r="BL967" s="16" t="s">
        <v>249</v>
      </c>
      <c r="BM967" s="133" t="s">
        <v>2129</v>
      </c>
    </row>
    <row r="968" spans="2:65" s="1" customFormat="1" ht="24.2" customHeight="1">
      <c r="B968" s="31"/>
      <c r="C968" s="122" t="s">
        <v>2130</v>
      </c>
      <c r="D968" s="122" t="s">
        <v>153</v>
      </c>
      <c r="E968" s="123" t="s">
        <v>2131</v>
      </c>
      <c r="F968" s="124" t="s">
        <v>2132</v>
      </c>
      <c r="G968" s="125" t="s">
        <v>311</v>
      </c>
      <c r="H968" s="126">
        <v>10</v>
      </c>
      <c r="I968" s="127"/>
      <c r="J968" s="128">
        <f>ROUND(I968*H968,2)</f>
        <v>0</v>
      </c>
      <c r="K968" s="124" t="s">
        <v>157</v>
      </c>
      <c r="L968" s="31"/>
      <c r="M968" s="129" t="s">
        <v>19</v>
      </c>
      <c r="N968" s="130" t="s">
        <v>47</v>
      </c>
      <c r="P968" s="131">
        <f>O968*H968</f>
        <v>0</v>
      </c>
      <c r="Q968" s="131">
        <v>0</v>
      </c>
      <c r="R968" s="131">
        <f>Q968*H968</f>
        <v>0</v>
      </c>
      <c r="S968" s="131">
        <v>0</v>
      </c>
      <c r="T968" s="132">
        <f>S968*H968</f>
        <v>0</v>
      </c>
      <c r="AR968" s="133" t="s">
        <v>249</v>
      </c>
      <c r="AT968" s="133" t="s">
        <v>153</v>
      </c>
      <c r="AU968" s="133" t="s">
        <v>85</v>
      </c>
      <c r="AY968" s="16" t="s">
        <v>151</v>
      </c>
      <c r="BE968" s="134">
        <f>IF(N968="základní",J968,0)</f>
        <v>0</v>
      </c>
      <c r="BF968" s="134">
        <f>IF(N968="snížená",J968,0)</f>
        <v>0</v>
      </c>
      <c r="BG968" s="134">
        <f>IF(N968="zákl. přenesená",J968,0)</f>
        <v>0</v>
      </c>
      <c r="BH968" s="134">
        <f>IF(N968="sníž. přenesená",J968,0)</f>
        <v>0</v>
      </c>
      <c r="BI968" s="134">
        <f>IF(N968="nulová",J968,0)</f>
        <v>0</v>
      </c>
      <c r="BJ968" s="16" t="s">
        <v>81</v>
      </c>
      <c r="BK968" s="134">
        <f>ROUND(I968*H968,2)</f>
        <v>0</v>
      </c>
      <c r="BL968" s="16" t="s">
        <v>249</v>
      </c>
      <c r="BM968" s="133" t="s">
        <v>2133</v>
      </c>
    </row>
    <row r="969" spans="2:65" s="1" customFormat="1">
      <c r="B969" s="31"/>
      <c r="D969" s="135" t="s">
        <v>160</v>
      </c>
      <c r="F969" s="136" t="s">
        <v>2134</v>
      </c>
      <c r="I969" s="137"/>
      <c r="L969" s="31"/>
      <c r="M969" s="138"/>
      <c r="T969" s="52"/>
      <c r="AT969" s="16" t="s">
        <v>160</v>
      </c>
      <c r="AU969" s="16" t="s">
        <v>85</v>
      </c>
    </row>
    <row r="970" spans="2:65" s="12" customFormat="1">
      <c r="B970" s="139"/>
      <c r="D970" s="140" t="s">
        <v>162</v>
      </c>
      <c r="E970" s="141" t="s">
        <v>19</v>
      </c>
      <c r="F970" s="142" t="s">
        <v>2135</v>
      </c>
      <c r="H970" s="143">
        <v>10</v>
      </c>
      <c r="I970" s="144"/>
      <c r="L970" s="139"/>
      <c r="M970" s="145"/>
      <c r="T970" s="146"/>
      <c r="AT970" s="141" t="s">
        <v>162</v>
      </c>
      <c r="AU970" s="141" t="s">
        <v>85</v>
      </c>
      <c r="AV970" s="12" t="s">
        <v>85</v>
      </c>
      <c r="AW970" s="12" t="s">
        <v>35</v>
      </c>
      <c r="AX970" s="12" t="s">
        <v>81</v>
      </c>
      <c r="AY970" s="141" t="s">
        <v>151</v>
      </c>
    </row>
    <row r="971" spans="2:65" s="1" customFormat="1" ht="16.5" customHeight="1">
      <c r="B971" s="31"/>
      <c r="C971" s="147" t="s">
        <v>2136</v>
      </c>
      <c r="D971" s="147" t="s">
        <v>194</v>
      </c>
      <c r="E971" s="148" t="s">
        <v>2137</v>
      </c>
      <c r="F971" s="149" t="s">
        <v>2138</v>
      </c>
      <c r="G971" s="150" t="s">
        <v>311</v>
      </c>
      <c r="H971" s="151">
        <v>5</v>
      </c>
      <c r="I971" s="152"/>
      <c r="J971" s="153">
        <f>ROUND(I971*H971,2)</f>
        <v>0</v>
      </c>
      <c r="K971" s="149" t="s">
        <v>157</v>
      </c>
      <c r="L971" s="154"/>
      <c r="M971" s="155" t="s">
        <v>19</v>
      </c>
      <c r="N971" s="156" t="s">
        <v>47</v>
      </c>
      <c r="P971" s="131">
        <f>O971*H971</f>
        <v>0</v>
      </c>
      <c r="Q971" s="131">
        <v>1.2999999999999999E-2</v>
      </c>
      <c r="R971" s="131">
        <f>Q971*H971</f>
        <v>6.5000000000000002E-2</v>
      </c>
      <c r="S971" s="131">
        <v>0</v>
      </c>
      <c r="T971" s="132">
        <f>S971*H971</f>
        <v>0</v>
      </c>
      <c r="AR971" s="133" t="s">
        <v>344</v>
      </c>
      <c r="AT971" s="133" t="s">
        <v>194</v>
      </c>
      <c r="AU971" s="133" t="s">
        <v>85</v>
      </c>
      <c r="AY971" s="16" t="s">
        <v>151</v>
      </c>
      <c r="BE971" s="134">
        <f>IF(N971="základní",J971,0)</f>
        <v>0</v>
      </c>
      <c r="BF971" s="134">
        <f>IF(N971="snížená",J971,0)</f>
        <v>0</v>
      </c>
      <c r="BG971" s="134">
        <f>IF(N971="zákl. přenesená",J971,0)</f>
        <v>0</v>
      </c>
      <c r="BH971" s="134">
        <f>IF(N971="sníž. přenesená",J971,0)</f>
        <v>0</v>
      </c>
      <c r="BI971" s="134">
        <f>IF(N971="nulová",J971,0)</f>
        <v>0</v>
      </c>
      <c r="BJ971" s="16" t="s">
        <v>81</v>
      </c>
      <c r="BK971" s="134">
        <f>ROUND(I971*H971,2)</f>
        <v>0</v>
      </c>
      <c r="BL971" s="16" t="s">
        <v>249</v>
      </c>
      <c r="BM971" s="133" t="s">
        <v>2139</v>
      </c>
    </row>
    <row r="972" spans="2:65" s="1" customFormat="1" ht="16.5" customHeight="1">
      <c r="B972" s="31"/>
      <c r="C972" s="147" t="s">
        <v>2140</v>
      </c>
      <c r="D972" s="147" t="s">
        <v>194</v>
      </c>
      <c r="E972" s="148" t="s">
        <v>2141</v>
      </c>
      <c r="F972" s="149" t="s">
        <v>2142</v>
      </c>
      <c r="G972" s="150" t="s">
        <v>311</v>
      </c>
      <c r="H972" s="151">
        <v>1</v>
      </c>
      <c r="I972" s="152"/>
      <c r="J972" s="153">
        <f>ROUND(I972*H972,2)</f>
        <v>0</v>
      </c>
      <c r="K972" s="149" t="s">
        <v>157</v>
      </c>
      <c r="L972" s="154"/>
      <c r="M972" s="155" t="s">
        <v>19</v>
      </c>
      <c r="N972" s="156" t="s">
        <v>47</v>
      </c>
      <c r="P972" s="131">
        <f>O972*H972</f>
        <v>0</v>
      </c>
      <c r="Q972" s="131">
        <v>1.4500000000000001E-2</v>
      </c>
      <c r="R972" s="131">
        <f>Q972*H972</f>
        <v>1.4500000000000001E-2</v>
      </c>
      <c r="S972" s="131">
        <v>0</v>
      </c>
      <c r="T972" s="132">
        <f>S972*H972</f>
        <v>0</v>
      </c>
      <c r="AR972" s="133" t="s">
        <v>344</v>
      </c>
      <c r="AT972" s="133" t="s">
        <v>194</v>
      </c>
      <c r="AU972" s="133" t="s">
        <v>85</v>
      </c>
      <c r="AY972" s="16" t="s">
        <v>151</v>
      </c>
      <c r="BE972" s="134">
        <f>IF(N972="základní",J972,0)</f>
        <v>0</v>
      </c>
      <c r="BF972" s="134">
        <f>IF(N972="snížená",J972,0)</f>
        <v>0</v>
      </c>
      <c r="BG972" s="134">
        <f>IF(N972="zákl. přenesená",J972,0)</f>
        <v>0</v>
      </c>
      <c r="BH972" s="134">
        <f>IF(N972="sníž. přenesená",J972,0)</f>
        <v>0</v>
      </c>
      <c r="BI972" s="134">
        <f>IF(N972="nulová",J972,0)</f>
        <v>0</v>
      </c>
      <c r="BJ972" s="16" t="s">
        <v>81</v>
      </c>
      <c r="BK972" s="134">
        <f>ROUND(I972*H972,2)</f>
        <v>0</v>
      </c>
      <c r="BL972" s="16" t="s">
        <v>249</v>
      </c>
      <c r="BM972" s="133" t="s">
        <v>2143</v>
      </c>
    </row>
    <row r="973" spans="2:65" s="1" customFormat="1" ht="16.5" customHeight="1">
      <c r="B973" s="31"/>
      <c r="C973" s="147" t="s">
        <v>2144</v>
      </c>
      <c r="D973" s="147" t="s">
        <v>194</v>
      </c>
      <c r="E973" s="148" t="s">
        <v>2145</v>
      </c>
      <c r="F973" s="149" t="s">
        <v>2146</v>
      </c>
      <c r="G973" s="150" t="s">
        <v>311</v>
      </c>
      <c r="H973" s="151">
        <v>4</v>
      </c>
      <c r="I973" s="152"/>
      <c r="J973" s="153">
        <f>ROUND(I973*H973,2)</f>
        <v>0</v>
      </c>
      <c r="K973" s="149" t="s">
        <v>157</v>
      </c>
      <c r="L973" s="154"/>
      <c r="M973" s="155" t="s">
        <v>19</v>
      </c>
      <c r="N973" s="156" t="s">
        <v>47</v>
      </c>
      <c r="P973" s="131">
        <f>O973*H973</f>
        <v>0</v>
      </c>
      <c r="Q973" s="131">
        <v>1.6E-2</v>
      </c>
      <c r="R973" s="131">
        <f>Q973*H973</f>
        <v>6.4000000000000001E-2</v>
      </c>
      <c r="S973" s="131">
        <v>0</v>
      </c>
      <c r="T973" s="132">
        <f>S973*H973</f>
        <v>0</v>
      </c>
      <c r="AR973" s="133" t="s">
        <v>344</v>
      </c>
      <c r="AT973" s="133" t="s">
        <v>194</v>
      </c>
      <c r="AU973" s="133" t="s">
        <v>85</v>
      </c>
      <c r="AY973" s="16" t="s">
        <v>151</v>
      </c>
      <c r="BE973" s="134">
        <f>IF(N973="základní",J973,0)</f>
        <v>0</v>
      </c>
      <c r="BF973" s="134">
        <f>IF(N973="snížená",J973,0)</f>
        <v>0</v>
      </c>
      <c r="BG973" s="134">
        <f>IF(N973="zákl. přenesená",J973,0)</f>
        <v>0</v>
      </c>
      <c r="BH973" s="134">
        <f>IF(N973="sníž. přenesená",J973,0)</f>
        <v>0</v>
      </c>
      <c r="BI973" s="134">
        <f>IF(N973="nulová",J973,0)</f>
        <v>0</v>
      </c>
      <c r="BJ973" s="16" t="s">
        <v>81</v>
      </c>
      <c r="BK973" s="134">
        <f>ROUND(I973*H973,2)</f>
        <v>0</v>
      </c>
      <c r="BL973" s="16" t="s">
        <v>249</v>
      </c>
      <c r="BM973" s="133" t="s">
        <v>2147</v>
      </c>
    </row>
    <row r="974" spans="2:65" s="1" customFormat="1" ht="24.2" customHeight="1">
      <c r="B974" s="31"/>
      <c r="C974" s="122" t="s">
        <v>2148</v>
      </c>
      <c r="D974" s="122" t="s">
        <v>153</v>
      </c>
      <c r="E974" s="123" t="s">
        <v>2149</v>
      </c>
      <c r="F974" s="124" t="s">
        <v>2150</v>
      </c>
      <c r="G974" s="125" t="s">
        <v>311</v>
      </c>
      <c r="H974" s="126">
        <v>8</v>
      </c>
      <c r="I974" s="127"/>
      <c r="J974" s="128">
        <f>ROUND(I974*H974,2)</f>
        <v>0</v>
      </c>
      <c r="K974" s="124" t="s">
        <v>157</v>
      </c>
      <c r="L974" s="31"/>
      <c r="M974" s="129" t="s">
        <v>19</v>
      </c>
      <c r="N974" s="130" t="s">
        <v>47</v>
      </c>
      <c r="P974" s="131">
        <f>O974*H974</f>
        <v>0</v>
      </c>
      <c r="Q974" s="131">
        <v>0</v>
      </c>
      <c r="R974" s="131">
        <f>Q974*H974</f>
        <v>0</v>
      </c>
      <c r="S974" s="131">
        <v>0</v>
      </c>
      <c r="T974" s="132">
        <f>S974*H974</f>
        <v>0</v>
      </c>
      <c r="AR974" s="133" t="s">
        <v>249</v>
      </c>
      <c r="AT974" s="133" t="s">
        <v>153</v>
      </c>
      <c r="AU974" s="133" t="s">
        <v>85</v>
      </c>
      <c r="AY974" s="16" t="s">
        <v>151</v>
      </c>
      <c r="BE974" s="134">
        <f>IF(N974="základní",J974,0)</f>
        <v>0</v>
      </c>
      <c r="BF974" s="134">
        <f>IF(N974="snížená",J974,0)</f>
        <v>0</v>
      </c>
      <c r="BG974" s="134">
        <f>IF(N974="zákl. přenesená",J974,0)</f>
        <v>0</v>
      </c>
      <c r="BH974" s="134">
        <f>IF(N974="sníž. přenesená",J974,0)</f>
        <v>0</v>
      </c>
      <c r="BI974" s="134">
        <f>IF(N974="nulová",J974,0)</f>
        <v>0</v>
      </c>
      <c r="BJ974" s="16" t="s">
        <v>81</v>
      </c>
      <c r="BK974" s="134">
        <f>ROUND(I974*H974,2)</f>
        <v>0</v>
      </c>
      <c r="BL974" s="16" t="s">
        <v>249</v>
      </c>
      <c r="BM974" s="133" t="s">
        <v>2151</v>
      </c>
    </row>
    <row r="975" spans="2:65" s="1" customFormat="1">
      <c r="B975" s="31"/>
      <c r="D975" s="135" t="s">
        <v>160</v>
      </c>
      <c r="F975" s="136" t="s">
        <v>2152</v>
      </c>
      <c r="I975" s="137"/>
      <c r="L975" s="31"/>
      <c r="M975" s="138"/>
      <c r="T975" s="52"/>
      <c r="AT975" s="16" t="s">
        <v>160</v>
      </c>
      <c r="AU975" s="16" t="s">
        <v>85</v>
      </c>
    </row>
    <row r="976" spans="2:65" s="12" customFormat="1">
      <c r="B976" s="139"/>
      <c r="D976" s="140" t="s">
        <v>162</v>
      </c>
      <c r="E976" s="141" t="s">
        <v>19</v>
      </c>
      <c r="F976" s="142" t="s">
        <v>2153</v>
      </c>
      <c r="H976" s="143">
        <v>8</v>
      </c>
      <c r="I976" s="144"/>
      <c r="L976" s="139"/>
      <c r="M976" s="145"/>
      <c r="T976" s="146"/>
      <c r="AT976" s="141" t="s">
        <v>162</v>
      </c>
      <c r="AU976" s="141" t="s">
        <v>85</v>
      </c>
      <c r="AV976" s="12" t="s">
        <v>85</v>
      </c>
      <c r="AW976" s="12" t="s">
        <v>35</v>
      </c>
      <c r="AX976" s="12" t="s">
        <v>81</v>
      </c>
      <c r="AY976" s="141" t="s">
        <v>151</v>
      </c>
    </row>
    <row r="977" spans="2:65" s="1" customFormat="1" ht="16.5" customHeight="1">
      <c r="B977" s="31"/>
      <c r="C977" s="147" t="s">
        <v>2154</v>
      </c>
      <c r="D977" s="147" t="s">
        <v>194</v>
      </c>
      <c r="E977" s="148" t="s">
        <v>2155</v>
      </c>
      <c r="F977" s="149" t="s">
        <v>2156</v>
      </c>
      <c r="G977" s="150" t="s">
        <v>311</v>
      </c>
      <c r="H977" s="151">
        <v>7</v>
      </c>
      <c r="I977" s="152"/>
      <c r="J977" s="153">
        <f>ROUND(I977*H977,2)</f>
        <v>0</v>
      </c>
      <c r="K977" s="149" t="s">
        <v>157</v>
      </c>
      <c r="L977" s="154"/>
      <c r="M977" s="155" t="s">
        <v>19</v>
      </c>
      <c r="N977" s="156" t="s">
        <v>47</v>
      </c>
      <c r="P977" s="131">
        <f>O977*H977</f>
        <v>0</v>
      </c>
      <c r="Q977" s="131">
        <v>1.7000000000000001E-2</v>
      </c>
      <c r="R977" s="131">
        <f>Q977*H977</f>
        <v>0.11900000000000001</v>
      </c>
      <c r="S977" s="131">
        <v>0</v>
      </c>
      <c r="T977" s="132">
        <f>S977*H977</f>
        <v>0</v>
      </c>
      <c r="AR977" s="133" t="s">
        <v>344</v>
      </c>
      <c r="AT977" s="133" t="s">
        <v>194</v>
      </c>
      <c r="AU977" s="133" t="s">
        <v>85</v>
      </c>
      <c r="AY977" s="16" t="s">
        <v>151</v>
      </c>
      <c r="BE977" s="134">
        <f>IF(N977="základní",J977,0)</f>
        <v>0</v>
      </c>
      <c r="BF977" s="134">
        <f>IF(N977="snížená",J977,0)</f>
        <v>0</v>
      </c>
      <c r="BG977" s="134">
        <f>IF(N977="zákl. přenesená",J977,0)</f>
        <v>0</v>
      </c>
      <c r="BH977" s="134">
        <f>IF(N977="sníž. přenesená",J977,0)</f>
        <v>0</v>
      </c>
      <c r="BI977" s="134">
        <f>IF(N977="nulová",J977,0)</f>
        <v>0</v>
      </c>
      <c r="BJ977" s="16" t="s">
        <v>81</v>
      </c>
      <c r="BK977" s="134">
        <f>ROUND(I977*H977,2)</f>
        <v>0</v>
      </c>
      <c r="BL977" s="16" t="s">
        <v>249</v>
      </c>
      <c r="BM977" s="133" t="s">
        <v>2157</v>
      </c>
    </row>
    <row r="978" spans="2:65" s="1" customFormat="1" ht="16.5" customHeight="1">
      <c r="B978" s="31"/>
      <c r="C978" s="147" t="s">
        <v>2158</v>
      </c>
      <c r="D978" s="147" t="s">
        <v>194</v>
      </c>
      <c r="E978" s="148" t="s">
        <v>2159</v>
      </c>
      <c r="F978" s="149" t="s">
        <v>2160</v>
      </c>
      <c r="G978" s="150" t="s">
        <v>311</v>
      </c>
      <c r="H978" s="151">
        <v>1</v>
      </c>
      <c r="I978" s="152"/>
      <c r="J978" s="153">
        <f>ROUND(I978*H978,2)</f>
        <v>0</v>
      </c>
      <c r="K978" s="149" t="s">
        <v>157</v>
      </c>
      <c r="L978" s="154"/>
      <c r="M978" s="155" t="s">
        <v>19</v>
      </c>
      <c r="N978" s="156" t="s">
        <v>47</v>
      </c>
      <c r="P978" s="131">
        <f>O978*H978</f>
        <v>0</v>
      </c>
      <c r="Q978" s="131">
        <v>2.1999999999999999E-2</v>
      </c>
      <c r="R978" s="131">
        <f>Q978*H978</f>
        <v>2.1999999999999999E-2</v>
      </c>
      <c r="S978" s="131">
        <v>0</v>
      </c>
      <c r="T978" s="132">
        <f>S978*H978</f>
        <v>0</v>
      </c>
      <c r="AR978" s="133" t="s">
        <v>344</v>
      </c>
      <c r="AT978" s="133" t="s">
        <v>194</v>
      </c>
      <c r="AU978" s="133" t="s">
        <v>85</v>
      </c>
      <c r="AY978" s="16" t="s">
        <v>151</v>
      </c>
      <c r="BE978" s="134">
        <f>IF(N978="základní",J978,0)</f>
        <v>0</v>
      </c>
      <c r="BF978" s="134">
        <f>IF(N978="snížená",J978,0)</f>
        <v>0</v>
      </c>
      <c r="BG978" s="134">
        <f>IF(N978="zákl. přenesená",J978,0)</f>
        <v>0</v>
      </c>
      <c r="BH978" s="134">
        <f>IF(N978="sníž. přenesená",J978,0)</f>
        <v>0</v>
      </c>
      <c r="BI978" s="134">
        <f>IF(N978="nulová",J978,0)</f>
        <v>0</v>
      </c>
      <c r="BJ978" s="16" t="s">
        <v>81</v>
      </c>
      <c r="BK978" s="134">
        <f>ROUND(I978*H978,2)</f>
        <v>0</v>
      </c>
      <c r="BL978" s="16" t="s">
        <v>249</v>
      </c>
      <c r="BM978" s="133" t="s">
        <v>2161</v>
      </c>
    </row>
    <row r="979" spans="2:65" s="1" customFormat="1" ht="24.2" customHeight="1">
      <c r="B979" s="31"/>
      <c r="C979" s="122" t="s">
        <v>2162</v>
      </c>
      <c r="D979" s="122" t="s">
        <v>153</v>
      </c>
      <c r="E979" s="123" t="s">
        <v>2163</v>
      </c>
      <c r="F979" s="124" t="s">
        <v>2164</v>
      </c>
      <c r="G979" s="125" t="s">
        <v>311</v>
      </c>
      <c r="H979" s="126">
        <v>4</v>
      </c>
      <c r="I979" s="127"/>
      <c r="J979" s="128">
        <f>ROUND(I979*H979,2)</f>
        <v>0</v>
      </c>
      <c r="K979" s="124" t="s">
        <v>157</v>
      </c>
      <c r="L979" s="31"/>
      <c r="M979" s="129" t="s">
        <v>19</v>
      </c>
      <c r="N979" s="130" t="s">
        <v>47</v>
      </c>
      <c r="P979" s="131">
        <f>O979*H979</f>
        <v>0</v>
      </c>
      <c r="Q979" s="131">
        <v>0</v>
      </c>
      <c r="R979" s="131">
        <f>Q979*H979</f>
        <v>0</v>
      </c>
      <c r="S979" s="131">
        <v>0</v>
      </c>
      <c r="T979" s="132">
        <f>S979*H979</f>
        <v>0</v>
      </c>
      <c r="AR979" s="133" t="s">
        <v>249</v>
      </c>
      <c r="AT979" s="133" t="s">
        <v>153</v>
      </c>
      <c r="AU979" s="133" t="s">
        <v>85</v>
      </c>
      <c r="AY979" s="16" t="s">
        <v>151</v>
      </c>
      <c r="BE979" s="134">
        <f>IF(N979="základní",J979,0)</f>
        <v>0</v>
      </c>
      <c r="BF979" s="134">
        <f>IF(N979="snížená",J979,0)</f>
        <v>0</v>
      </c>
      <c r="BG979" s="134">
        <f>IF(N979="zákl. přenesená",J979,0)</f>
        <v>0</v>
      </c>
      <c r="BH979" s="134">
        <f>IF(N979="sníž. přenesená",J979,0)</f>
        <v>0</v>
      </c>
      <c r="BI979" s="134">
        <f>IF(N979="nulová",J979,0)</f>
        <v>0</v>
      </c>
      <c r="BJ979" s="16" t="s">
        <v>81</v>
      </c>
      <c r="BK979" s="134">
        <f>ROUND(I979*H979,2)</f>
        <v>0</v>
      </c>
      <c r="BL979" s="16" t="s">
        <v>249</v>
      </c>
      <c r="BM979" s="133" t="s">
        <v>2165</v>
      </c>
    </row>
    <row r="980" spans="2:65" s="1" customFormat="1">
      <c r="B980" s="31"/>
      <c r="D980" s="135" t="s">
        <v>160</v>
      </c>
      <c r="F980" s="136" t="s">
        <v>2166</v>
      </c>
      <c r="I980" s="137"/>
      <c r="L980" s="31"/>
      <c r="M980" s="138"/>
      <c r="T980" s="52"/>
      <c r="AT980" s="16" t="s">
        <v>160</v>
      </c>
      <c r="AU980" s="16" t="s">
        <v>85</v>
      </c>
    </row>
    <row r="981" spans="2:65" s="12" customFormat="1">
      <c r="B981" s="139"/>
      <c r="D981" s="140" t="s">
        <v>162</v>
      </c>
      <c r="E981" s="141" t="s">
        <v>19</v>
      </c>
      <c r="F981" s="142" t="s">
        <v>2167</v>
      </c>
      <c r="H981" s="143">
        <v>4</v>
      </c>
      <c r="I981" s="144"/>
      <c r="L981" s="139"/>
      <c r="M981" s="145"/>
      <c r="T981" s="146"/>
      <c r="AT981" s="141" t="s">
        <v>162</v>
      </c>
      <c r="AU981" s="141" t="s">
        <v>85</v>
      </c>
      <c r="AV981" s="12" t="s">
        <v>85</v>
      </c>
      <c r="AW981" s="12" t="s">
        <v>35</v>
      </c>
      <c r="AX981" s="12" t="s">
        <v>81</v>
      </c>
      <c r="AY981" s="141" t="s">
        <v>151</v>
      </c>
    </row>
    <row r="982" spans="2:65" s="1" customFormat="1" ht="21.75" customHeight="1">
      <c r="B982" s="31"/>
      <c r="C982" s="147" t="s">
        <v>2168</v>
      </c>
      <c r="D982" s="147" t="s">
        <v>194</v>
      </c>
      <c r="E982" s="148" t="s">
        <v>2169</v>
      </c>
      <c r="F982" s="149" t="s">
        <v>2170</v>
      </c>
      <c r="G982" s="150" t="s">
        <v>311</v>
      </c>
      <c r="H982" s="151">
        <v>1</v>
      </c>
      <c r="I982" s="152"/>
      <c r="J982" s="153">
        <f>ROUND(I982*H982,2)</f>
        <v>0</v>
      </c>
      <c r="K982" s="149" t="s">
        <v>157</v>
      </c>
      <c r="L982" s="154"/>
      <c r="M982" s="155" t="s">
        <v>19</v>
      </c>
      <c r="N982" s="156" t="s">
        <v>47</v>
      </c>
      <c r="P982" s="131">
        <f>O982*H982</f>
        <v>0</v>
      </c>
      <c r="Q982" s="131">
        <v>1.6199999999999999E-2</v>
      </c>
      <c r="R982" s="131">
        <f>Q982*H982</f>
        <v>1.6199999999999999E-2</v>
      </c>
      <c r="S982" s="131">
        <v>0</v>
      </c>
      <c r="T982" s="132">
        <f>S982*H982</f>
        <v>0</v>
      </c>
      <c r="AR982" s="133" t="s">
        <v>344</v>
      </c>
      <c r="AT982" s="133" t="s">
        <v>194</v>
      </c>
      <c r="AU982" s="133" t="s">
        <v>85</v>
      </c>
      <c r="AY982" s="16" t="s">
        <v>151</v>
      </c>
      <c r="BE982" s="134">
        <f>IF(N982="základní",J982,0)</f>
        <v>0</v>
      </c>
      <c r="BF982" s="134">
        <f>IF(N982="snížená",J982,0)</f>
        <v>0</v>
      </c>
      <c r="BG982" s="134">
        <f>IF(N982="zákl. přenesená",J982,0)</f>
        <v>0</v>
      </c>
      <c r="BH982" s="134">
        <f>IF(N982="sníž. přenesená",J982,0)</f>
        <v>0</v>
      </c>
      <c r="BI982" s="134">
        <f>IF(N982="nulová",J982,0)</f>
        <v>0</v>
      </c>
      <c r="BJ982" s="16" t="s">
        <v>81</v>
      </c>
      <c r="BK982" s="134">
        <f>ROUND(I982*H982,2)</f>
        <v>0</v>
      </c>
      <c r="BL982" s="16" t="s">
        <v>249</v>
      </c>
      <c r="BM982" s="133" t="s">
        <v>2171</v>
      </c>
    </row>
    <row r="983" spans="2:65" s="1" customFormat="1" ht="21.75" customHeight="1">
      <c r="B983" s="31"/>
      <c r="C983" s="147" t="s">
        <v>2172</v>
      </c>
      <c r="D983" s="147" t="s">
        <v>194</v>
      </c>
      <c r="E983" s="148" t="s">
        <v>2173</v>
      </c>
      <c r="F983" s="149" t="s">
        <v>2174</v>
      </c>
      <c r="G983" s="150" t="s">
        <v>311</v>
      </c>
      <c r="H983" s="151">
        <v>3</v>
      </c>
      <c r="I983" s="152"/>
      <c r="J983" s="153">
        <f>ROUND(I983*H983,2)</f>
        <v>0</v>
      </c>
      <c r="K983" s="149" t="s">
        <v>157</v>
      </c>
      <c r="L983" s="154"/>
      <c r="M983" s="155" t="s">
        <v>19</v>
      </c>
      <c r="N983" s="156" t="s">
        <v>47</v>
      </c>
      <c r="P983" s="131">
        <f>O983*H983</f>
        <v>0</v>
      </c>
      <c r="Q983" s="131">
        <v>2.1600000000000001E-2</v>
      </c>
      <c r="R983" s="131">
        <f>Q983*H983</f>
        <v>6.4799999999999996E-2</v>
      </c>
      <c r="S983" s="131">
        <v>0</v>
      </c>
      <c r="T983" s="132">
        <f>S983*H983</f>
        <v>0</v>
      </c>
      <c r="AR983" s="133" t="s">
        <v>344</v>
      </c>
      <c r="AT983" s="133" t="s">
        <v>194</v>
      </c>
      <c r="AU983" s="133" t="s">
        <v>85</v>
      </c>
      <c r="AY983" s="16" t="s">
        <v>151</v>
      </c>
      <c r="BE983" s="134">
        <f>IF(N983="základní",J983,0)</f>
        <v>0</v>
      </c>
      <c r="BF983" s="134">
        <f>IF(N983="snížená",J983,0)</f>
        <v>0</v>
      </c>
      <c r="BG983" s="134">
        <f>IF(N983="zákl. přenesená",J983,0)</f>
        <v>0</v>
      </c>
      <c r="BH983" s="134">
        <f>IF(N983="sníž. přenesená",J983,0)</f>
        <v>0</v>
      </c>
      <c r="BI983" s="134">
        <f>IF(N983="nulová",J983,0)</f>
        <v>0</v>
      </c>
      <c r="BJ983" s="16" t="s">
        <v>81</v>
      </c>
      <c r="BK983" s="134">
        <f>ROUND(I983*H983,2)</f>
        <v>0</v>
      </c>
      <c r="BL983" s="16" t="s">
        <v>249</v>
      </c>
      <c r="BM983" s="133" t="s">
        <v>2175</v>
      </c>
    </row>
    <row r="984" spans="2:65" s="1" customFormat="1" ht="24.2" customHeight="1">
      <c r="B984" s="31"/>
      <c r="C984" s="122" t="s">
        <v>2176</v>
      </c>
      <c r="D984" s="122" t="s">
        <v>153</v>
      </c>
      <c r="E984" s="123" t="s">
        <v>2177</v>
      </c>
      <c r="F984" s="124" t="s">
        <v>2178</v>
      </c>
      <c r="G984" s="125" t="s">
        <v>311</v>
      </c>
      <c r="H984" s="126">
        <v>10</v>
      </c>
      <c r="I984" s="127"/>
      <c r="J984" s="128">
        <f>ROUND(I984*H984,2)</f>
        <v>0</v>
      </c>
      <c r="K984" s="124" t="s">
        <v>157</v>
      </c>
      <c r="L984" s="31"/>
      <c r="M984" s="129" t="s">
        <v>19</v>
      </c>
      <c r="N984" s="130" t="s">
        <v>47</v>
      </c>
      <c r="P984" s="131">
        <f>O984*H984</f>
        <v>0</v>
      </c>
      <c r="Q984" s="131">
        <v>0</v>
      </c>
      <c r="R984" s="131">
        <f>Q984*H984</f>
        <v>0</v>
      </c>
      <c r="S984" s="131">
        <v>0</v>
      </c>
      <c r="T984" s="132">
        <f>S984*H984</f>
        <v>0</v>
      </c>
      <c r="AR984" s="133" t="s">
        <v>249</v>
      </c>
      <c r="AT984" s="133" t="s">
        <v>153</v>
      </c>
      <c r="AU984" s="133" t="s">
        <v>85</v>
      </c>
      <c r="AY984" s="16" t="s">
        <v>151</v>
      </c>
      <c r="BE984" s="134">
        <f>IF(N984="základní",J984,0)</f>
        <v>0</v>
      </c>
      <c r="BF984" s="134">
        <f>IF(N984="snížená",J984,0)</f>
        <v>0</v>
      </c>
      <c r="BG984" s="134">
        <f>IF(N984="zákl. přenesená",J984,0)</f>
        <v>0</v>
      </c>
      <c r="BH984" s="134">
        <f>IF(N984="sníž. přenesená",J984,0)</f>
        <v>0</v>
      </c>
      <c r="BI984" s="134">
        <f>IF(N984="nulová",J984,0)</f>
        <v>0</v>
      </c>
      <c r="BJ984" s="16" t="s">
        <v>81</v>
      </c>
      <c r="BK984" s="134">
        <f>ROUND(I984*H984,2)</f>
        <v>0</v>
      </c>
      <c r="BL984" s="16" t="s">
        <v>249</v>
      </c>
      <c r="BM984" s="133" t="s">
        <v>2179</v>
      </c>
    </row>
    <row r="985" spans="2:65" s="1" customFormat="1">
      <c r="B985" s="31"/>
      <c r="D985" s="135" t="s">
        <v>160</v>
      </c>
      <c r="F985" s="136" t="s">
        <v>2180</v>
      </c>
      <c r="I985" s="137"/>
      <c r="L985" s="31"/>
      <c r="M985" s="138"/>
      <c r="T985" s="52"/>
      <c r="AT985" s="16" t="s">
        <v>160</v>
      </c>
      <c r="AU985" s="16" t="s">
        <v>85</v>
      </c>
    </row>
    <row r="986" spans="2:65" s="12" customFormat="1">
      <c r="B986" s="139"/>
      <c r="D986" s="140" t="s">
        <v>162</v>
      </c>
      <c r="E986" s="141" t="s">
        <v>19</v>
      </c>
      <c r="F986" s="142" t="s">
        <v>2181</v>
      </c>
      <c r="H986" s="143">
        <v>10</v>
      </c>
      <c r="I986" s="144"/>
      <c r="L986" s="139"/>
      <c r="M986" s="145"/>
      <c r="T986" s="146"/>
      <c r="AT986" s="141" t="s">
        <v>162</v>
      </c>
      <c r="AU986" s="141" t="s">
        <v>85</v>
      </c>
      <c r="AV986" s="12" t="s">
        <v>85</v>
      </c>
      <c r="AW986" s="12" t="s">
        <v>35</v>
      </c>
      <c r="AX986" s="12" t="s">
        <v>81</v>
      </c>
      <c r="AY986" s="141" t="s">
        <v>151</v>
      </c>
    </row>
    <row r="987" spans="2:65" s="1" customFormat="1" ht="21.75" customHeight="1">
      <c r="B987" s="31"/>
      <c r="C987" s="147" t="s">
        <v>2182</v>
      </c>
      <c r="D987" s="147" t="s">
        <v>194</v>
      </c>
      <c r="E987" s="148" t="s">
        <v>2183</v>
      </c>
      <c r="F987" s="149" t="s">
        <v>2184</v>
      </c>
      <c r="G987" s="150" t="s">
        <v>311</v>
      </c>
      <c r="H987" s="151">
        <v>8</v>
      </c>
      <c r="I987" s="152"/>
      <c r="J987" s="153">
        <f>ROUND(I987*H987,2)</f>
        <v>0</v>
      </c>
      <c r="K987" s="149" t="s">
        <v>157</v>
      </c>
      <c r="L987" s="154"/>
      <c r="M987" s="155" t="s">
        <v>19</v>
      </c>
      <c r="N987" s="156" t="s">
        <v>47</v>
      </c>
      <c r="P987" s="131">
        <f>O987*H987</f>
        <v>0</v>
      </c>
      <c r="Q987" s="131">
        <v>2.4299999999999999E-2</v>
      </c>
      <c r="R987" s="131">
        <f>Q987*H987</f>
        <v>0.19439999999999999</v>
      </c>
      <c r="S987" s="131">
        <v>0</v>
      </c>
      <c r="T987" s="132">
        <f>S987*H987</f>
        <v>0</v>
      </c>
      <c r="AR987" s="133" t="s">
        <v>344</v>
      </c>
      <c r="AT987" s="133" t="s">
        <v>194</v>
      </c>
      <c r="AU987" s="133" t="s">
        <v>85</v>
      </c>
      <c r="AY987" s="16" t="s">
        <v>151</v>
      </c>
      <c r="BE987" s="134">
        <f>IF(N987="základní",J987,0)</f>
        <v>0</v>
      </c>
      <c r="BF987" s="134">
        <f>IF(N987="snížená",J987,0)</f>
        <v>0</v>
      </c>
      <c r="BG987" s="134">
        <f>IF(N987="zákl. přenesená",J987,0)</f>
        <v>0</v>
      </c>
      <c r="BH987" s="134">
        <f>IF(N987="sníž. přenesená",J987,0)</f>
        <v>0</v>
      </c>
      <c r="BI987" s="134">
        <f>IF(N987="nulová",J987,0)</f>
        <v>0</v>
      </c>
      <c r="BJ987" s="16" t="s">
        <v>81</v>
      </c>
      <c r="BK987" s="134">
        <f>ROUND(I987*H987,2)</f>
        <v>0</v>
      </c>
      <c r="BL987" s="16" t="s">
        <v>249</v>
      </c>
      <c r="BM987" s="133" t="s">
        <v>2185</v>
      </c>
    </row>
    <row r="988" spans="2:65" s="1" customFormat="1" ht="21.75" customHeight="1">
      <c r="B988" s="31"/>
      <c r="C988" s="147" t="s">
        <v>2186</v>
      </c>
      <c r="D988" s="147" t="s">
        <v>194</v>
      </c>
      <c r="E988" s="148" t="s">
        <v>2187</v>
      </c>
      <c r="F988" s="149" t="s">
        <v>2188</v>
      </c>
      <c r="G988" s="150" t="s">
        <v>311</v>
      </c>
      <c r="H988" s="151">
        <v>1</v>
      </c>
      <c r="I988" s="152"/>
      <c r="J988" s="153">
        <f>ROUND(I988*H988,2)</f>
        <v>0</v>
      </c>
      <c r="K988" s="149" t="s">
        <v>157</v>
      </c>
      <c r="L988" s="154"/>
      <c r="M988" s="155" t="s">
        <v>19</v>
      </c>
      <c r="N988" s="156" t="s">
        <v>47</v>
      </c>
      <c r="P988" s="131">
        <f>O988*H988</f>
        <v>0</v>
      </c>
      <c r="Q988" s="131">
        <v>2.7E-2</v>
      </c>
      <c r="R988" s="131">
        <f>Q988*H988</f>
        <v>2.7E-2</v>
      </c>
      <c r="S988" s="131">
        <v>0</v>
      </c>
      <c r="T988" s="132">
        <f>S988*H988</f>
        <v>0</v>
      </c>
      <c r="AR988" s="133" t="s">
        <v>344</v>
      </c>
      <c r="AT988" s="133" t="s">
        <v>194</v>
      </c>
      <c r="AU988" s="133" t="s">
        <v>85</v>
      </c>
      <c r="AY988" s="16" t="s">
        <v>151</v>
      </c>
      <c r="BE988" s="134">
        <f>IF(N988="základní",J988,0)</f>
        <v>0</v>
      </c>
      <c r="BF988" s="134">
        <f>IF(N988="snížená",J988,0)</f>
        <v>0</v>
      </c>
      <c r="BG988" s="134">
        <f>IF(N988="zákl. přenesená",J988,0)</f>
        <v>0</v>
      </c>
      <c r="BH988" s="134">
        <f>IF(N988="sníž. přenesená",J988,0)</f>
        <v>0</v>
      </c>
      <c r="BI988" s="134">
        <f>IF(N988="nulová",J988,0)</f>
        <v>0</v>
      </c>
      <c r="BJ988" s="16" t="s">
        <v>81</v>
      </c>
      <c r="BK988" s="134">
        <f>ROUND(I988*H988,2)</f>
        <v>0</v>
      </c>
      <c r="BL988" s="16" t="s">
        <v>249</v>
      </c>
      <c r="BM988" s="133" t="s">
        <v>2189</v>
      </c>
    </row>
    <row r="989" spans="2:65" s="1" customFormat="1" ht="24.2" customHeight="1">
      <c r="B989" s="31"/>
      <c r="C989" s="147" t="s">
        <v>2190</v>
      </c>
      <c r="D989" s="147" t="s">
        <v>194</v>
      </c>
      <c r="E989" s="148" t="s">
        <v>2191</v>
      </c>
      <c r="F989" s="149" t="s">
        <v>2192</v>
      </c>
      <c r="G989" s="150" t="s">
        <v>311</v>
      </c>
      <c r="H989" s="151">
        <v>1</v>
      </c>
      <c r="I989" s="152"/>
      <c r="J989" s="153">
        <f>ROUND(I989*H989,2)</f>
        <v>0</v>
      </c>
      <c r="K989" s="149" t="s">
        <v>157</v>
      </c>
      <c r="L989" s="154"/>
      <c r="M989" s="155" t="s">
        <v>19</v>
      </c>
      <c r="N989" s="156" t="s">
        <v>47</v>
      </c>
      <c r="P989" s="131">
        <f>O989*H989</f>
        <v>0</v>
      </c>
      <c r="Q989" s="131">
        <v>2.9700000000000001E-2</v>
      </c>
      <c r="R989" s="131">
        <f>Q989*H989</f>
        <v>2.9700000000000001E-2</v>
      </c>
      <c r="S989" s="131">
        <v>0</v>
      </c>
      <c r="T989" s="132">
        <f>S989*H989</f>
        <v>0</v>
      </c>
      <c r="AR989" s="133" t="s">
        <v>344</v>
      </c>
      <c r="AT989" s="133" t="s">
        <v>194</v>
      </c>
      <c r="AU989" s="133" t="s">
        <v>85</v>
      </c>
      <c r="AY989" s="16" t="s">
        <v>151</v>
      </c>
      <c r="BE989" s="134">
        <f>IF(N989="základní",J989,0)</f>
        <v>0</v>
      </c>
      <c r="BF989" s="134">
        <f>IF(N989="snížená",J989,0)</f>
        <v>0</v>
      </c>
      <c r="BG989" s="134">
        <f>IF(N989="zákl. přenesená",J989,0)</f>
        <v>0</v>
      </c>
      <c r="BH989" s="134">
        <f>IF(N989="sníž. přenesená",J989,0)</f>
        <v>0</v>
      </c>
      <c r="BI989" s="134">
        <f>IF(N989="nulová",J989,0)</f>
        <v>0</v>
      </c>
      <c r="BJ989" s="16" t="s">
        <v>81</v>
      </c>
      <c r="BK989" s="134">
        <f>ROUND(I989*H989,2)</f>
        <v>0</v>
      </c>
      <c r="BL989" s="16" t="s">
        <v>249</v>
      </c>
      <c r="BM989" s="133" t="s">
        <v>2193</v>
      </c>
    </row>
    <row r="990" spans="2:65" s="1" customFormat="1" ht="16.5" customHeight="1">
      <c r="B990" s="31"/>
      <c r="C990" s="122" t="s">
        <v>2194</v>
      </c>
      <c r="D990" s="122" t="s">
        <v>153</v>
      </c>
      <c r="E990" s="123" t="s">
        <v>2195</v>
      </c>
      <c r="F990" s="124" t="s">
        <v>2196</v>
      </c>
      <c r="G990" s="125" t="s">
        <v>311</v>
      </c>
      <c r="H990" s="126">
        <v>2</v>
      </c>
      <c r="I990" s="127"/>
      <c r="J990" s="128">
        <f>ROUND(I990*H990,2)</f>
        <v>0</v>
      </c>
      <c r="K990" s="124" t="s">
        <v>157</v>
      </c>
      <c r="L990" s="31"/>
      <c r="M990" s="129" t="s">
        <v>19</v>
      </c>
      <c r="N990" s="130" t="s">
        <v>47</v>
      </c>
      <c r="P990" s="131">
        <f>O990*H990</f>
        <v>0</v>
      </c>
      <c r="Q990" s="131">
        <v>8.4000000000000003E-4</v>
      </c>
      <c r="R990" s="131">
        <f>Q990*H990</f>
        <v>1.6800000000000001E-3</v>
      </c>
      <c r="S990" s="131">
        <v>0</v>
      </c>
      <c r="T990" s="132">
        <f>S990*H990</f>
        <v>0</v>
      </c>
      <c r="AR990" s="133" t="s">
        <v>249</v>
      </c>
      <c r="AT990" s="133" t="s">
        <v>153</v>
      </c>
      <c r="AU990" s="133" t="s">
        <v>85</v>
      </c>
      <c r="AY990" s="16" t="s">
        <v>151</v>
      </c>
      <c r="BE990" s="134">
        <f>IF(N990="základní",J990,0)</f>
        <v>0</v>
      </c>
      <c r="BF990" s="134">
        <f>IF(N990="snížená",J990,0)</f>
        <v>0</v>
      </c>
      <c r="BG990" s="134">
        <f>IF(N990="zákl. přenesená",J990,0)</f>
        <v>0</v>
      </c>
      <c r="BH990" s="134">
        <f>IF(N990="sníž. přenesená",J990,0)</f>
        <v>0</v>
      </c>
      <c r="BI990" s="134">
        <f>IF(N990="nulová",J990,0)</f>
        <v>0</v>
      </c>
      <c r="BJ990" s="16" t="s">
        <v>81</v>
      </c>
      <c r="BK990" s="134">
        <f>ROUND(I990*H990,2)</f>
        <v>0</v>
      </c>
      <c r="BL990" s="16" t="s">
        <v>249</v>
      </c>
      <c r="BM990" s="133" t="s">
        <v>2197</v>
      </c>
    </row>
    <row r="991" spans="2:65" s="1" customFormat="1">
      <c r="B991" s="31"/>
      <c r="D991" s="135" t="s">
        <v>160</v>
      </c>
      <c r="F991" s="136" t="s">
        <v>2198</v>
      </c>
      <c r="I991" s="137"/>
      <c r="L991" s="31"/>
      <c r="M991" s="138"/>
      <c r="T991" s="52"/>
      <c r="AT991" s="16" t="s">
        <v>160</v>
      </c>
      <c r="AU991" s="16" t="s">
        <v>85</v>
      </c>
    </row>
    <row r="992" spans="2:65" s="1" customFormat="1" ht="24.2" customHeight="1">
      <c r="B992" s="31"/>
      <c r="C992" s="147" t="s">
        <v>2199</v>
      </c>
      <c r="D992" s="147" t="s">
        <v>194</v>
      </c>
      <c r="E992" s="148" t="s">
        <v>2200</v>
      </c>
      <c r="F992" s="149" t="s">
        <v>2201</v>
      </c>
      <c r="G992" s="150" t="s">
        <v>221</v>
      </c>
      <c r="H992" s="151">
        <v>3.82</v>
      </c>
      <c r="I992" s="152"/>
      <c r="J992" s="153">
        <f>ROUND(I992*H992,2)</f>
        <v>0</v>
      </c>
      <c r="K992" s="149" t="s">
        <v>157</v>
      </c>
      <c r="L992" s="154"/>
      <c r="M992" s="155" t="s">
        <v>19</v>
      </c>
      <c r="N992" s="156" t="s">
        <v>47</v>
      </c>
      <c r="P992" s="131">
        <f>O992*H992</f>
        <v>0</v>
      </c>
      <c r="Q992" s="131">
        <v>4.8059999999999999E-2</v>
      </c>
      <c r="R992" s="131">
        <f>Q992*H992</f>
        <v>0.18358919999999998</v>
      </c>
      <c r="S992" s="131">
        <v>0</v>
      </c>
      <c r="T992" s="132">
        <f>S992*H992</f>
        <v>0</v>
      </c>
      <c r="AR992" s="133" t="s">
        <v>344</v>
      </c>
      <c r="AT992" s="133" t="s">
        <v>194</v>
      </c>
      <c r="AU992" s="133" t="s">
        <v>85</v>
      </c>
      <c r="AY992" s="16" t="s">
        <v>151</v>
      </c>
      <c r="BE992" s="134">
        <f>IF(N992="základní",J992,0)</f>
        <v>0</v>
      </c>
      <c r="BF992" s="134">
        <f>IF(N992="snížená",J992,0)</f>
        <v>0</v>
      </c>
      <c r="BG992" s="134">
        <f>IF(N992="zákl. přenesená",J992,0)</f>
        <v>0</v>
      </c>
      <c r="BH992" s="134">
        <f>IF(N992="sníž. přenesená",J992,0)</f>
        <v>0</v>
      </c>
      <c r="BI992" s="134">
        <f>IF(N992="nulová",J992,0)</f>
        <v>0</v>
      </c>
      <c r="BJ992" s="16" t="s">
        <v>81</v>
      </c>
      <c r="BK992" s="134">
        <f>ROUND(I992*H992,2)</f>
        <v>0</v>
      </c>
      <c r="BL992" s="16" t="s">
        <v>249</v>
      </c>
      <c r="BM992" s="133" t="s">
        <v>2202</v>
      </c>
    </row>
    <row r="993" spans="2:65" s="1" customFormat="1" ht="16.5" customHeight="1">
      <c r="B993" s="31"/>
      <c r="C993" s="147" t="s">
        <v>2203</v>
      </c>
      <c r="D993" s="147" t="s">
        <v>194</v>
      </c>
      <c r="E993" s="148" t="s">
        <v>2204</v>
      </c>
      <c r="F993" s="149" t="s">
        <v>2205</v>
      </c>
      <c r="G993" s="150" t="s">
        <v>221</v>
      </c>
      <c r="H993" s="151">
        <v>3.82</v>
      </c>
      <c r="I993" s="152"/>
      <c r="J993" s="153">
        <f>ROUND(I993*H993,2)</f>
        <v>0</v>
      </c>
      <c r="K993" s="149" t="s">
        <v>157</v>
      </c>
      <c r="L993" s="154"/>
      <c r="M993" s="155" t="s">
        <v>19</v>
      </c>
      <c r="N993" s="156" t="s">
        <v>47</v>
      </c>
      <c r="P993" s="131">
        <f>O993*H993</f>
        <v>0</v>
      </c>
      <c r="Q993" s="131">
        <v>2.4039999999999999E-2</v>
      </c>
      <c r="R993" s="131">
        <f>Q993*H993</f>
        <v>9.1832799999999992E-2</v>
      </c>
      <c r="S993" s="131">
        <v>0</v>
      </c>
      <c r="T993" s="132">
        <f>S993*H993</f>
        <v>0</v>
      </c>
      <c r="AR993" s="133" t="s">
        <v>344</v>
      </c>
      <c r="AT993" s="133" t="s">
        <v>194</v>
      </c>
      <c r="AU993" s="133" t="s">
        <v>85</v>
      </c>
      <c r="AY993" s="16" t="s">
        <v>151</v>
      </c>
      <c r="BE993" s="134">
        <f>IF(N993="základní",J993,0)</f>
        <v>0</v>
      </c>
      <c r="BF993" s="134">
        <f>IF(N993="snížená",J993,0)</f>
        <v>0</v>
      </c>
      <c r="BG993" s="134">
        <f>IF(N993="zákl. přenesená",J993,0)</f>
        <v>0</v>
      </c>
      <c r="BH993" s="134">
        <f>IF(N993="sníž. přenesená",J993,0)</f>
        <v>0</v>
      </c>
      <c r="BI993" s="134">
        <f>IF(N993="nulová",J993,0)</f>
        <v>0</v>
      </c>
      <c r="BJ993" s="16" t="s">
        <v>81</v>
      </c>
      <c r="BK993" s="134">
        <f>ROUND(I993*H993,2)</f>
        <v>0</v>
      </c>
      <c r="BL993" s="16" t="s">
        <v>249</v>
      </c>
      <c r="BM993" s="133" t="s">
        <v>2206</v>
      </c>
    </row>
    <row r="994" spans="2:65" s="1" customFormat="1" ht="16.5" customHeight="1">
      <c r="B994" s="31"/>
      <c r="C994" s="122" t="s">
        <v>2207</v>
      </c>
      <c r="D994" s="122" t="s">
        <v>153</v>
      </c>
      <c r="E994" s="123" t="s">
        <v>2208</v>
      </c>
      <c r="F994" s="124" t="s">
        <v>2209</v>
      </c>
      <c r="G994" s="125" t="s">
        <v>311</v>
      </c>
      <c r="H994" s="126">
        <v>1</v>
      </c>
      <c r="I994" s="127"/>
      <c r="J994" s="128">
        <f>ROUND(I994*H994,2)</f>
        <v>0</v>
      </c>
      <c r="K994" s="124" t="s">
        <v>157</v>
      </c>
      <c r="L994" s="31"/>
      <c r="M994" s="129" t="s">
        <v>19</v>
      </c>
      <c r="N994" s="130" t="s">
        <v>47</v>
      </c>
      <c r="P994" s="131">
        <f>O994*H994</f>
        <v>0</v>
      </c>
      <c r="Q994" s="131">
        <v>8.8000000000000003E-4</v>
      </c>
      <c r="R994" s="131">
        <f>Q994*H994</f>
        <v>8.8000000000000003E-4</v>
      </c>
      <c r="S994" s="131">
        <v>0</v>
      </c>
      <c r="T994" s="132">
        <f>S994*H994</f>
        <v>0</v>
      </c>
      <c r="AR994" s="133" t="s">
        <v>249</v>
      </c>
      <c r="AT994" s="133" t="s">
        <v>153</v>
      </c>
      <c r="AU994" s="133" t="s">
        <v>85</v>
      </c>
      <c r="AY994" s="16" t="s">
        <v>151</v>
      </c>
      <c r="BE994" s="134">
        <f>IF(N994="základní",J994,0)</f>
        <v>0</v>
      </c>
      <c r="BF994" s="134">
        <f>IF(N994="snížená",J994,0)</f>
        <v>0</v>
      </c>
      <c r="BG994" s="134">
        <f>IF(N994="zákl. přenesená",J994,0)</f>
        <v>0</v>
      </c>
      <c r="BH994" s="134">
        <f>IF(N994="sníž. přenesená",J994,0)</f>
        <v>0</v>
      </c>
      <c r="BI994" s="134">
        <f>IF(N994="nulová",J994,0)</f>
        <v>0</v>
      </c>
      <c r="BJ994" s="16" t="s">
        <v>81</v>
      </c>
      <c r="BK994" s="134">
        <f>ROUND(I994*H994,2)</f>
        <v>0</v>
      </c>
      <c r="BL994" s="16" t="s">
        <v>249</v>
      </c>
      <c r="BM994" s="133" t="s">
        <v>2210</v>
      </c>
    </row>
    <row r="995" spans="2:65" s="1" customFormat="1">
      <c r="B995" s="31"/>
      <c r="D995" s="135" t="s">
        <v>160</v>
      </c>
      <c r="F995" s="136" t="s">
        <v>2211</v>
      </c>
      <c r="I995" s="137"/>
      <c r="L995" s="31"/>
      <c r="M995" s="138"/>
      <c r="T995" s="52"/>
      <c r="AT995" s="16" t="s">
        <v>160</v>
      </c>
      <c r="AU995" s="16" t="s">
        <v>85</v>
      </c>
    </row>
    <row r="996" spans="2:65" s="1" customFormat="1" ht="16.5" customHeight="1">
      <c r="B996" s="31"/>
      <c r="C996" s="147" t="s">
        <v>2212</v>
      </c>
      <c r="D996" s="147" t="s">
        <v>194</v>
      </c>
      <c r="E996" s="148" t="s">
        <v>2213</v>
      </c>
      <c r="F996" s="149" t="s">
        <v>2214</v>
      </c>
      <c r="G996" s="150" t="s">
        <v>221</v>
      </c>
      <c r="H996" s="151">
        <v>8.19</v>
      </c>
      <c r="I996" s="152"/>
      <c r="J996" s="153">
        <f>ROUND(I996*H996,2)</f>
        <v>0</v>
      </c>
      <c r="K996" s="149" t="s">
        <v>157</v>
      </c>
      <c r="L996" s="154"/>
      <c r="M996" s="155" t="s">
        <v>19</v>
      </c>
      <c r="N996" s="156" t="s">
        <v>47</v>
      </c>
      <c r="P996" s="131">
        <f>O996*H996</f>
        <v>0</v>
      </c>
      <c r="Q996" s="131">
        <v>4.0210000000000003E-2</v>
      </c>
      <c r="R996" s="131">
        <f>Q996*H996</f>
        <v>0.3293199</v>
      </c>
      <c r="S996" s="131">
        <v>0</v>
      </c>
      <c r="T996" s="132">
        <f>S996*H996</f>
        <v>0</v>
      </c>
      <c r="AR996" s="133" t="s">
        <v>344</v>
      </c>
      <c r="AT996" s="133" t="s">
        <v>194</v>
      </c>
      <c r="AU996" s="133" t="s">
        <v>85</v>
      </c>
      <c r="AY996" s="16" t="s">
        <v>151</v>
      </c>
      <c r="BE996" s="134">
        <f>IF(N996="základní",J996,0)</f>
        <v>0</v>
      </c>
      <c r="BF996" s="134">
        <f>IF(N996="snížená",J996,0)</f>
        <v>0</v>
      </c>
      <c r="BG996" s="134">
        <f>IF(N996="zákl. přenesená",J996,0)</f>
        <v>0</v>
      </c>
      <c r="BH996" s="134">
        <f>IF(N996="sníž. přenesená",J996,0)</f>
        <v>0</v>
      </c>
      <c r="BI996" s="134">
        <f>IF(N996="nulová",J996,0)</f>
        <v>0</v>
      </c>
      <c r="BJ996" s="16" t="s">
        <v>81</v>
      </c>
      <c r="BK996" s="134">
        <f>ROUND(I996*H996,2)</f>
        <v>0</v>
      </c>
      <c r="BL996" s="16" t="s">
        <v>249</v>
      </c>
      <c r="BM996" s="133" t="s">
        <v>2215</v>
      </c>
    </row>
    <row r="997" spans="2:65" s="1" customFormat="1" ht="16.5" customHeight="1">
      <c r="B997" s="31"/>
      <c r="C997" s="122" t="s">
        <v>2216</v>
      </c>
      <c r="D997" s="122" t="s">
        <v>153</v>
      </c>
      <c r="E997" s="123" t="s">
        <v>2217</v>
      </c>
      <c r="F997" s="124" t="s">
        <v>2218</v>
      </c>
      <c r="G997" s="125" t="s">
        <v>311</v>
      </c>
      <c r="H997" s="126">
        <v>14</v>
      </c>
      <c r="I997" s="127"/>
      <c r="J997" s="128">
        <f>ROUND(I997*H997,2)</f>
        <v>0</v>
      </c>
      <c r="K997" s="124" t="s">
        <v>157</v>
      </c>
      <c r="L997" s="31"/>
      <c r="M997" s="129" t="s">
        <v>19</v>
      </c>
      <c r="N997" s="130" t="s">
        <v>47</v>
      </c>
      <c r="P997" s="131">
        <f>O997*H997</f>
        <v>0</v>
      </c>
      <c r="Q997" s="131">
        <v>0</v>
      </c>
      <c r="R997" s="131">
        <f>Q997*H997</f>
        <v>0</v>
      </c>
      <c r="S997" s="131">
        <v>0</v>
      </c>
      <c r="T997" s="132">
        <f>S997*H997</f>
        <v>0</v>
      </c>
      <c r="AR997" s="133" t="s">
        <v>249</v>
      </c>
      <c r="AT997" s="133" t="s">
        <v>153</v>
      </c>
      <c r="AU997" s="133" t="s">
        <v>85</v>
      </c>
      <c r="AY997" s="16" t="s">
        <v>151</v>
      </c>
      <c r="BE997" s="134">
        <f>IF(N997="základní",J997,0)</f>
        <v>0</v>
      </c>
      <c r="BF997" s="134">
        <f>IF(N997="snížená",J997,0)</f>
        <v>0</v>
      </c>
      <c r="BG997" s="134">
        <f>IF(N997="zákl. přenesená",J997,0)</f>
        <v>0</v>
      </c>
      <c r="BH997" s="134">
        <f>IF(N997="sníž. přenesená",J997,0)</f>
        <v>0</v>
      </c>
      <c r="BI997" s="134">
        <f>IF(N997="nulová",J997,0)</f>
        <v>0</v>
      </c>
      <c r="BJ997" s="16" t="s">
        <v>81</v>
      </c>
      <c r="BK997" s="134">
        <f>ROUND(I997*H997,2)</f>
        <v>0</v>
      </c>
      <c r="BL997" s="16" t="s">
        <v>249</v>
      </c>
      <c r="BM997" s="133" t="s">
        <v>2219</v>
      </c>
    </row>
    <row r="998" spans="2:65" s="1" customFormat="1">
      <c r="B998" s="31"/>
      <c r="D998" s="135" t="s">
        <v>160</v>
      </c>
      <c r="F998" s="136" t="s">
        <v>2220</v>
      </c>
      <c r="I998" s="137"/>
      <c r="L998" s="31"/>
      <c r="M998" s="138"/>
      <c r="T998" s="52"/>
      <c r="AT998" s="16" t="s">
        <v>160</v>
      </c>
      <c r="AU998" s="16" t="s">
        <v>85</v>
      </c>
    </row>
    <row r="999" spans="2:65" s="1" customFormat="1" ht="16.5" customHeight="1">
      <c r="B999" s="31"/>
      <c r="C999" s="147" t="s">
        <v>2221</v>
      </c>
      <c r="D999" s="147" t="s">
        <v>194</v>
      </c>
      <c r="E999" s="148" t="s">
        <v>2222</v>
      </c>
      <c r="F999" s="149" t="s">
        <v>2223</v>
      </c>
      <c r="G999" s="150" t="s">
        <v>311</v>
      </c>
      <c r="H999" s="151">
        <v>14</v>
      </c>
      <c r="I999" s="152"/>
      <c r="J999" s="153">
        <f>ROUND(I999*H999,2)</f>
        <v>0</v>
      </c>
      <c r="K999" s="149" t="s">
        <v>157</v>
      </c>
      <c r="L999" s="154"/>
      <c r="M999" s="155" t="s">
        <v>19</v>
      </c>
      <c r="N999" s="156" t="s">
        <v>47</v>
      </c>
      <c r="P999" s="131">
        <f>O999*H999</f>
        <v>0</v>
      </c>
      <c r="Q999" s="131">
        <v>2.3999999999999998E-3</v>
      </c>
      <c r="R999" s="131">
        <f>Q999*H999</f>
        <v>3.3599999999999998E-2</v>
      </c>
      <c r="S999" s="131">
        <v>0</v>
      </c>
      <c r="T999" s="132">
        <f>S999*H999</f>
        <v>0</v>
      </c>
      <c r="AR999" s="133" t="s">
        <v>344</v>
      </c>
      <c r="AT999" s="133" t="s">
        <v>194</v>
      </c>
      <c r="AU999" s="133" t="s">
        <v>85</v>
      </c>
      <c r="AY999" s="16" t="s">
        <v>151</v>
      </c>
      <c r="BE999" s="134">
        <f>IF(N999="základní",J999,0)</f>
        <v>0</v>
      </c>
      <c r="BF999" s="134">
        <f>IF(N999="snížená",J999,0)</f>
        <v>0</v>
      </c>
      <c r="BG999" s="134">
        <f>IF(N999="zákl. přenesená",J999,0)</f>
        <v>0</v>
      </c>
      <c r="BH999" s="134">
        <f>IF(N999="sníž. přenesená",J999,0)</f>
        <v>0</v>
      </c>
      <c r="BI999" s="134">
        <f>IF(N999="nulová",J999,0)</f>
        <v>0</v>
      </c>
      <c r="BJ999" s="16" t="s">
        <v>81</v>
      </c>
      <c r="BK999" s="134">
        <f>ROUND(I999*H999,2)</f>
        <v>0</v>
      </c>
      <c r="BL999" s="16" t="s">
        <v>249</v>
      </c>
      <c r="BM999" s="133" t="s">
        <v>2224</v>
      </c>
    </row>
    <row r="1000" spans="2:65" s="1" customFormat="1" ht="16.5" customHeight="1">
      <c r="B1000" s="31"/>
      <c r="C1000" s="122" t="s">
        <v>2225</v>
      </c>
      <c r="D1000" s="122" t="s">
        <v>153</v>
      </c>
      <c r="E1000" s="123" t="s">
        <v>2226</v>
      </c>
      <c r="F1000" s="124" t="s">
        <v>2227</v>
      </c>
      <c r="G1000" s="125" t="s">
        <v>311</v>
      </c>
      <c r="H1000" s="126">
        <v>12</v>
      </c>
      <c r="I1000" s="127"/>
      <c r="J1000" s="128">
        <f>ROUND(I1000*H1000,2)</f>
        <v>0</v>
      </c>
      <c r="K1000" s="124" t="s">
        <v>19</v>
      </c>
      <c r="L1000" s="31"/>
      <c r="M1000" s="129" t="s">
        <v>19</v>
      </c>
      <c r="N1000" s="130" t="s">
        <v>47</v>
      </c>
      <c r="P1000" s="131">
        <f>O1000*H1000</f>
        <v>0</v>
      </c>
      <c r="Q1000" s="131">
        <v>0</v>
      </c>
      <c r="R1000" s="131">
        <f>Q1000*H1000</f>
        <v>0</v>
      </c>
      <c r="S1000" s="131">
        <v>0</v>
      </c>
      <c r="T1000" s="132">
        <f>S1000*H1000</f>
        <v>0</v>
      </c>
      <c r="AR1000" s="133" t="s">
        <v>249</v>
      </c>
      <c r="AT1000" s="133" t="s">
        <v>153</v>
      </c>
      <c r="AU1000" s="133" t="s">
        <v>85</v>
      </c>
      <c r="AY1000" s="16" t="s">
        <v>151</v>
      </c>
      <c r="BE1000" s="134">
        <f>IF(N1000="základní",J1000,0)</f>
        <v>0</v>
      </c>
      <c r="BF1000" s="134">
        <f>IF(N1000="snížená",J1000,0)</f>
        <v>0</v>
      </c>
      <c r="BG1000" s="134">
        <f>IF(N1000="zákl. přenesená",J1000,0)</f>
        <v>0</v>
      </c>
      <c r="BH1000" s="134">
        <f>IF(N1000="sníž. přenesená",J1000,0)</f>
        <v>0</v>
      </c>
      <c r="BI1000" s="134">
        <f>IF(N1000="nulová",J1000,0)</f>
        <v>0</v>
      </c>
      <c r="BJ1000" s="16" t="s">
        <v>81</v>
      </c>
      <c r="BK1000" s="134">
        <f>ROUND(I1000*H1000,2)</f>
        <v>0</v>
      </c>
      <c r="BL1000" s="16" t="s">
        <v>249</v>
      </c>
      <c r="BM1000" s="133" t="s">
        <v>2228</v>
      </c>
    </row>
    <row r="1001" spans="2:65" s="1" customFormat="1" ht="16.5" customHeight="1">
      <c r="B1001" s="31"/>
      <c r="C1001" s="147" t="s">
        <v>2229</v>
      </c>
      <c r="D1001" s="147" t="s">
        <v>194</v>
      </c>
      <c r="E1001" s="148" t="s">
        <v>2230</v>
      </c>
      <c r="F1001" s="149" t="s">
        <v>2231</v>
      </c>
      <c r="G1001" s="150" t="s">
        <v>311</v>
      </c>
      <c r="H1001" s="151">
        <v>12</v>
      </c>
      <c r="I1001" s="152"/>
      <c r="J1001" s="153">
        <f>ROUND(I1001*H1001,2)</f>
        <v>0</v>
      </c>
      <c r="K1001" s="149" t="s">
        <v>19</v>
      </c>
      <c r="L1001" s="154"/>
      <c r="M1001" s="155" t="s">
        <v>19</v>
      </c>
      <c r="N1001" s="156" t="s">
        <v>47</v>
      </c>
      <c r="P1001" s="131">
        <f>O1001*H1001</f>
        <v>0</v>
      </c>
      <c r="Q1001" s="131">
        <v>9.0000000000000006E-5</v>
      </c>
      <c r="R1001" s="131">
        <f>Q1001*H1001</f>
        <v>1.08E-3</v>
      </c>
      <c r="S1001" s="131">
        <v>0</v>
      </c>
      <c r="T1001" s="132">
        <f>S1001*H1001</f>
        <v>0</v>
      </c>
      <c r="AR1001" s="133" t="s">
        <v>344</v>
      </c>
      <c r="AT1001" s="133" t="s">
        <v>194</v>
      </c>
      <c r="AU1001" s="133" t="s">
        <v>85</v>
      </c>
      <c r="AY1001" s="16" t="s">
        <v>151</v>
      </c>
      <c r="BE1001" s="134">
        <f>IF(N1001="základní",J1001,0)</f>
        <v>0</v>
      </c>
      <c r="BF1001" s="134">
        <f>IF(N1001="snížená",J1001,0)</f>
        <v>0</v>
      </c>
      <c r="BG1001" s="134">
        <f>IF(N1001="zákl. přenesená",J1001,0)</f>
        <v>0</v>
      </c>
      <c r="BH1001" s="134">
        <f>IF(N1001="sníž. přenesená",J1001,0)</f>
        <v>0</v>
      </c>
      <c r="BI1001" s="134">
        <f>IF(N1001="nulová",J1001,0)</f>
        <v>0</v>
      </c>
      <c r="BJ1001" s="16" t="s">
        <v>81</v>
      </c>
      <c r="BK1001" s="134">
        <f>ROUND(I1001*H1001,2)</f>
        <v>0</v>
      </c>
      <c r="BL1001" s="16" t="s">
        <v>249</v>
      </c>
      <c r="BM1001" s="133" t="s">
        <v>2232</v>
      </c>
    </row>
    <row r="1002" spans="2:65" s="1" customFormat="1" ht="16.5" customHeight="1">
      <c r="B1002" s="31"/>
      <c r="C1002" s="122" t="s">
        <v>2233</v>
      </c>
      <c r="D1002" s="122" t="s">
        <v>153</v>
      </c>
      <c r="E1002" s="123" t="s">
        <v>2234</v>
      </c>
      <c r="F1002" s="124" t="s">
        <v>2235</v>
      </c>
      <c r="G1002" s="125" t="s">
        <v>311</v>
      </c>
      <c r="H1002" s="126">
        <v>29</v>
      </c>
      <c r="I1002" s="127"/>
      <c r="J1002" s="128">
        <f>ROUND(I1002*H1002,2)</f>
        <v>0</v>
      </c>
      <c r="K1002" s="124" t="s">
        <v>157</v>
      </c>
      <c r="L1002" s="31"/>
      <c r="M1002" s="129" t="s">
        <v>19</v>
      </c>
      <c r="N1002" s="130" t="s">
        <v>47</v>
      </c>
      <c r="P1002" s="131">
        <f>O1002*H1002</f>
        <v>0</v>
      </c>
      <c r="Q1002" s="131">
        <v>0</v>
      </c>
      <c r="R1002" s="131">
        <f>Q1002*H1002</f>
        <v>0</v>
      </c>
      <c r="S1002" s="131">
        <v>0</v>
      </c>
      <c r="T1002" s="132">
        <f>S1002*H1002</f>
        <v>0</v>
      </c>
      <c r="AR1002" s="133" t="s">
        <v>249</v>
      </c>
      <c r="AT1002" s="133" t="s">
        <v>153</v>
      </c>
      <c r="AU1002" s="133" t="s">
        <v>85</v>
      </c>
      <c r="AY1002" s="16" t="s">
        <v>151</v>
      </c>
      <c r="BE1002" s="134">
        <f>IF(N1002="základní",J1002,0)</f>
        <v>0</v>
      </c>
      <c r="BF1002" s="134">
        <f>IF(N1002="snížená",J1002,0)</f>
        <v>0</v>
      </c>
      <c r="BG1002" s="134">
        <f>IF(N1002="zákl. přenesená",J1002,0)</f>
        <v>0</v>
      </c>
      <c r="BH1002" s="134">
        <f>IF(N1002="sníž. přenesená",J1002,0)</f>
        <v>0</v>
      </c>
      <c r="BI1002" s="134">
        <f>IF(N1002="nulová",J1002,0)</f>
        <v>0</v>
      </c>
      <c r="BJ1002" s="16" t="s">
        <v>81</v>
      </c>
      <c r="BK1002" s="134">
        <f>ROUND(I1002*H1002,2)</f>
        <v>0</v>
      </c>
      <c r="BL1002" s="16" t="s">
        <v>249</v>
      </c>
      <c r="BM1002" s="133" t="s">
        <v>2236</v>
      </c>
    </row>
    <row r="1003" spans="2:65" s="1" customFormat="1">
      <c r="B1003" s="31"/>
      <c r="D1003" s="135" t="s">
        <v>160</v>
      </c>
      <c r="F1003" s="136" t="s">
        <v>2237</v>
      </c>
      <c r="I1003" s="137"/>
      <c r="L1003" s="31"/>
      <c r="M1003" s="138"/>
      <c r="T1003" s="52"/>
      <c r="AT1003" s="16" t="s">
        <v>160</v>
      </c>
      <c r="AU1003" s="16" t="s">
        <v>85</v>
      </c>
    </row>
    <row r="1004" spans="2:65" s="1" customFormat="1" ht="16.5" customHeight="1">
      <c r="B1004" s="31"/>
      <c r="C1004" s="147" t="s">
        <v>2238</v>
      </c>
      <c r="D1004" s="147" t="s">
        <v>194</v>
      </c>
      <c r="E1004" s="148" t="s">
        <v>2239</v>
      </c>
      <c r="F1004" s="149" t="s">
        <v>2240</v>
      </c>
      <c r="G1004" s="150" t="s">
        <v>311</v>
      </c>
      <c r="H1004" s="151">
        <v>25</v>
      </c>
      <c r="I1004" s="152"/>
      <c r="J1004" s="153">
        <f>ROUND(I1004*H1004,2)</f>
        <v>0</v>
      </c>
      <c r="K1004" s="149" t="s">
        <v>157</v>
      </c>
      <c r="L1004" s="154"/>
      <c r="M1004" s="155" t="s">
        <v>19</v>
      </c>
      <c r="N1004" s="156" t="s">
        <v>47</v>
      </c>
      <c r="P1004" s="131">
        <f>O1004*H1004</f>
        <v>0</v>
      </c>
      <c r="Q1004" s="131">
        <v>2.2000000000000001E-3</v>
      </c>
      <c r="R1004" s="131">
        <f>Q1004*H1004</f>
        <v>5.5E-2</v>
      </c>
      <c r="S1004" s="131">
        <v>0</v>
      </c>
      <c r="T1004" s="132">
        <f>S1004*H1004</f>
        <v>0</v>
      </c>
      <c r="AR1004" s="133" t="s">
        <v>344</v>
      </c>
      <c r="AT1004" s="133" t="s">
        <v>194</v>
      </c>
      <c r="AU1004" s="133" t="s">
        <v>85</v>
      </c>
      <c r="AY1004" s="16" t="s">
        <v>151</v>
      </c>
      <c r="BE1004" s="134">
        <f>IF(N1004="základní",J1004,0)</f>
        <v>0</v>
      </c>
      <c r="BF1004" s="134">
        <f>IF(N1004="snížená",J1004,0)</f>
        <v>0</v>
      </c>
      <c r="BG1004" s="134">
        <f>IF(N1004="zákl. přenesená",J1004,0)</f>
        <v>0</v>
      </c>
      <c r="BH1004" s="134">
        <f>IF(N1004="sníž. přenesená",J1004,0)</f>
        <v>0</v>
      </c>
      <c r="BI1004" s="134">
        <f>IF(N1004="nulová",J1004,0)</f>
        <v>0</v>
      </c>
      <c r="BJ1004" s="16" t="s">
        <v>81</v>
      </c>
      <c r="BK1004" s="134">
        <f>ROUND(I1004*H1004,2)</f>
        <v>0</v>
      </c>
      <c r="BL1004" s="16" t="s">
        <v>249</v>
      </c>
      <c r="BM1004" s="133" t="s">
        <v>2241</v>
      </c>
    </row>
    <row r="1005" spans="2:65" s="1" customFormat="1" ht="16.5" customHeight="1">
      <c r="B1005" s="31"/>
      <c r="C1005" s="147" t="s">
        <v>2242</v>
      </c>
      <c r="D1005" s="147" t="s">
        <v>194</v>
      </c>
      <c r="E1005" s="148" t="s">
        <v>2243</v>
      </c>
      <c r="F1005" s="149" t="s">
        <v>2244</v>
      </c>
      <c r="G1005" s="150" t="s">
        <v>311</v>
      </c>
      <c r="H1005" s="151">
        <v>4</v>
      </c>
      <c r="I1005" s="152"/>
      <c r="J1005" s="153">
        <f>ROUND(I1005*H1005,2)</f>
        <v>0</v>
      </c>
      <c r="K1005" s="149" t="s">
        <v>157</v>
      </c>
      <c r="L1005" s="154"/>
      <c r="M1005" s="155" t="s">
        <v>19</v>
      </c>
      <c r="N1005" s="156" t="s">
        <v>47</v>
      </c>
      <c r="P1005" s="131">
        <f>O1005*H1005</f>
        <v>0</v>
      </c>
      <c r="Q1005" s="131">
        <v>2.2000000000000001E-3</v>
      </c>
      <c r="R1005" s="131">
        <f>Q1005*H1005</f>
        <v>8.8000000000000005E-3</v>
      </c>
      <c r="S1005" s="131">
        <v>0</v>
      </c>
      <c r="T1005" s="132">
        <f>S1005*H1005</f>
        <v>0</v>
      </c>
      <c r="AR1005" s="133" t="s">
        <v>344</v>
      </c>
      <c r="AT1005" s="133" t="s">
        <v>194</v>
      </c>
      <c r="AU1005" s="133" t="s">
        <v>85</v>
      </c>
      <c r="AY1005" s="16" t="s">
        <v>151</v>
      </c>
      <c r="BE1005" s="134">
        <f>IF(N1005="základní",J1005,0)</f>
        <v>0</v>
      </c>
      <c r="BF1005" s="134">
        <f>IF(N1005="snížená",J1005,0)</f>
        <v>0</v>
      </c>
      <c r="BG1005" s="134">
        <f>IF(N1005="zákl. přenesená",J1005,0)</f>
        <v>0</v>
      </c>
      <c r="BH1005" s="134">
        <f>IF(N1005="sníž. přenesená",J1005,0)</f>
        <v>0</v>
      </c>
      <c r="BI1005" s="134">
        <f>IF(N1005="nulová",J1005,0)</f>
        <v>0</v>
      </c>
      <c r="BJ1005" s="16" t="s">
        <v>81</v>
      </c>
      <c r="BK1005" s="134">
        <f>ROUND(I1005*H1005,2)</f>
        <v>0</v>
      </c>
      <c r="BL1005" s="16" t="s">
        <v>249</v>
      </c>
      <c r="BM1005" s="133" t="s">
        <v>2245</v>
      </c>
    </row>
    <row r="1006" spans="2:65" s="1" customFormat="1" ht="16.5" customHeight="1">
      <c r="B1006" s="31"/>
      <c r="C1006" s="122" t="s">
        <v>2246</v>
      </c>
      <c r="D1006" s="122" t="s">
        <v>153</v>
      </c>
      <c r="E1006" s="123" t="s">
        <v>2247</v>
      </c>
      <c r="F1006" s="124" t="s">
        <v>2248</v>
      </c>
      <c r="G1006" s="125" t="s">
        <v>311</v>
      </c>
      <c r="H1006" s="126">
        <v>2</v>
      </c>
      <c r="I1006" s="127"/>
      <c r="J1006" s="128">
        <f>ROUND(I1006*H1006,2)</f>
        <v>0</v>
      </c>
      <c r="K1006" s="124" t="s">
        <v>157</v>
      </c>
      <c r="L1006" s="31"/>
      <c r="M1006" s="129" t="s">
        <v>19</v>
      </c>
      <c r="N1006" s="130" t="s">
        <v>47</v>
      </c>
      <c r="P1006" s="131">
        <f>O1006*H1006</f>
        <v>0</v>
      </c>
      <c r="Q1006" s="131">
        <v>0</v>
      </c>
      <c r="R1006" s="131">
        <f>Q1006*H1006</f>
        <v>0</v>
      </c>
      <c r="S1006" s="131">
        <v>0</v>
      </c>
      <c r="T1006" s="132">
        <f>S1006*H1006</f>
        <v>0</v>
      </c>
      <c r="AR1006" s="133" t="s">
        <v>249</v>
      </c>
      <c r="AT1006" s="133" t="s">
        <v>153</v>
      </c>
      <c r="AU1006" s="133" t="s">
        <v>85</v>
      </c>
      <c r="AY1006" s="16" t="s">
        <v>151</v>
      </c>
      <c r="BE1006" s="134">
        <f>IF(N1006="základní",J1006,0)</f>
        <v>0</v>
      </c>
      <c r="BF1006" s="134">
        <f>IF(N1006="snížená",J1006,0)</f>
        <v>0</v>
      </c>
      <c r="BG1006" s="134">
        <f>IF(N1006="zákl. přenesená",J1006,0)</f>
        <v>0</v>
      </c>
      <c r="BH1006" s="134">
        <f>IF(N1006="sníž. přenesená",J1006,0)</f>
        <v>0</v>
      </c>
      <c r="BI1006" s="134">
        <f>IF(N1006="nulová",J1006,0)</f>
        <v>0</v>
      </c>
      <c r="BJ1006" s="16" t="s">
        <v>81</v>
      </c>
      <c r="BK1006" s="134">
        <f>ROUND(I1006*H1006,2)</f>
        <v>0</v>
      </c>
      <c r="BL1006" s="16" t="s">
        <v>249</v>
      </c>
      <c r="BM1006" s="133" t="s">
        <v>2249</v>
      </c>
    </row>
    <row r="1007" spans="2:65" s="1" customFormat="1">
      <c r="B1007" s="31"/>
      <c r="D1007" s="135" t="s">
        <v>160</v>
      </c>
      <c r="F1007" s="136" t="s">
        <v>2250</v>
      </c>
      <c r="I1007" s="137"/>
      <c r="L1007" s="31"/>
      <c r="M1007" s="138"/>
      <c r="T1007" s="52"/>
      <c r="AT1007" s="16" t="s">
        <v>160</v>
      </c>
      <c r="AU1007" s="16" t="s">
        <v>85</v>
      </c>
    </row>
    <row r="1008" spans="2:65" s="1" customFormat="1" ht="16.5" customHeight="1">
      <c r="B1008" s="31"/>
      <c r="C1008" s="147" t="s">
        <v>2251</v>
      </c>
      <c r="D1008" s="147" t="s">
        <v>194</v>
      </c>
      <c r="E1008" s="148" t="s">
        <v>2252</v>
      </c>
      <c r="F1008" s="149" t="s">
        <v>2253</v>
      </c>
      <c r="G1008" s="150" t="s">
        <v>311</v>
      </c>
      <c r="H1008" s="151">
        <v>2</v>
      </c>
      <c r="I1008" s="152"/>
      <c r="J1008" s="153">
        <f>ROUND(I1008*H1008,2)</f>
        <v>0</v>
      </c>
      <c r="K1008" s="149" t="s">
        <v>157</v>
      </c>
      <c r="L1008" s="154"/>
      <c r="M1008" s="155" t="s">
        <v>19</v>
      </c>
      <c r="N1008" s="156" t="s">
        <v>47</v>
      </c>
      <c r="P1008" s="131">
        <f>O1008*H1008</f>
        <v>0</v>
      </c>
      <c r="Q1008" s="131">
        <v>2.2000000000000001E-3</v>
      </c>
      <c r="R1008" s="131">
        <f>Q1008*H1008</f>
        <v>4.4000000000000003E-3</v>
      </c>
      <c r="S1008" s="131">
        <v>0</v>
      </c>
      <c r="T1008" s="132">
        <f>S1008*H1008</f>
        <v>0</v>
      </c>
      <c r="AR1008" s="133" t="s">
        <v>344</v>
      </c>
      <c r="AT1008" s="133" t="s">
        <v>194</v>
      </c>
      <c r="AU1008" s="133" t="s">
        <v>85</v>
      </c>
      <c r="AY1008" s="16" t="s">
        <v>151</v>
      </c>
      <c r="BE1008" s="134">
        <f>IF(N1008="základní",J1008,0)</f>
        <v>0</v>
      </c>
      <c r="BF1008" s="134">
        <f>IF(N1008="snížená",J1008,0)</f>
        <v>0</v>
      </c>
      <c r="BG1008" s="134">
        <f>IF(N1008="zákl. přenesená",J1008,0)</f>
        <v>0</v>
      </c>
      <c r="BH1008" s="134">
        <f>IF(N1008="sníž. přenesená",J1008,0)</f>
        <v>0</v>
      </c>
      <c r="BI1008" s="134">
        <f>IF(N1008="nulová",J1008,0)</f>
        <v>0</v>
      </c>
      <c r="BJ1008" s="16" t="s">
        <v>81</v>
      </c>
      <c r="BK1008" s="134">
        <f>ROUND(I1008*H1008,2)</f>
        <v>0</v>
      </c>
      <c r="BL1008" s="16" t="s">
        <v>249</v>
      </c>
      <c r="BM1008" s="133" t="s">
        <v>2254</v>
      </c>
    </row>
    <row r="1009" spans="2:65" s="1" customFormat="1" ht="16.5" customHeight="1">
      <c r="B1009" s="31"/>
      <c r="C1009" s="122" t="s">
        <v>2255</v>
      </c>
      <c r="D1009" s="122" t="s">
        <v>153</v>
      </c>
      <c r="E1009" s="123" t="s">
        <v>2256</v>
      </c>
      <c r="F1009" s="124" t="s">
        <v>2257</v>
      </c>
      <c r="G1009" s="125" t="s">
        <v>311</v>
      </c>
      <c r="H1009" s="126">
        <v>33</v>
      </c>
      <c r="I1009" s="127"/>
      <c r="J1009" s="128">
        <f>ROUND(I1009*H1009,2)</f>
        <v>0</v>
      </c>
      <c r="K1009" s="124" t="s">
        <v>157</v>
      </c>
      <c r="L1009" s="31"/>
      <c r="M1009" s="129" t="s">
        <v>19</v>
      </c>
      <c r="N1009" s="130" t="s">
        <v>47</v>
      </c>
      <c r="P1009" s="131">
        <f>O1009*H1009</f>
        <v>0</v>
      </c>
      <c r="Q1009" s="131">
        <v>0</v>
      </c>
      <c r="R1009" s="131">
        <f>Q1009*H1009</f>
        <v>0</v>
      </c>
      <c r="S1009" s="131">
        <v>0</v>
      </c>
      <c r="T1009" s="132">
        <f>S1009*H1009</f>
        <v>0</v>
      </c>
      <c r="AR1009" s="133" t="s">
        <v>249</v>
      </c>
      <c r="AT1009" s="133" t="s">
        <v>153</v>
      </c>
      <c r="AU1009" s="133" t="s">
        <v>85</v>
      </c>
      <c r="AY1009" s="16" t="s">
        <v>151</v>
      </c>
      <c r="BE1009" s="134">
        <f>IF(N1009="základní",J1009,0)</f>
        <v>0</v>
      </c>
      <c r="BF1009" s="134">
        <f>IF(N1009="snížená",J1009,0)</f>
        <v>0</v>
      </c>
      <c r="BG1009" s="134">
        <f>IF(N1009="zákl. přenesená",J1009,0)</f>
        <v>0</v>
      </c>
      <c r="BH1009" s="134">
        <f>IF(N1009="sníž. přenesená",J1009,0)</f>
        <v>0</v>
      </c>
      <c r="BI1009" s="134">
        <f>IF(N1009="nulová",J1009,0)</f>
        <v>0</v>
      </c>
      <c r="BJ1009" s="16" t="s">
        <v>81</v>
      </c>
      <c r="BK1009" s="134">
        <f>ROUND(I1009*H1009,2)</f>
        <v>0</v>
      </c>
      <c r="BL1009" s="16" t="s">
        <v>249</v>
      </c>
      <c r="BM1009" s="133" t="s">
        <v>2258</v>
      </c>
    </row>
    <row r="1010" spans="2:65" s="1" customFormat="1">
      <c r="B1010" s="31"/>
      <c r="D1010" s="135" t="s">
        <v>160</v>
      </c>
      <c r="F1010" s="136" t="s">
        <v>2259</v>
      </c>
      <c r="I1010" s="137"/>
      <c r="L1010" s="31"/>
      <c r="M1010" s="138"/>
      <c r="T1010" s="52"/>
      <c r="AT1010" s="16" t="s">
        <v>160</v>
      </c>
      <c r="AU1010" s="16" t="s">
        <v>85</v>
      </c>
    </row>
    <row r="1011" spans="2:65" s="12" customFormat="1">
      <c r="B1011" s="139"/>
      <c r="D1011" s="140" t="s">
        <v>162</v>
      </c>
      <c r="E1011" s="141" t="s">
        <v>19</v>
      </c>
      <c r="F1011" s="142" t="s">
        <v>2260</v>
      </c>
      <c r="H1011" s="143">
        <v>33</v>
      </c>
      <c r="I1011" s="144"/>
      <c r="L1011" s="139"/>
      <c r="M1011" s="145"/>
      <c r="T1011" s="146"/>
      <c r="AT1011" s="141" t="s">
        <v>162</v>
      </c>
      <c r="AU1011" s="141" t="s">
        <v>85</v>
      </c>
      <c r="AV1011" s="12" t="s">
        <v>85</v>
      </c>
      <c r="AW1011" s="12" t="s">
        <v>35</v>
      </c>
      <c r="AX1011" s="12" t="s">
        <v>81</v>
      </c>
      <c r="AY1011" s="141" t="s">
        <v>151</v>
      </c>
    </row>
    <row r="1012" spans="2:65" s="1" customFormat="1" ht="16.5" customHeight="1">
      <c r="B1012" s="31"/>
      <c r="C1012" s="147" t="s">
        <v>2261</v>
      </c>
      <c r="D1012" s="147" t="s">
        <v>194</v>
      </c>
      <c r="E1012" s="148" t="s">
        <v>2262</v>
      </c>
      <c r="F1012" s="149" t="s">
        <v>2263</v>
      </c>
      <c r="G1012" s="150" t="s">
        <v>311</v>
      </c>
      <c r="H1012" s="151">
        <v>33</v>
      </c>
      <c r="I1012" s="152"/>
      <c r="J1012" s="153">
        <f>ROUND(I1012*H1012,2)</f>
        <v>0</v>
      </c>
      <c r="K1012" s="149" t="s">
        <v>19</v>
      </c>
      <c r="L1012" s="154"/>
      <c r="M1012" s="155" t="s">
        <v>19</v>
      </c>
      <c r="N1012" s="156" t="s">
        <v>47</v>
      </c>
      <c r="P1012" s="131">
        <f>O1012*H1012</f>
        <v>0</v>
      </c>
      <c r="Q1012" s="131">
        <v>1.4999999999999999E-4</v>
      </c>
      <c r="R1012" s="131">
        <f>Q1012*H1012</f>
        <v>4.9499999999999995E-3</v>
      </c>
      <c r="S1012" s="131">
        <v>0</v>
      </c>
      <c r="T1012" s="132">
        <f>S1012*H1012</f>
        <v>0</v>
      </c>
      <c r="AR1012" s="133" t="s">
        <v>344</v>
      </c>
      <c r="AT1012" s="133" t="s">
        <v>194</v>
      </c>
      <c r="AU1012" s="133" t="s">
        <v>85</v>
      </c>
      <c r="AY1012" s="16" t="s">
        <v>151</v>
      </c>
      <c r="BE1012" s="134">
        <f>IF(N1012="základní",J1012,0)</f>
        <v>0</v>
      </c>
      <c r="BF1012" s="134">
        <f>IF(N1012="snížená",J1012,0)</f>
        <v>0</v>
      </c>
      <c r="BG1012" s="134">
        <f>IF(N1012="zákl. přenesená",J1012,0)</f>
        <v>0</v>
      </c>
      <c r="BH1012" s="134">
        <f>IF(N1012="sníž. přenesená",J1012,0)</f>
        <v>0</v>
      </c>
      <c r="BI1012" s="134">
        <f>IF(N1012="nulová",J1012,0)</f>
        <v>0</v>
      </c>
      <c r="BJ1012" s="16" t="s">
        <v>81</v>
      </c>
      <c r="BK1012" s="134">
        <f>ROUND(I1012*H1012,2)</f>
        <v>0</v>
      </c>
      <c r="BL1012" s="16" t="s">
        <v>249</v>
      </c>
      <c r="BM1012" s="133" t="s">
        <v>2264</v>
      </c>
    </row>
    <row r="1013" spans="2:65" s="1" customFormat="1" ht="16.5" customHeight="1">
      <c r="B1013" s="31"/>
      <c r="C1013" s="122" t="s">
        <v>2265</v>
      </c>
      <c r="D1013" s="122" t="s">
        <v>153</v>
      </c>
      <c r="E1013" s="123" t="s">
        <v>2266</v>
      </c>
      <c r="F1013" s="124" t="s">
        <v>2267</v>
      </c>
      <c r="G1013" s="125" t="s">
        <v>311</v>
      </c>
      <c r="H1013" s="126">
        <v>2</v>
      </c>
      <c r="I1013" s="127"/>
      <c r="J1013" s="128">
        <f>ROUND(I1013*H1013,2)</f>
        <v>0</v>
      </c>
      <c r="K1013" s="124" t="s">
        <v>157</v>
      </c>
      <c r="L1013" s="31"/>
      <c r="M1013" s="129" t="s">
        <v>19</v>
      </c>
      <c r="N1013" s="130" t="s">
        <v>47</v>
      </c>
      <c r="P1013" s="131">
        <f>O1013*H1013</f>
        <v>0</v>
      </c>
      <c r="Q1013" s="131">
        <v>0</v>
      </c>
      <c r="R1013" s="131">
        <f>Q1013*H1013</f>
        <v>0</v>
      </c>
      <c r="S1013" s="131">
        <v>4.1700000000000001E-2</v>
      </c>
      <c r="T1013" s="132">
        <f>S1013*H1013</f>
        <v>8.3400000000000002E-2</v>
      </c>
      <c r="AR1013" s="133" t="s">
        <v>249</v>
      </c>
      <c r="AT1013" s="133" t="s">
        <v>153</v>
      </c>
      <c r="AU1013" s="133" t="s">
        <v>85</v>
      </c>
      <c r="AY1013" s="16" t="s">
        <v>151</v>
      </c>
      <c r="BE1013" s="134">
        <f>IF(N1013="základní",J1013,0)</f>
        <v>0</v>
      </c>
      <c r="BF1013" s="134">
        <f>IF(N1013="snížená",J1013,0)</f>
        <v>0</v>
      </c>
      <c r="BG1013" s="134">
        <f>IF(N1013="zákl. přenesená",J1013,0)</f>
        <v>0</v>
      </c>
      <c r="BH1013" s="134">
        <f>IF(N1013="sníž. přenesená",J1013,0)</f>
        <v>0</v>
      </c>
      <c r="BI1013" s="134">
        <f>IF(N1013="nulová",J1013,0)</f>
        <v>0</v>
      </c>
      <c r="BJ1013" s="16" t="s">
        <v>81</v>
      </c>
      <c r="BK1013" s="134">
        <f>ROUND(I1013*H1013,2)</f>
        <v>0</v>
      </c>
      <c r="BL1013" s="16" t="s">
        <v>249</v>
      </c>
      <c r="BM1013" s="133" t="s">
        <v>2268</v>
      </c>
    </row>
    <row r="1014" spans="2:65" s="1" customFormat="1">
      <c r="B1014" s="31"/>
      <c r="D1014" s="135" t="s">
        <v>160</v>
      </c>
      <c r="F1014" s="136" t="s">
        <v>2269</v>
      </c>
      <c r="I1014" s="137"/>
      <c r="L1014" s="31"/>
      <c r="M1014" s="138"/>
      <c r="T1014" s="52"/>
      <c r="AT1014" s="16" t="s">
        <v>160</v>
      </c>
      <c r="AU1014" s="16" t="s">
        <v>85</v>
      </c>
    </row>
    <row r="1015" spans="2:65" s="1" customFormat="1" ht="16.5" customHeight="1">
      <c r="B1015" s="31"/>
      <c r="C1015" s="122" t="s">
        <v>2270</v>
      </c>
      <c r="D1015" s="122" t="s">
        <v>153</v>
      </c>
      <c r="E1015" s="123" t="s">
        <v>2271</v>
      </c>
      <c r="F1015" s="124" t="s">
        <v>2272</v>
      </c>
      <c r="G1015" s="125" t="s">
        <v>311</v>
      </c>
      <c r="H1015" s="126">
        <v>35</v>
      </c>
      <c r="I1015" s="127"/>
      <c r="J1015" s="128">
        <f>ROUND(I1015*H1015,2)</f>
        <v>0</v>
      </c>
      <c r="K1015" s="124" t="s">
        <v>157</v>
      </c>
      <c r="L1015" s="31"/>
      <c r="M1015" s="129" t="s">
        <v>19</v>
      </c>
      <c r="N1015" s="130" t="s">
        <v>47</v>
      </c>
      <c r="P1015" s="131">
        <f>O1015*H1015</f>
        <v>0</v>
      </c>
      <c r="Q1015" s="131">
        <v>0</v>
      </c>
      <c r="R1015" s="131">
        <f>Q1015*H1015</f>
        <v>0</v>
      </c>
      <c r="S1015" s="131">
        <v>2.4E-2</v>
      </c>
      <c r="T1015" s="132">
        <f>S1015*H1015</f>
        <v>0.84</v>
      </c>
      <c r="AR1015" s="133" t="s">
        <v>249</v>
      </c>
      <c r="AT1015" s="133" t="s">
        <v>153</v>
      </c>
      <c r="AU1015" s="133" t="s">
        <v>85</v>
      </c>
      <c r="AY1015" s="16" t="s">
        <v>151</v>
      </c>
      <c r="BE1015" s="134">
        <f>IF(N1015="základní",J1015,0)</f>
        <v>0</v>
      </c>
      <c r="BF1015" s="134">
        <f>IF(N1015="snížená",J1015,0)</f>
        <v>0</v>
      </c>
      <c r="BG1015" s="134">
        <f>IF(N1015="zákl. přenesená",J1015,0)</f>
        <v>0</v>
      </c>
      <c r="BH1015" s="134">
        <f>IF(N1015="sníž. přenesená",J1015,0)</f>
        <v>0</v>
      </c>
      <c r="BI1015" s="134">
        <f>IF(N1015="nulová",J1015,0)</f>
        <v>0</v>
      </c>
      <c r="BJ1015" s="16" t="s">
        <v>81</v>
      </c>
      <c r="BK1015" s="134">
        <f>ROUND(I1015*H1015,2)</f>
        <v>0</v>
      </c>
      <c r="BL1015" s="16" t="s">
        <v>249</v>
      </c>
      <c r="BM1015" s="133" t="s">
        <v>2273</v>
      </c>
    </row>
    <row r="1016" spans="2:65" s="1" customFormat="1">
      <c r="B1016" s="31"/>
      <c r="D1016" s="135" t="s">
        <v>160</v>
      </c>
      <c r="F1016" s="136" t="s">
        <v>2274</v>
      </c>
      <c r="I1016" s="137"/>
      <c r="L1016" s="31"/>
      <c r="M1016" s="138"/>
      <c r="T1016" s="52"/>
      <c r="AT1016" s="16" t="s">
        <v>160</v>
      </c>
      <c r="AU1016" s="16" t="s">
        <v>85</v>
      </c>
    </row>
    <row r="1017" spans="2:65" s="12" customFormat="1">
      <c r="B1017" s="139"/>
      <c r="D1017" s="140" t="s">
        <v>162</v>
      </c>
      <c r="E1017" s="141" t="s">
        <v>19</v>
      </c>
      <c r="F1017" s="142" t="s">
        <v>2275</v>
      </c>
      <c r="H1017" s="143">
        <v>35</v>
      </c>
      <c r="I1017" s="144"/>
      <c r="L1017" s="139"/>
      <c r="M1017" s="145"/>
      <c r="T1017" s="146"/>
      <c r="AT1017" s="141" t="s">
        <v>162</v>
      </c>
      <c r="AU1017" s="141" t="s">
        <v>85</v>
      </c>
      <c r="AV1017" s="12" t="s">
        <v>85</v>
      </c>
      <c r="AW1017" s="12" t="s">
        <v>35</v>
      </c>
      <c r="AX1017" s="12" t="s">
        <v>81</v>
      </c>
      <c r="AY1017" s="141" t="s">
        <v>151</v>
      </c>
    </row>
    <row r="1018" spans="2:65" s="1" customFormat="1" ht="24.2" customHeight="1">
      <c r="B1018" s="31"/>
      <c r="C1018" s="122" t="s">
        <v>2276</v>
      </c>
      <c r="D1018" s="122" t="s">
        <v>153</v>
      </c>
      <c r="E1018" s="123" t="s">
        <v>2277</v>
      </c>
      <c r="F1018" s="124" t="s">
        <v>2278</v>
      </c>
      <c r="G1018" s="125" t="s">
        <v>311</v>
      </c>
      <c r="H1018" s="126">
        <v>18</v>
      </c>
      <c r="I1018" s="127"/>
      <c r="J1018" s="128">
        <f>ROUND(I1018*H1018,2)</f>
        <v>0</v>
      </c>
      <c r="K1018" s="124" t="s">
        <v>157</v>
      </c>
      <c r="L1018" s="31"/>
      <c r="M1018" s="129" t="s">
        <v>19</v>
      </c>
      <c r="N1018" s="130" t="s">
        <v>47</v>
      </c>
      <c r="P1018" s="131">
        <f>O1018*H1018</f>
        <v>0</v>
      </c>
      <c r="Q1018" s="131">
        <v>0</v>
      </c>
      <c r="R1018" s="131">
        <f>Q1018*H1018</f>
        <v>0</v>
      </c>
      <c r="S1018" s="131">
        <v>0</v>
      </c>
      <c r="T1018" s="132">
        <f>S1018*H1018</f>
        <v>0</v>
      </c>
      <c r="AR1018" s="133" t="s">
        <v>249</v>
      </c>
      <c r="AT1018" s="133" t="s">
        <v>153</v>
      </c>
      <c r="AU1018" s="133" t="s">
        <v>85</v>
      </c>
      <c r="AY1018" s="16" t="s">
        <v>151</v>
      </c>
      <c r="BE1018" s="134">
        <f>IF(N1018="základní",J1018,0)</f>
        <v>0</v>
      </c>
      <c r="BF1018" s="134">
        <f>IF(N1018="snížená",J1018,0)</f>
        <v>0</v>
      </c>
      <c r="BG1018" s="134">
        <f>IF(N1018="zákl. přenesená",J1018,0)</f>
        <v>0</v>
      </c>
      <c r="BH1018" s="134">
        <f>IF(N1018="sníž. přenesená",J1018,0)</f>
        <v>0</v>
      </c>
      <c r="BI1018" s="134">
        <f>IF(N1018="nulová",J1018,0)</f>
        <v>0</v>
      </c>
      <c r="BJ1018" s="16" t="s">
        <v>81</v>
      </c>
      <c r="BK1018" s="134">
        <f>ROUND(I1018*H1018,2)</f>
        <v>0</v>
      </c>
      <c r="BL1018" s="16" t="s">
        <v>249</v>
      </c>
      <c r="BM1018" s="133" t="s">
        <v>2279</v>
      </c>
    </row>
    <row r="1019" spans="2:65" s="1" customFormat="1">
      <c r="B1019" s="31"/>
      <c r="D1019" s="135" t="s">
        <v>160</v>
      </c>
      <c r="F1019" s="136" t="s">
        <v>2280</v>
      </c>
      <c r="I1019" s="137"/>
      <c r="L1019" s="31"/>
      <c r="M1019" s="138"/>
      <c r="T1019" s="52"/>
      <c r="AT1019" s="16" t="s">
        <v>160</v>
      </c>
      <c r="AU1019" s="16" t="s">
        <v>85</v>
      </c>
    </row>
    <row r="1020" spans="2:65" s="1" customFormat="1" ht="16.5" customHeight="1">
      <c r="B1020" s="31"/>
      <c r="C1020" s="147" t="s">
        <v>2281</v>
      </c>
      <c r="D1020" s="147" t="s">
        <v>194</v>
      </c>
      <c r="E1020" s="148" t="s">
        <v>2282</v>
      </c>
      <c r="F1020" s="149" t="s">
        <v>2283</v>
      </c>
      <c r="G1020" s="150" t="s">
        <v>311</v>
      </c>
      <c r="H1020" s="151">
        <v>5</v>
      </c>
      <c r="I1020" s="152"/>
      <c r="J1020" s="153">
        <f>ROUND(I1020*H1020,2)</f>
        <v>0</v>
      </c>
      <c r="K1020" s="149" t="s">
        <v>19</v>
      </c>
      <c r="L1020" s="154"/>
      <c r="M1020" s="155" t="s">
        <v>19</v>
      </c>
      <c r="N1020" s="156" t="s">
        <v>47</v>
      </c>
      <c r="P1020" s="131">
        <f>O1020*H1020</f>
        <v>0</v>
      </c>
      <c r="Q1020" s="131">
        <v>2.1999999999999999E-2</v>
      </c>
      <c r="R1020" s="131">
        <f>Q1020*H1020</f>
        <v>0.10999999999999999</v>
      </c>
      <c r="S1020" s="131">
        <v>0</v>
      </c>
      <c r="T1020" s="132">
        <f>S1020*H1020</f>
        <v>0</v>
      </c>
      <c r="AR1020" s="133" t="s">
        <v>344</v>
      </c>
      <c r="AT1020" s="133" t="s">
        <v>194</v>
      </c>
      <c r="AU1020" s="133" t="s">
        <v>85</v>
      </c>
      <c r="AY1020" s="16" t="s">
        <v>151</v>
      </c>
      <c r="BE1020" s="134">
        <f>IF(N1020="základní",J1020,0)</f>
        <v>0</v>
      </c>
      <c r="BF1020" s="134">
        <f>IF(N1020="snížená",J1020,0)</f>
        <v>0</v>
      </c>
      <c r="BG1020" s="134">
        <f>IF(N1020="zákl. přenesená",J1020,0)</f>
        <v>0</v>
      </c>
      <c r="BH1020" s="134">
        <f>IF(N1020="sníž. přenesená",J1020,0)</f>
        <v>0</v>
      </c>
      <c r="BI1020" s="134">
        <f>IF(N1020="nulová",J1020,0)</f>
        <v>0</v>
      </c>
      <c r="BJ1020" s="16" t="s">
        <v>81</v>
      </c>
      <c r="BK1020" s="134">
        <f>ROUND(I1020*H1020,2)</f>
        <v>0</v>
      </c>
      <c r="BL1020" s="16" t="s">
        <v>249</v>
      </c>
      <c r="BM1020" s="133" t="s">
        <v>2284</v>
      </c>
    </row>
    <row r="1021" spans="2:65" s="1" customFormat="1" ht="16.5" customHeight="1">
      <c r="B1021" s="31"/>
      <c r="C1021" s="147" t="s">
        <v>2285</v>
      </c>
      <c r="D1021" s="147" t="s">
        <v>194</v>
      </c>
      <c r="E1021" s="148" t="s">
        <v>2286</v>
      </c>
      <c r="F1021" s="149" t="s">
        <v>2287</v>
      </c>
      <c r="G1021" s="150" t="s">
        <v>311</v>
      </c>
      <c r="H1021" s="151">
        <v>13</v>
      </c>
      <c r="I1021" s="152"/>
      <c r="J1021" s="153">
        <f>ROUND(I1021*H1021,2)</f>
        <v>0</v>
      </c>
      <c r="K1021" s="149" t="s">
        <v>19</v>
      </c>
      <c r="L1021" s="154"/>
      <c r="M1021" s="155" t="s">
        <v>19</v>
      </c>
      <c r="N1021" s="156" t="s">
        <v>47</v>
      </c>
      <c r="P1021" s="131">
        <f>O1021*H1021</f>
        <v>0</v>
      </c>
      <c r="Q1021" s="131">
        <v>1.34E-2</v>
      </c>
      <c r="R1021" s="131">
        <f>Q1021*H1021</f>
        <v>0.17419999999999999</v>
      </c>
      <c r="S1021" s="131">
        <v>0</v>
      </c>
      <c r="T1021" s="132">
        <f>S1021*H1021</f>
        <v>0</v>
      </c>
      <c r="AR1021" s="133" t="s">
        <v>344</v>
      </c>
      <c r="AT1021" s="133" t="s">
        <v>194</v>
      </c>
      <c r="AU1021" s="133" t="s">
        <v>85</v>
      </c>
      <c r="AY1021" s="16" t="s">
        <v>151</v>
      </c>
      <c r="BE1021" s="134">
        <f>IF(N1021="základní",J1021,0)</f>
        <v>0</v>
      </c>
      <c r="BF1021" s="134">
        <f>IF(N1021="snížená",J1021,0)</f>
        <v>0</v>
      </c>
      <c r="BG1021" s="134">
        <f>IF(N1021="zákl. přenesená",J1021,0)</f>
        <v>0</v>
      </c>
      <c r="BH1021" s="134">
        <f>IF(N1021="sníž. přenesená",J1021,0)</f>
        <v>0</v>
      </c>
      <c r="BI1021" s="134">
        <f>IF(N1021="nulová",J1021,0)</f>
        <v>0</v>
      </c>
      <c r="BJ1021" s="16" t="s">
        <v>81</v>
      </c>
      <c r="BK1021" s="134">
        <f>ROUND(I1021*H1021,2)</f>
        <v>0</v>
      </c>
      <c r="BL1021" s="16" t="s">
        <v>249</v>
      </c>
      <c r="BM1021" s="133" t="s">
        <v>2288</v>
      </c>
    </row>
    <row r="1022" spans="2:65" s="1" customFormat="1" ht="24.2" customHeight="1">
      <c r="B1022" s="31"/>
      <c r="C1022" s="122" t="s">
        <v>2289</v>
      </c>
      <c r="D1022" s="122" t="s">
        <v>153</v>
      </c>
      <c r="E1022" s="123" t="s">
        <v>2290</v>
      </c>
      <c r="F1022" s="124" t="s">
        <v>2291</v>
      </c>
      <c r="G1022" s="125" t="s">
        <v>311</v>
      </c>
      <c r="H1022" s="126">
        <v>9</v>
      </c>
      <c r="I1022" s="127"/>
      <c r="J1022" s="128">
        <f>ROUND(I1022*H1022,2)</f>
        <v>0</v>
      </c>
      <c r="K1022" s="124" t="s">
        <v>157</v>
      </c>
      <c r="L1022" s="31"/>
      <c r="M1022" s="129" t="s">
        <v>19</v>
      </c>
      <c r="N1022" s="130" t="s">
        <v>47</v>
      </c>
      <c r="P1022" s="131">
        <f>O1022*H1022</f>
        <v>0</v>
      </c>
      <c r="Q1022" s="131">
        <v>0</v>
      </c>
      <c r="R1022" s="131">
        <f>Q1022*H1022</f>
        <v>0</v>
      </c>
      <c r="S1022" s="131">
        <v>0</v>
      </c>
      <c r="T1022" s="132">
        <f>S1022*H1022</f>
        <v>0</v>
      </c>
      <c r="AR1022" s="133" t="s">
        <v>249</v>
      </c>
      <c r="AT1022" s="133" t="s">
        <v>153</v>
      </c>
      <c r="AU1022" s="133" t="s">
        <v>85</v>
      </c>
      <c r="AY1022" s="16" t="s">
        <v>151</v>
      </c>
      <c r="BE1022" s="134">
        <f>IF(N1022="základní",J1022,0)</f>
        <v>0</v>
      </c>
      <c r="BF1022" s="134">
        <f>IF(N1022="snížená",J1022,0)</f>
        <v>0</v>
      </c>
      <c r="BG1022" s="134">
        <f>IF(N1022="zákl. přenesená",J1022,0)</f>
        <v>0</v>
      </c>
      <c r="BH1022" s="134">
        <f>IF(N1022="sníž. přenesená",J1022,0)</f>
        <v>0</v>
      </c>
      <c r="BI1022" s="134">
        <f>IF(N1022="nulová",J1022,0)</f>
        <v>0</v>
      </c>
      <c r="BJ1022" s="16" t="s">
        <v>81</v>
      </c>
      <c r="BK1022" s="134">
        <f>ROUND(I1022*H1022,2)</f>
        <v>0</v>
      </c>
      <c r="BL1022" s="16" t="s">
        <v>249</v>
      </c>
      <c r="BM1022" s="133" t="s">
        <v>2292</v>
      </c>
    </row>
    <row r="1023" spans="2:65" s="1" customFormat="1">
      <c r="B1023" s="31"/>
      <c r="D1023" s="135" t="s">
        <v>160</v>
      </c>
      <c r="F1023" s="136" t="s">
        <v>2293</v>
      </c>
      <c r="I1023" s="137"/>
      <c r="L1023" s="31"/>
      <c r="M1023" s="138"/>
      <c r="T1023" s="52"/>
      <c r="AT1023" s="16" t="s">
        <v>160</v>
      </c>
      <c r="AU1023" s="16" t="s">
        <v>85</v>
      </c>
    </row>
    <row r="1024" spans="2:65" s="1" customFormat="1" ht="16.5" customHeight="1">
      <c r="B1024" s="31"/>
      <c r="C1024" s="147" t="s">
        <v>2294</v>
      </c>
      <c r="D1024" s="147" t="s">
        <v>194</v>
      </c>
      <c r="E1024" s="148" t="s">
        <v>2295</v>
      </c>
      <c r="F1024" s="149" t="s">
        <v>2296</v>
      </c>
      <c r="G1024" s="150" t="s">
        <v>311</v>
      </c>
      <c r="H1024" s="151">
        <v>9</v>
      </c>
      <c r="I1024" s="152"/>
      <c r="J1024" s="153">
        <f>ROUND(I1024*H1024,2)</f>
        <v>0</v>
      </c>
      <c r="K1024" s="149" t="s">
        <v>19</v>
      </c>
      <c r="L1024" s="154"/>
      <c r="M1024" s="155" t="s">
        <v>19</v>
      </c>
      <c r="N1024" s="156" t="s">
        <v>47</v>
      </c>
      <c r="P1024" s="131">
        <f>O1024*H1024</f>
        <v>0</v>
      </c>
      <c r="Q1024" s="131">
        <v>2.7109999999999999E-2</v>
      </c>
      <c r="R1024" s="131">
        <f>Q1024*H1024</f>
        <v>0.24398999999999998</v>
      </c>
      <c r="S1024" s="131">
        <v>0</v>
      </c>
      <c r="T1024" s="132">
        <f>S1024*H1024</f>
        <v>0</v>
      </c>
      <c r="AR1024" s="133" t="s">
        <v>344</v>
      </c>
      <c r="AT1024" s="133" t="s">
        <v>194</v>
      </c>
      <c r="AU1024" s="133" t="s">
        <v>85</v>
      </c>
      <c r="AY1024" s="16" t="s">
        <v>151</v>
      </c>
      <c r="BE1024" s="134">
        <f>IF(N1024="základní",J1024,0)</f>
        <v>0</v>
      </c>
      <c r="BF1024" s="134">
        <f>IF(N1024="snížená",J1024,0)</f>
        <v>0</v>
      </c>
      <c r="BG1024" s="134">
        <f>IF(N1024="zákl. přenesená",J1024,0)</f>
        <v>0</v>
      </c>
      <c r="BH1024" s="134">
        <f>IF(N1024="sníž. přenesená",J1024,0)</f>
        <v>0</v>
      </c>
      <c r="BI1024" s="134">
        <f>IF(N1024="nulová",J1024,0)</f>
        <v>0</v>
      </c>
      <c r="BJ1024" s="16" t="s">
        <v>81</v>
      </c>
      <c r="BK1024" s="134">
        <f>ROUND(I1024*H1024,2)</f>
        <v>0</v>
      </c>
      <c r="BL1024" s="16" t="s">
        <v>249</v>
      </c>
      <c r="BM1024" s="133" t="s">
        <v>2297</v>
      </c>
    </row>
    <row r="1025" spans="2:65" s="1" customFormat="1" ht="16.5" customHeight="1">
      <c r="B1025" s="31"/>
      <c r="C1025" s="122" t="s">
        <v>2298</v>
      </c>
      <c r="D1025" s="122" t="s">
        <v>153</v>
      </c>
      <c r="E1025" s="123" t="s">
        <v>2299</v>
      </c>
      <c r="F1025" s="124" t="s">
        <v>2300</v>
      </c>
      <c r="G1025" s="125" t="s">
        <v>311</v>
      </c>
      <c r="H1025" s="126">
        <v>2</v>
      </c>
      <c r="I1025" s="127"/>
      <c r="J1025" s="128">
        <f>ROUND(I1025*H1025,2)</f>
        <v>0</v>
      </c>
      <c r="K1025" s="124" t="s">
        <v>157</v>
      </c>
      <c r="L1025" s="31"/>
      <c r="M1025" s="129" t="s">
        <v>19</v>
      </c>
      <c r="N1025" s="130" t="s">
        <v>47</v>
      </c>
      <c r="P1025" s="131">
        <f>O1025*H1025</f>
        <v>0</v>
      </c>
      <c r="Q1025" s="131">
        <v>0</v>
      </c>
      <c r="R1025" s="131">
        <f>Q1025*H1025</f>
        <v>0</v>
      </c>
      <c r="S1025" s="131">
        <v>0</v>
      </c>
      <c r="T1025" s="132">
        <f>S1025*H1025</f>
        <v>0</v>
      </c>
      <c r="AR1025" s="133" t="s">
        <v>249</v>
      </c>
      <c r="AT1025" s="133" t="s">
        <v>153</v>
      </c>
      <c r="AU1025" s="133" t="s">
        <v>85</v>
      </c>
      <c r="AY1025" s="16" t="s">
        <v>151</v>
      </c>
      <c r="BE1025" s="134">
        <f>IF(N1025="základní",J1025,0)</f>
        <v>0</v>
      </c>
      <c r="BF1025" s="134">
        <f>IF(N1025="snížená",J1025,0)</f>
        <v>0</v>
      </c>
      <c r="BG1025" s="134">
        <f>IF(N1025="zákl. přenesená",J1025,0)</f>
        <v>0</v>
      </c>
      <c r="BH1025" s="134">
        <f>IF(N1025="sníž. přenesená",J1025,0)</f>
        <v>0</v>
      </c>
      <c r="BI1025" s="134">
        <f>IF(N1025="nulová",J1025,0)</f>
        <v>0</v>
      </c>
      <c r="BJ1025" s="16" t="s">
        <v>81</v>
      </c>
      <c r="BK1025" s="134">
        <f>ROUND(I1025*H1025,2)</f>
        <v>0</v>
      </c>
      <c r="BL1025" s="16" t="s">
        <v>249</v>
      </c>
      <c r="BM1025" s="133" t="s">
        <v>2301</v>
      </c>
    </row>
    <row r="1026" spans="2:65" s="1" customFormat="1">
      <c r="B1026" s="31"/>
      <c r="D1026" s="135" t="s">
        <v>160</v>
      </c>
      <c r="F1026" s="136" t="s">
        <v>2302</v>
      </c>
      <c r="I1026" s="137"/>
      <c r="L1026" s="31"/>
      <c r="M1026" s="138"/>
      <c r="T1026" s="52"/>
      <c r="AT1026" s="16" t="s">
        <v>160</v>
      </c>
      <c r="AU1026" s="16" t="s">
        <v>85</v>
      </c>
    </row>
    <row r="1027" spans="2:65" s="1" customFormat="1" ht="16.5" customHeight="1">
      <c r="B1027" s="31"/>
      <c r="C1027" s="147" t="s">
        <v>2303</v>
      </c>
      <c r="D1027" s="147" t="s">
        <v>194</v>
      </c>
      <c r="E1027" s="148" t="s">
        <v>2304</v>
      </c>
      <c r="F1027" s="149" t="s">
        <v>2305</v>
      </c>
      <c r="G1027" s="150" t="s">
        <v>311</v>
      </c>
      <c r="H1027" s="151">
        <v>2</v>
      </c>
      <c r="I1027" s="152"/>
      <c r="J1027" s="153">
        <f>ROUND(I1027*H1027,2)</f>
        <v>0</v>
      </c>
      <c r="K1027" s="149" t="s">
        <v>19</v>
      </c>
      <c r="L1027" s="154"/>
      <c r="M1027" s="155" t="s">
        <v>19</v>
      </c>
      <c r="N1027" s="156" t="s">
        <v>47</v>
      </c>
      <c r="P1027" s="131">
        <f>O1027*H1027</f>
        <v>0</v>
      </c>
      <c r="Q1027" s="131">
        <v>0.01</v>
      </c>
      <c r="R1027" s="131">
        <f>Q1027*H1027</f>
        <v>0.02</v>
      </c>
      <c r="S1027" s="131">
        <v>0</v>
      </c>
      <c r="T1027" s="132">
        <f>S1027*H1027</f>
        <v>0</v>
      </c>
      <c r="AR1027" s="133" t="s">
        <v>344</v>
      </c>
      <c r="AT1027" s="133" t="s">
        <v>194</v>
      </c>
      <c r="AU1027" s="133" t="s">
        <v>85</v>
      </c>
      <c r="AY1027" s="16" t="s">
        <v>151</v>
      </c>
      <c r="BE1027" s="134">
        <f>IF(N1027="základní",J1027,0)</f>
        <v>0</v>
      </c>
      <c r="BF1027" s="134">
        <f>IF(N1027="snížená",J1027,0)</f>
        <v>0</v>
      </c>
      <c r="BG1027" s="134">
        <f>IF(N1027="zákl. přenesená",J1027,0)</f>
        <v>0</v>
      </c>
      <c r="BH1027" s="134">
        <f>IF(N1027="sníž. přenesená",J1027,0)</f>
        <v>0</v>
      </c>
      <c r="BI1027" s="134">
        <f>IF(N1027="nulová",J1027,0)</f>
        <v>0</v>
      </c>
      <c r="BJ1027" s="16" t="s">
        <v>81</v>
      </c>
      <c r="BK1027" s="134">
        <f>ROUND(I1027*H1027,2)</f>
        <v>0</v>
      </c>
      <c r="BL1027" s="16" t="s">
        <v>249</v>
      </c>
      <c r="BM1027" s="133" t="s">
        <v>2306</v>
      </c>
    </row>
    <row r="1028" spans="2:65" s="1" customFormat="1" ht="16.5" customHeight="1">
      <c r="B1028" s="31"/>
      <c r="C1028" s="122" t="s">
        <v>2307</v>
      </c>
      <c r="D1028" s="122" t="s">
        <v>153</v>
      </c>
      <c r="E1028" s="123" t="s">
        <v>2308</v>
      </c>
      <c r="F1028" s="124" t="s">
        <v>2309</v>
      </c>
      <c r="G1028" s="125" t="s">
        <v>311</v>
      </c>
      <c r="H1028" s="126">
        <v>3</v>
      </c>
      <c r="I1028" s="127"/>
      <c r="J1028" s="128">
        <f>ROUND(I1028*H1028,2)</f>
        <v>0</v>
      </c>
      <c r="K1028" s="124" t="s">
        <v>157</v>
      </c>
      <c r="L1028" s="31"/>
      <c r="M1028" s="129" t="s">
        <v>19</v>
      </c>
      <c r="N1028" s="130" t="s">
        <v>47</v>
      </c>
      <c r="P1028" s="131">
        <f>O1028*H1028</f>
        <v>0</v>
      </c>
      <c r="Q1028" s="131">
        <v>0</v>
      </c>
      <c r="R1028" s="131">
        <f>Q1028*H1028</f>
        <v>0</v>
      </c>
      <c r="S1028" s="131">
        <v>0</v>
      </c>
      <c r="T1028" s="132">
        <f>S1028*H1028</f>
        <v>0</v>
      </c>
      <c r="AR1028" s="133" t="s">
        <v>249</v>
      </c>
      <c r="AT1028" s="133" t="s">
        <v>153</v>
      </c>
      <c r="AU1028" s="133" t="s">
        <v>85</v>
      </c>
      <c r="AY1028" s="16" t="s">
        <v>151</v>
      </c>
      <c r="BE1028" s="134">
        <f>IF(N1028="základní",J1028,0)</f>
        <v>0</v>
      </c>
      <c r="BF1028" s="134">
        <f>IF(N1028="snížená",J1028,0)</f>
        <v>0</v>
      </c>
      <c r="BG1028" s="134">
        <f>IF(N1028="zákl. přenesená",J1028,0)</f>
        <v>0</v>
      </c>
      <c r="BH1028" s="134">
        <f>IF(N1028="sníž. přenesená",J1028,0)</f>
        <v>0</v>
      </c>
      <c r="BI1028" s="134">
        <f>IF(N1028="nulová",J1028,0)</f>
        <v>0</v>
      </c>
      <c r="BJ1028" s="16" t="s">
        <v>81</v>
      </c>
      <c r="BK1028" s="134">
        <f>ROUND(I1028*H1028,2)</f>
        <v>0</v>
      </c>
      <c r="BL1028" s="16" t="s">
        <v>249</v>
      </c>
      <c r="BM1028" s="133" t="s">
        <v>2310</v>
      </c>
    </row>
    <row r="1029" spans="2:65" s="1" customFormat="1">
      <c r="B1029" s="31"/>
      <c r="D1029" s="135" t="s">
        <v>160</v>
      </c>
      <c r="F1029" s="136" t="s">
        <v>2311</v>
      </c>
      <c r="I1029" s="137"/>
      <c r="L1029" s="31"/>
      <c r="M1029" s="138"/>
      <c r="T1029" s="52"/>
      <c r="AT1029" s="16" t="s">
        <v>160</v>
      </c>
      <c r="AU1029" s="16" t="s">
        <v>85</v>
      </c>
    </row>
    <row r="1030" spans="2:65" s="1" customFormat="1" ht="16.5" customHeight="1">
      <c r="B1030" s="31"/>
      <c r="C1030" s="147" t="s">
        <v>2312</v>
      </c>
      <c r="D1030" s="147" t="s">
        <v>194</v>
      </c>
      <c r="E1030" s="148" t="s">
        <v>2313</v>
      </c>
      <c r="F1030" s="149" t="s">
        <v>2314</v>
      </c>
      <c r="G1030" s="150" t="s">
        <v>311</v>
      </c>
      <c r="H1030" s="151">
        <v>3</v>
      </c>
      <c r="I1030" s="152"/>
      <c r="J1030" s="153">
        <f>ROUND(I1030*H1030,2)</f>
        <v>0</v>
      </c>
      <c r="K1030" s="149" t="s">
        <v>19</v>
      </c>
      <c r="L1030" s="154"/>
      <c r="M1030" s="155" t="s">
        <v>19</v>
      </c>
      <c r="N1030" s="156" t="s">
        <v>47</v>
      </c>
      <c r="P1030" s="131">
        <f>O1030*H1030</f>
        <v>0</v>
      </c>
      <c r="Q1030" s="131">
        <v>0.23796</v>
      </c>
      <c r="R1030" s="131">
        <f>Q1030*H1030</f>
        <v>0.71388000000000007</v>
      </c>
      <c r="S1030" s="131">
        <v>0</v>
      </c>
      <c r="T1030" s="132">
        <f>S1030*H1030</f>
        <v>0</v>
      </c>
      <c r="AR1030" s="133" t="s">
        <v>344</v>
      </c>
      <c r="AT1030" s="133" t="s">
        <v>194</v>
      </c>
      <c r="AU1030" s="133" t="s">
        <v>85</v>
      </c>
      <c r="AY1030" s="16" t="s">
        <v>151</v>
      </c>
      <c r="BE1030" s="134">
        <f>IF(N1030="základní",J1030,0)</f>
        <v>0</v>
      </c>
      <c r="BF1030" s="134">
        <f>IF(N1030="snížená",J1030,0)</f>
        <v>0</v>
      </c>
      <c r="BG1030" s="134">
        <f>IF(N1030="zákl. přenesená",J1030,0)</f>
        <v>0</v>
      </c>
      <c r="BH1030" s="134">
        <f>IF(N1030="sníž. přenesená",J1030,0)</f>
        <v>0</v>
      </c>
      <c r="BI1030" s="134">
        <f>IF(N1030="nulová",J1030,0)</f>
        <v>0</v>
      </c>
      <c r="BJ1030" s="16" t="s">
        <v>81</v>
      </c>
      <c r="BK1030" s="134">
        <f>ROUND(I1030*H1030,2)</f>
        <v>0</v>
      </c>
      <c r="BL1030" s="16" t="s">
        <v>249</v>
      </c>
      <c r="BM1030" s="133" t="s">
        <v>2315</v>
      </c>
    </row>
    <row r="1031" spans="2:65" s="1" customFormat="1" ht="16.5" customHeight="1">
      <c r="B1031" s="31"/>
      <c r="C1031" s="122" t="s">
        <v>2316</v>
      </c>
      <c r="D1031" s="122" t="s">
        <v>153</v>
      </c>
      <c r="E1031" s="123" t="s">
        <v>2317</v>
      </c>
      <c r="F1031" s="124" t="s">
        <v>2318</v>
      </c>
      <c r="G1031" s="125" t="s">
        <v>311</v>
      </c>
      <c r="H1031" s="126">
        <v>7</v>
      </c>
      <c r="I1031" s="127"/>
      <c r="J1031" s="128">
        <f>ROUND(I1031*H1031,2)</f>
        <v>0</v>
      </c>
      <c r="K1031" s="124" t="s">
        <v>157</v>
      </c>
      <c r="L1031" s="31"/>
      <c r="M1031" s="129" t="s">
        <v>19</v>
      </c>
      <c r="N1031" s="130" t="s">
        <v>47</v>
      </c>
      <c r="P1031" s="131">
        <f>O1031*H1031</f>
        <v>0</v>
      </c>
      <c r="Q1031" s="131">
        <v>0</v>
      </c>
      <c r="R1031" s="131">
        <f>Q1031*H1031</f>
        <v>0</v>
      </c>
      <c r="S1031" s="131">
        <v>0</v>
      </c>
      <c r="T1031" s="132">
        <f>S1031*H1031</f>
        <v>0</v>
      </c>
      <c r="AR1031" s="133" t="s">
        <v>249</v>
      </c>
      <c r="AT1031" s="133" t="s">
        <v>153</v>
      </c>
      <c r="AU1031" s="133" t="s">
        <v>85</v>
      </c>
      <c r="AY1031" s="16" t="s">
        <v>151</v>
      </c>
      <c r="BE1031" s="134">
        <f>IF(N1031="základní",J1031,0)</f>
        <v>0</v>
      </c>
      <c r="BF1031" s="134">
        <f>IF(N1031="snížená",J1031,0)</f>
        <v>0</v>
      </c>
      <c r="BG1031" s="134">
        <f>IF(N1031="zákl. přenesená",J1031,0)</f>
        <v>0</v>
      </c>
      <c r="BH1031" s="134">
        <f>IF(N1031="sníž. přenesená",J1031,0)</f>
        <v>0</v>
      </c>
      <c r="BI1031" s="134">
        <f>IF(N1031="nulová",J1031,0)</f>
        <v>0</v>
      </c>
      <c r="BJ1031" s="16" t="s">
        <v>81</v>
      </c>
      <c r="BK1031" s="134">
        <f>ROUND(I1031*H1031,2)</f>
        <v>0</v>
      </c>
      <c r="BL1031" s="16" t="s">
        <v>249</v>
      </c>
      <c r="BM1031" s="133" t="s">
        <v>2319</v>
      </c>
    </row>
    <row r="1032" spans="2:65" s="1" customFormat="1">
      <c r="B1032" s="31"/>
      <c r="D1032" s="135" t="s">
        <v>160</v>
      </c>
      <c r="F1032" s="136" t="s">
        <v>2320</v>
      </c>
      <c r="I1032" s="137"/>
      <c r="L1032" s="31"/>
      <c r="M1032" s="138"/>
      <c r="T1032" s="52"/>
      <c r="AT1032" s="16" t="s">
        <v>160</v>
      </c>
      <c r="AU1032" s="16" t="s">
        <v>85</v>
      </c>
    </row>
    <row r="1033" spans="2:65" s="1" customFormat="1" ht="16.5" customHeight="1">
      <c r="B1033" s="31"/>
      <c r="C1033" s="147" t="s">
        <v>2321</v>
      </c>
      <c r="D1033" s="147" t="s">
        <v>194</v>
      </c>
      <c r="E1033" s="148" t="s">
        <v>2322</v>
      </c>
      <c r="F1033" s="149" t="s">
        <v>2323</v>
      </c>
      <c r="G1033" s="150" t="s">
        <v>221</v>
      </c>
      <c r="H1033" s="151">
        <v>9.8000000000000007</v>
      </c>
      <c r="I1033" s="152"/>
      <c r="J1033" s="153">
        <f>ROUND(I1033*H1033,2)</f>
        <v>0</v>
      </c>
      <c r="K1033" s="149" t="s">
        <v>157</v>
      </c>
      <c r="L1033" s="154"/>
      <c r="M1033" s="155" t="s">
        <v>19</v>
      </c>
      <c r="N1033" s="156" t="s">
        <v>47</v>
      </c>
      <c r="P1033" s="131">
        <f>O1033*H1033</f>
        <v>0</v>
      </c>
      <c r="Q1033" s="131">
        <v>7.1999999999999998E-3</v>
      </c>
      <c r="R1033" s="131">
        <f>Q1033*H1033</f>
        <v>7.0559999999999998E-2</v>
      </c>
      <c r="S1033" s="131">
        <v>0</v>
      </c>
      <c r="T1033" s="132">
        <f>S1033*H1033</f>
        <v>0</v>
      </c>
      <c r="AR1033" s="133" t="s">
        <v>344</v>
      </c>
      <c r="AT1033" s="133" t="s">
        <v>194</v>
      </c>
      <c r="AU1033" s="133" t="s">
        <v>85</v>
      </c>
      <c r="AY1033" s="16" t="s">
        <v>151</v>
      </c>
      <c r="BE1033" s="134">
        <f>IF(N1033="základní",J1033,0)</f>
        <v>0</v>
      </c>
      <c r="BF1033" s="134">
        <f>IF(N1033="snížená",J1033,0)</f>
        <v>0</v>
      </c>
      <c r="BG1033" s="134">
        <f>IF(N1033="zákl. přenesená",J1033,0)</f>
        <v>0</v>
      </c>
      <c r="BH1033" s="134">
        <f>IF(N1033="sníž. přenesená",J1033,0)</f>
        <v>0</v>
      </c>
      <c r="BI1033" s="134">
        <f>IF(N1033="nulová",J1033,0)</f>
        <v>0</v>
      </c>
      <c r="BJ1033" s="16" t="s">
        <v>81</v>
      </c>
      <c r="BK1033" s="134">
        <f>ROUND(I1033*H1033,2)</f>
        <v>0</v>
      </c>
      <c r="BL1033" s="16" t="s">
        <v>249</v>
      </c>
      <c r="BM1033" s="133" t="s">
        <v>2324</v>
      </c>
    </row>
    <row r="1034" spans="2:65" s="12" customFormat="1">
      <c r="B1034" s="139"/>
      <c r="D1034" s="140" t="s">
        <v>162</v>
      </c>
      <c r="F1034" s="142" t="s">
        <v>2325</v>
      </c>
      <c r="H1034" s="143">
        <v>9.8000000000000007</v>
      </c>
      <c r="I1034" s="144"/>
      <c r="L1034" s="139"/>
      <c r="M1034" s="145"/>
      <c r="T1034" s="146"/>
      <c r="AT1034" s="141" t="s">
        <v>162</v>
      </c>
      <c r="AU1034" s="141" t="s">
        <v>85</v>
      </c>
      <c r="AV1034" s="12" t="s">
        <v>85</v>
      </c>
      <c r="AW1034" s="12" t="s">
        <v>4</v>
      </c>
      <c r="AX1034" s="12" t="s">
        <v>81</v>
      </c>
      <c r="AY1034" s="141" t="s">
        <v>151</v>
      </c>
    </row>
    <row r="1035" spans="2:65" s="1" customFormat="1" ht="21.75" customHeight="1">
      <c r="B1035" s="31"/>
      <c r="C1035" s="122" t="s">
        <v>2326</v>
      </c>
      <c r="D1035" s="122" t="s">
        <v>153</v>
      </c>
      <c r="E1035" s="123" t="s">
        <v>2327</v>
      </c>
      <c r="F1035" s="124" t="s">
        <v>2328</v>
      </c>
      <c r="G1035" s="125" t="s">
        <v>311</v>
      </c>
      <c r="H1035" s="126">
        <v>10</v>
      </c>
      <c r="I1035" s="127"/>
      <c r="J1035" s="128">
        <f>ROUND(I1035*H1035,2)</f>
        <v>0</v>
      </c>
      <c r="K1035" s="124" t="s">
        <v>157</v>
      </c>
      <c r="L1035" s="31"/>
      <c r="M1035" s="129" t="s">
        <v>19</v>
      </c>
      <c r="N1035" s="130" t="s">
        <v>47</v>
      </c>
      <c r="P1035" s="131">
        <f>O1035*H1035</f>
        <v>0</v>
      </c>
      <c r="Q1035" s="131">
        <v>0</v>
      </c>
      <c r="R1035" s="131">
        <f>Q1035*H1035</f>
        <v>0</v>
      </c>
      <c r="S1035" s="131">
        <v>0</v>
      </c>
      <c r="T1035" s="132">
        <f>S1035*H1035</f>
        <v>0</v>
      </c>
      <c r="AR1035" s="133" t="s">
        <v>249</v>
      </c>
      <c r="AT1035" s="133" t="s">
        <v>153</v>
      </c>
      <c r="AU1035" s="133" t="s">
        <v>85</v>
      </c>
      <c r="AY1035" s="16" t="s">
        <v>151</v>
      </c>
      <c r="BE1035" s="134">
        <f>IF(N1035="základní",J1035,0)</f>
        <v>0</v>
      </c>
      <c r="BF1035" s="134">
        <f>IF(N1035="snížená",J1035,0)</f>
        <v>0</v>
      </c>
      <c r="BG1035" s="134">
        <f>IF(N1035="zákl. přenesená",J1035,0)</f>
        <v>0</v>
      </c>
      <c r="BH1035" s="134">
        <f>IF(N1035="sníž. přenesená",J1035,0)</f>
        <v>0</v>
      </c>
      <c r="BI1035" s="134">
        <f>IF(N1035="nulová",J1035,0)</f>
        <v>0</v>
      </c>
      <c r="BJ1035" s="16" t="s">
        <v>81</v>
      </c>
      <c r="BK1035" s="134">
        <f>ROUND(I1035*H1035,2)</f>
        <v>0</v>
      </c>
      <c r="BL1035" s="16" t="s">
        <v>249</v>
      </c>
      <c r="BM1035" s="133" t="s">
        <v>2329</v>
      </c>
    </row>
    <row r="1036" spans="2:65" s="1" customFormat="1">
      <c r="B1036" s="31"/>
      <c r="D1036" s="135" t="s">
        <v>160</v>
      </c>
      <c r="F1036" s="136" t="s">
        <v>2330</v>
      </c>
      <c r="I1036" s="137"/>
      <c r="L1036" s="31"/>
      <c r="M1036" s="138"/>
      <c r="T1036" s="52"/>
      <c r="AT1036" s="16" t="s">
        <v>160</v>
      </c>
      <c r="AU1036" s="16" t="s">
        <v>85</v>
      </c>
    </row>
    <row r="1037" spans="2:65" s="1" customFormat="1" ht="16.5" customHeight="1">
      <c r="B1037" s="31"/>
      <c r="C1037" s="122" t="s">
        <v>2331</v>
      </c>
      <c r="D1037" s="122" t="s">
        <v>153</v>
      </c>
      <c r="E1037" s="123" t="s">
        <v>2332</v>
      </c>
      <c r="F1037" s="124" t="s">
        <v>2333</v>
      </c>
      <c r="G1037" s="125" t="s">
        <v>821</v>
      </c>
      <c r="H1037" s="126">
        <v>18.600000000000001</v>
      </c>
      <c r="I1037" s="127"/>
      <c r="J1037" s="128">
        <f>ROUND(I1037*H1037,2)</f>
        <v>0</v>
      </c>
      <c r="K1037" s="124" t="s">
        <v>157</v>
      </c>
      <c r="L1037" s="31"/>
      <c r="M1037" s="129" t="s">
        <v>19</v>
      </c>
      <c r="N1037" s="130" t="s">
        <v>47</v>
      </c>
      <c r="P1037" s="131">
        <f>O1037*H1037</f>
        <v>0</v>
      </c>
      <c r="Q1037" s="131">
        <v>0</v>
      </c>
      <c r="R1037" s="131">
        <f>Q1037*H1037</f>
        <v>0</v>
      </c>
      <c r="S1037" s="131">
        <v>0</v>
      </c>
      <c r="T1037" s="132">
        <f>S1037*H1037</f>
        <v>0</v>
      </c>
      <c r="AR1037" s="133" t="s">
        <v>249</v>
      </c>
      <c r="AT1037" s="133" t="s">
        <v>153</v>
      </c>
      <c r="AU1037" s="133" t="s">
        <v>85</v>
      </c>
      <c r="AY1037" s="16" t="s">
        <v>151</v>
      </c>
      <c r="BE1037" s="134">
        <f>IF(N1037="základní",J1037,0)</f>
        <v>0</v>
      </c>
      <c r="BF1037" s="134">
        <f>IF(N1037="snížená",J1037,0)</f>
        <v>0</v>
      </c>
      <c r="BG1037" s="134">
        <f>IF(N1037="zákl. přenesená",J1037,0)</f>
        <v>0</v>
      </c>
      <c r="BH1037" s="134">
        <f>IF(N1037="sníž. přenesená",J1037,0)</f>
        <v>0</v>
      </c>
      <c r="BI1037" s="134">
        <f>IF(N1037="nulová",J1037,0)</f>
        <v>0</v>
      </c>
      <c r="BJ1037" s="16" t="s">
        <v>81</v>
      </c>
      <c r="BK1037" s="134">
        <f>ROUND(I1037*H1037,2)</f>
        <v>0</v>
      </c>
      <c r="BL1037" s="16" t="s">
        <v>249</v>
      </c>
      <c r="BM1037" s="133" t="s">
        <v>2334</v>
      </c>
    </row>
    <row r="1038" spans="2:65" s="1" customFormat="1">
      <c r="B1038" s="31"/>
      <c r="D1038" s="135" t="s">
        <v>160</v>
      </c>
      <c r="F1038" s="136" t="s">
        <v>2335</v>
      </c>
      <c r="I1038" s="137"/>
      <c r="L1038" s="31"/>
      <c r="M1038" s="138"/>
      <c r="T1038" s="52"/>
      <c r="AT1038" s="16" t="s">
        <v>160</v>
      </c>
      <c r="AU1038" s="16" t="s">
        <v>85</v>
      </c>
    </row>
    <row r="1039" spans="2:65" s="1" customFormat="1" ht="16.5" customHeight="1">
      <c r="B1039" s="31"/>
      <c r="C1039" s="147" t="s">
        <v>2336</v>
      </c>
      <c r="D1039" s="147" t="s">
        <v>194</v>
      </c>
      <c r="E1039" s="148" t="s">
        <v>2337</v>
      </c>
      <c r="F1039" s="149" t="s">
        <v>2338</v>
      </c>
      <c r="G1039" s="150" t="s">
        <v>311</v>
      </c>
      <c r="H1039" s="151">
        <v>22.32</v>
      </c>
      <c r="I1039" s="152"/>
      <c r="J1039" s="153">
        <f>ROUND(I1039*H1039,2)</f>
        <v>0</v>
      </c>
      <c r="K1039" s="149" t="s">
        <v>19</v>
      </c>
      <c r="L1039" s="154"/>
      <c r="M1039" s="155" t="s">
        <v>19</v>
      </c>
      <c r="N1039" s="156" t="s">
        <v>47</v>
      </c>
      <c r="P1039" s="131">
        <f>O1039*H1039</f>
        <v>0</v>
      </c>
      <c r="Q1039" s="131">
        <v>2E-3</v>
      </c>
      <c r="R1039" s="131">
        <f>Q1039*H1039</f>
        <v>4.4639999999999999E-2</v>
      </c>
      <c r="S1039" s="131">
        <v>0</v>
      </c>
      <c r="T1039" s="132">
        <f>S1039*H1039</f>
        <v>0</v>
      </c>
      <c r="AR1039" s="133" t="s">
        <v>344</v>
      </c>
      <c r="AT1039" s="133" t="s">
        <v>194</v>
      </c>
      <c r="AU1039" s="133" t="s">
        <v>85</v>
      </c>
      <c r="AY1039" s="16" t="s">
        <v>151</v>
      </c>
      <c r="BE1039" s="134">
        <f>IF(N1039="základní",J1039,0)</f>
        <v>0</v>
      </c>
      <c r="BF1039" s="134">
        <f>IF(N1039="snížená",J1039,0)</f>
        <v>0</v>
      </c>
      <c r="BG1039" s="134">
        <f>IF(N1039="zákl. přenesená",J1039,0)</f>
        <v>0</v>
      </c>
      <c r="BH1039" s="134">
        <f>IF(N1039="sníž. přenesená",J1039,0)</f>
        <v>0</v>
      </c>
      <c r="BI1039" s="134">
        <f>IF(N1039="nulová",J1039,0)</f>
        <v>0</v>
      </c>
      <c r="BJ1039" s="16" t="s">
        <v>81</v>
      </c>
      <c r="BK1039" s="134">
        <f>ROUND(I1039*H1039,2)</f>
        <v>0</v>
      </c>
      <c r="BL1039" s="16" t="s">
        <v>249</v>
      </c>
      <c r="BM1039" s="133" t="s">
        <v>2339</v>
      </c>
    </row>
    <row r="1040" spans="2:65" s="12" customFormat="1">
      <c r="B1040" s="139"/>
      <c r="D1040" s="140" t="s">
        <v>162</v>
      </c>
      <c r="F1040" s="142" t="s">
        <v>2340</v>
      </c>
      <c r="H1040" s="143">
        <v>22.32</v>
      </c>
      <c r="I1040" s="144"/>
      <c r="L1040" s="139"/>
      <c r="M1040" s="145"/>
      <c r="T1040" s="146"/>
      <c r="AT1040" s="141" t="s">
        <v>162</v>
      </c>
      <c r="AU1040" s="141" t="s">
        <v>85</v>
      </c>
      <c r="AV1040" s="12" t="s">
        <v>85</v>
      </c>
      <c r="AW1040" s="12" t="s">
        <v>4</v>
      </c>
      <c r="AX1040" s="12" t="s">
        <v>81</v>
      </c>
      <c r="AY1040" s="141" t="s">
        <v>151</v>
      </c>
    </row>
    <row r="1041" spans="2:65" s="1" customFormat="1" ht="24.2" customHeight="1">
      <c r="B1041" s="31"/>
      <c r="C1041" s="122" t="s">
        <v>2341</v>
      </c>
      <c r="D1041" s="122" t="s">
        <v>153</v>
      </c>
      <c r="E1041" s="123" t="s">
        <v>2342</v>
      </c>
      <c r="F1041" s="124" t="s">
        <v>2343</v>
      </c>
      <c r="G1041" s="125" t="s">
        <v>311</v>
      </c>
      <c r="H1041" s="126">
        <v>5</v>
      </c>
      <c r="I1041" s="127"/>
      <c r="J1041" s="128">
        <f>ROUND(I1041*H1041,2)</f>
        <v>0</v>
      </c>
      <c r="K1041" s="124" t="s">
        <v>157</v>
      </c>
      <c r="L1041" s="31"/>
      <c r="M1041" s="129" t="s">
        <v>19</v>
      </c>
      <c r="N1041" s="130" t="s">
        <v>47</v>
      </c>
      <c r="P1041" s="131">
        <f>O1041*H1041</f>
        <v>0</v>
      </c>
      <c r="Q1041" s="131">
        <v>0</v>
      </c>
      <c r="R1041" s="131">
        <f>Q1041*H1041</f>
        <v>0</v>
      </c>
      <c r="S1041" s="131">
        <v>0</v>
      </c>
      <c r="T1041" s="132">
        <f>S1041*H1041</f>
        <v>0</v>
      </c>
      <c r="AR1041" s="133" t="s">
        <v>249</v>
      </c>
      <c r="AT1041" s="133" t="s">
        <v>153</v>
      </c>
      <c r="AU1041" s="133" t="s">
        <v>85</v>
      </c>
      <c r="AY1041" s="16" t="s">
        <v>151</v>
      </c>
      <c r="BE1041" s="134">
        <f>IF(N1041="základní",J1041,0)</f>
        <v>0</v>
      </c>
      <c r="BF1041" s="134">
        <f>IF(N1041="snížená",J1041,0)</f>
        <v>0</v>
      </c>
      <c r="BG1041" s="134">
        <f>IF(N1041="zákl. přenesená",J1041,0)</f>
        <v>0</v>
      </c>
      <c r="BH1041" s="134">
        <f>IF(N1041="sníž. přenesená",J1041,0)</f>
        <v>0</v>
      </c>
      <c r="BI1041" s="134">
        <f>IF(N1041="nulová",J1041,0)</f>
        <v>0</v>
      </c>
      <c r="BJ1041" s="16" t="s">
        <v>81</v>
      </c>
      <c r="BK1041" s="134">
        <f>ROUND(I1041*H1041,2)</f>
        <v>0</v>
      </c>
      <c r="BL1041" s="16" t="s">
        <v>249</v>
      </c>
      <c r="BM1041" s="133" t="s">
        <v>2344</v>
      </c>
    </row>
    <row r="1042" spans="2:65" s="1" customFormat="1">
      <c r="B1042" s="31"/>
      <c r="D1042" s="135" t="s">
        <v>160</v>
      </c>
      <c r="F1042" s="136" t="s">
        <v>2345</v>
      </c>
      <c r="I1042" s="137"/>
      <c r="L1042" s="31"/>
      <c r="M1042" s="138"/>
      <c r="T1042" s="52"/>
      <c r="AT1042" s="16" t="s">
        <v>160</v>
      </c>
      <c r="AU1042" s="16" t="s">
        <v>85</v>
      </c>
    </row>
    <row r="1043" spans="2:65" s="1" customFormat="1" ht="16.5" customHeight="1">
      <c r="B1043" s="31"/>
      <c r="C1043" s="147" t="s">
        <v>2346</v>
      </c>
      <c r="D1043" s="147" t="s">
        <v>194</v>
      </c>
      <c r="E1043" s="148" t="s">
        <v>2347</v>
      </c>
      <c r="F1043" s="149" t="s">
        <v>2348</v>
      </c>
      <c r="G1043" s="150" t="s">
        <v>821</v>
      </c>
      <c r="H1043" s="151">
        <v>6</v>
      </c>
      <c r="I1043" s="152"/>
      <c r="J1043" s="153">
        <f>ROUND(I1043*H1043,2)</f>
        <v>0</v>
      </c>
      <c r="K1043" s="149" t="s">
        <v>157</v>
      </c>
      <c r="L1043" s="154"/>
      <c r="M1043" s="155" t="s">
        <v>19</v>
      </c>
      <c r="N1043" s="156" t="s">
        <v>47</v>
      </c>
      <c r="P1043" s="131">
        <f>O1043*H1043</f>
        <v>0</v>
      </c>
      <c r="Q1043" s="131">
        <v>1.4999999999999999E-4</v>
      </c>
      <c r="R1043" s="131">
        <f>Q1043*H1043</f>
        <v>8.9999999999999998E-4</v>
      </c>
      <c r="S1043" s="131">
        <v>0</v>
      </c>
      <c r="T1043" s="132">
        <f>S1043*H1043</f>
        <v>0</v>
      </c>
      <c r="AR1043" s="133" t="s">
        <v>344</v>
      </c>
      <c r="AT1043" s="133" t="s">
        <v>194</v>
      </c>
      <c r="AU1043" s="133" t="s">
        <v>85</v>
      </c>
      <c r="AY1043" s="16" t="s">
        <v>151</v>
      </c>
      <c r="BE1043" s="134">
        <f>IF(N1043="základní",J1043,0)</f>
        <v>0</v>
      </c>
      <c r="BF1043" s="134">
        <f>IF(N1043="snížená",J1043,0)</f>
        <v>0</v>
      </c>
      <c r="BG1043" s="134">
        <f>IF(N1043="zákl. přenesená",J1043,0)</f>
        <v>0</v>
      </c>
      <c r="BH1043" s="134">
        <f>IF(N1043="sníž. přenesená",J1043,0)</f>
        <v>0</v>
      </c>
      <c r="BI1043" s="134">
        <f>IF(N1043="nulová",J1043,0)</f>
        <v>0</v>
      </c>
      <c r="BJ1043" s="16" t="s">
        <v>81</v>
      </c>
      <c r="BK1043" s="134">
        <f>ROUND(I1043*H1043,2)</f>
        <v>0</v>
      </c>
      <c r="BL1043" s="16" t="s">
        <v>249</v>
      </c>
      <c r="BM1043" s="133" t="s">
        <v>2349</v>
      </c>
    </row>
    <row r="1044" spans="2:65" s="12" customFormat="1">
      <c r="B1044" s="139"/>
      <c r="D1044" s="140" t="s">
        <v>162</v>
      </c>
      <c r="F1044" s="142" t="s">
        <v>2350</v>
      </c>
      <c r="H1044" s="143">
        <v>6</v>
      </c>
      <c r="I1044" s="144"/>
      <c r="L1044" s="139"/>
      <c r="M1044" s="145"/>
      <c r="T1044" s="146"/>
      <c r="AT1044" s="141" t="s">
        <v>162</v>
      </c>
      <c r="AU1044" s="141" t="s">
        <v>85</v>
      </c>
      <c r="AV1044" s="12" t="s">
        <v>85</v>
      </c>
      <c r="AW1044" s="12" t="s">
        <v>4</v>
      </c>
      <c r="AX1044" s="12" t="s">
        <v>81</v>
      </c>
      <c r="AY1044" s="141" t="s">
        <v>151</v>
      </c>
    </row>
    <row r="1045" spans="2:65" s="1" customFormat="1" ht="16.5" customHeight="1">
      <c r="B1045" s="31"/>
      <c r="C1045" s="147" t="s">
        <v>2351</v>
      </c>
      <c r="D1045" s="147" t="s">
        <v>194</v>
      </c>
      <c r="E1045" s="148" t="s">
        <v>2352</v>
      </c>
      <c r="F1045" s="149" t="s">
        <v>2353</v>
      </c>
      <c r="G1045" s="150" t="s">
        <v>311</v>
      </c>
      <c r="H1045" s="151">
        <v>6</v>
      </c>
      <c r="I1045" s="152"/>
      <c r="J1045" s="153">
        <f>ROUND(I1045*H1045,2)</f>
        <v>0</v>
      </c>
      <c r="K1045" s="149" t="s">
        <v>157</v>
      </c>
      <c r="L1045" s="154"/>
      <c r="M1045" s="155" t="s">
        <v>19</v>
      </c>
      <c r="N1045" s="156" t="s">
        <v>47</v>
      </c>
      <c r="P1045" s="131">
        <f>O1045*H1045</f>
        <v>0</v>
      </c>
      <c r="Q1045" s="131">
        <v>2.5000000000000001E-4</v>
      </c>
      <c r="R1045" s="131">
        <f>Q1045*H1045</f>
        <v>1.5E-3</v>
      </c>
      <c r="S1045" s="131">
        <v>0</v>
      </c>
      <c r="T1045" s="132">
        <f>S1045*H1045</f>
        <v>0</v>
      </c>
      <c r="AR1045" s="133" t="s">
        <v>344</v>
      </c>
      <c r="AT1045" s="133" t="s">
        <v>194</v>
      </c>
      <c r="AU1045" s="133" t="s">
        <v>85</v>
      </c>
      <c r="AY1045" s="16" t="s">
        <v>151</v>
      </c>
      <c r="BE1045" s="134">
        <f>IF(N1045="základní",J1045,0)</f>
        <v>0</v>
      </c>
      <c r="BF1045" s="134">
        <f>IF(N1045="snížená",J1045,0)</f>
        <v>0</v>
      </c>
      <c r="BG1045" s="134">
        <f>IF(N1045="zákl. přenesená",J1045,0)</f>
        <v>0</v>
      </c>
      <c r="BH1045" s="134">
        <f>IF(N1045="sníž. přenesená",J1045,0)</f>
        <v>0</v>
      </c>
      <c r="BI1045" s="134">
        <f>IF(N1045="nulová",J1045,0)</f>
        <v>0</v>
      </c>
      <c r="BJ1045" s="16" t="s">
        <v>81</v>
      </c>
      <c r="BK1045" s="134">
        <f>ROUND(I1045*H1045,2)</f>
        <v>0</v>
      </c>
      <c r="BL1045" s="16" t="s">
        <v>249</v>
      </c>
      <c r="BM1045" s="133" t="s">
        <v>2354</v>
      </c>
    </row>
    <row r="1046" spans="2:65" s="12" customFormat="1">
      <c r="B1046" s="139"/>
      <c r="D1046" s="140" t="s">
        <v>162</v>
      </c>
      <c r="F1046" s="142" t="s">
        <v>2350</v>
      </c>
      <c r="H1046" s="143">
        <v>6</v>
      </c>
      <c r="I1046" s="144"/>
      <c r="L1046" s="139"/>
      <c r="M1046" s="145"/>
      <c r="T1046" s="146"/>
      <c r="AT1046" s="141" t="s">
        <v>162</v>
      </c>
      <c r="AU1046" s="141" t="s">
        <v>85</v>
      </c>
      <c r="AV1046" s="12" t="s">
        <v>85</v>
      </c>
      <c r="AW1046" s="12" t="s">
        <v>4</v>
      </c>
      <c r="AX1046" s="12" t="s">
        <v>81</v>
      </c>
      <c r="AY1046" s="141" t="s">
        <v>151</v>
      </c>
    </row>
    <row r="1047" spans="2:65" s="1" customFormat="1" ht="16.5" customHeight="1">
      <c r="B1047" s="31"/>
      <c r="C1047" s="147" t="s">
        <v>2355</v>
      </c>
      <c r="D1047" s="147" t="s">
        <v>194</v>
      </c>
      <c r="E1047" s="148" t="s">
        <v>2356</v>
      </c>
      <c r="F1047" s="149" t="s">
        <v>2357</v>
      </c>
      <c r="G1047" s="150" t="s">
        <v>311</v>
      </c>
      <c r="H1047" s="151">
        <v>5</v>
      </c>
      <c r="I1047" s="152"/>
      <c r="J1047" s="153">
        <f>ROUND(I1047*H1047,2)</f>
        <v>0</v>
      </c>
      <c r="K1047" s="149" t="s">
        <v>157</v>
      </c>
      <c r="L1047" s="154"/>
      <c r="M1047" s="155" t="s">
        <v>19</v>
      </c>
      <c r="N1047" s="156" t="s">
        <v>47</v>
      </c>
      <c r="P1047" s="131">
        <f>O1047*H1047</f>
        <v>0</v>
      </c>
      <c r="Q1047" s="131">
        <v>8.0000000000000007E-5</v>
      </c>
      <c r="R1047" s="131">
        <f>Q1047*H1047</f>
        <v>4.0000000000000002E-4</v>
      </c>
      <c r="S1047" s="131">
        <v>0</v>
      </c>
      <c r="T1047" s="132">
        <f>S1047*H1047</f>
        <v>0</v>
      </c>
      <c r="AR1047" s="133" t="s">
        <v>344</v>
      </c>
      <c r="AT1047" s="133" t="s">
        <v>194</v>
      </c>
      <c r="AU1047" s="133" t="s">
        <v>85</v>
      </c>
      <c r="AY1047" s="16" t="s">
        <v>151</v>
      </c>
      <c r="BE1047" s="134">
        <f>IF(N1047="základní",J1047,0)</f>
        <v>0</v>
      </c>
      <c r="BF1047" s="134">
        <f>IF(N1047="snížená",J1047,0)</f>
        <v>0</v>
      </c>
      <c r="BG1047" s="134">
        <f>IF(N1047="zákl. přenesená",J1047,0)</f>
        <v>0</v>
      </c>
      <c r="BH1047" s="134">
        <f>IF(N1047="sníž. přenesená",J1047,0)</f>
        <v>0</v>
      </c>
      <c r="BI1047" s="134">
        <f>IF(N1047="nulová",J1047,0)</f>
        <v>0</v>
      </c>
      <c r="BJ1047" s="16" t="s">
        <v>81</v>
      </c>
      <c r="BK1047" s="134">
        <f>ROUND(I1047*H1047,2)</f>
        <v>0</v>
      </c>
      <c r="BL1047" s="16" t="s">
        <v>249</v>
      </c>
      <c r="BM1047" s="133" t="s">
        <v>2358</v>
      </c>
    </row>
    <row r="1048" spans="2:65" s="1" customFormat="1" ht="16.5" customHeight="1">
      <c r="B1048" s="31"/>
      <c r="C1048" s="147" t="s">
        <v>2359</v>
      </c>
      <c r="D1048" s="147" t="s">
        <v>194</v>
      </c>
      <c r="E1048" s="148" t="s">
        <v>2360</v>
      </c>
      <c r="F1048" s="149" t="s">
        <v>2361</v>
      </c>
      <c r="G1048" s="150" t="s">
        <v>311</v>
      </c>
      <c r="H1048" s="151">
        <v>5</v>
      </c>
      <c r="I1048" s="152"/>
      <c r="J1048" s="153">
        <f>ROUND(I1048*H1048,2)</f>
        <v>0</v>
      </c>
      <c r="K1048" s="149" t="s">
        <v>157</v>
      </c>
      <c r="L1048" s="154"/>
      <c r="M1048" s="155" t="s">
        <v>19</v>
      </c>
      <c r="N1048" s="156" t="s">
        <v>47</v>
      </c>
      <c r="P1048" s="131">
        <f>O1048*H1048</f>
        <v>0</v>
      </c>
      <c r="Q1048" s="131">
        <v>5.0000000000000002E-5</v>
      </c>
      <c r="R1048" s="131">
        <f>Q1048*H1048</f>
        <v>2.5000000000000001E-4</v>
      </c>
      <c r="S1048" s="131">
        <v>0</v>
      </c>
      <c r="T1048" s="132">
        <f>S1048*H1048</f>
        <v>0</v>
      </c>
      <c r="AR1048" s="133" t="s">
        <v>344</v>
      </c>
      <c r="AT1048" s="133" t="s">
        <v>194</v>
      </c>
      <c r="AU1048" s="133" t="s">
        <v>85</v>
      </c>
      <c r="AY1048" s="16" t="s">
        <v>151</v>
      </c>
      <c r="BE1048" s="134">
        <f>IF(N1048="základní",J1048,0)</f>
        <v>0</v>
      </c>
      <c r="BF1048" s="134">
        <f>IF(N1048="snížená",J1048,0)</f>
        <v>0</v>
      </c>
      <c r="BG1048" s="134">
        <f>IF(N1048="zákl. přenesená",J1048,0)</f>
        <v>0</v>
      </c>
      <c r="BH1048" s="134">
        <f>IF(N1048="sníž. přenesená",J1048,0)</f>
        <v>0</v>
      </c>
      <c r="BI1048" s="134">
        <f>IF(N1048="nulová",J1048,0)</f>
        <v>0</v>
      </c>
      <c r="BJ1048" s="16" t="s">
        <v>81</v>
      </c>
      <c r="BK1048" s="134">
        <f>ROUND(I1048*H1048,2)</f>
        <v>0</v>
      </c>
      <c r="BL1048" s="16" t="s">
        <v>249</v>
      </c>
      <c r="BM1048" s="133" t="s">
        <v>2362</v>
      </c>
    </row>
    <row r="1049" spans="2:65" s="1" customFormat="1" ht="16.5" customHeight="1">
      <c r="B1049" s="31"/>
      <c r="C1049" s="122" t="s">
        <v>2363</v>
      </c>
      <c r="D1049" s="122" t="s">
        <v>153</v>
      </c>
      <c r="E1049" s="123" t="s">
        <v>2364</v>
      </c>
      <c r="F1049" s="124" t="s">
        <v>2365</v>
      </c>
      <c r="G1049" s="125" t="s">
        <v>2366</v>
      </c>
      <c r="H1049" s="126">
        <v>1</v>
      </c>
      <c r="I1049" s="268">
        <f>gastrovybavení!K16</f>
        <v>0</v>
      </c>
      <c r="J1049" s="128">
        <f>ROUND(I1049*H1049,2)</f>
        <v>0</v>
      </c>
      <c r="K1049" s="124" t="s">
        <v>19</v>
      </c>
      <c r="L1049" s="31"/>
      <c r="M1049" s="129" t="s">
        <v>19</v>
      </c>
      <c r="N1049" s="130" t="s">
        <v>47</v>
      </c>
      <c r="P1049" s="131">
        <f>O1049*H1049</f>
        <v>0</v>
      </c>
      <c r="Q1049" s="131">
        <v>0</v>
      </c>
      <c r="R1049" s="131">
        <f>Q1049*H1049</f>
        <v>0</v>
      </c>
      <c r="S1049" s="131">
        <v>0</v>
      </c>
      <c r="T1049" s="132">
        <f>S1049*H1049</f>
        <v>0</v>
      </c>
      <c r="AR1049" s="133" t="s">
        <v>249</v>
      </c>
      <c r="AT1049" s="133" t="s">
        <v>153</v>
      </c>
      <c r="AU1049" s="133" t="s">
        <v>85</v>
      </c>
      <c r="AY1049" s="16" t="s">
        <v>151</v>
      </c>
      <c r="BE1049" s="134">
        <f>IF(N1049="základní",J1049,0)</f>
        <v>0</v>
      </c>
      <c r="BF1049" s="134">
        <f>IF(N1049="snížená",J1049,0)</f>
        <v>0</v>
      </c>
      <c r="BG1049" s="134">
        <f>IF(N1049="zákl. přenesená",J1049,0)</f>
        <v>0</v>
      </c>
      <c r="BH1049" s="134">
        <f>IF(N1049="sníž. přenesená",J1049,0)</f>
        <v>0</v>
      </c>
      <c r="BI1049" s="134">
        <f>IF(N1049="nulová",J1049,0)</f>
        <v>0</v>
      </c>
      <c r="BJ1049" s="16" t="s">
        <v>81</v>
      </c>
      <c r="BK1049" s="134">
        <f>ROUND(I1049*H1049,2)</f>
        <v>0</v>
      </c>
      <c r="BL1049" s="16" t="s">
        <v>249</v>
      </c>
      <c r="BM1049" s="133" t="s">
        <v>2367</v>
      </c>
    </row>
    <row r="1050" spans="2:65" s="1" customFormat="1" ht="24.2" customHeight="1">
      <c r="B1050" s="31"/>
      <c r="C1050" s="122" t="s">
        <v>2368</v>
      </c>
      <c r="D1050" s="122" t="s">
        <v>153</v>
      </c>
      <c r="E1050" s="123" t="s">
        <v>2369</v>
      </c>
      <c r="F1050" s="124" t="s">
        <v>2370</v>
      </c>
      <c r="G1050" s="125" t="s">
        <v>311</v>
      </c>
      <c r="H1050" s="126">
        <v>4</v>
      </c>
      <c r="I1050" s="127"/>
      <c r="J1050" s="128">
        <f>ROUND(I1050*H1050,2)</f>
        <v>0</v>
      </c>
      <c r="K1050" s="124" t="s">
        <v>157</v>
      </c>
      <c r="L1050" s="31"/>
      <c r="M1050" s="129" t="s">
        <v>19</v>
      </c>
      <c r="N1050" s="130" t="s">
        <v>47</v>
      </c>
      <c r="P1050" s="131">
        <f>O1050*H1050</f>
        <v>0</v>
      </c>
      <c r="Q1050" s="131">
        <v>0</v>
      </c>
      <c r="R1050" s="131">
        <f>Q1050*H1050</f>
        <v>0</v>
      </c>
      <c r="S1050" s="131">
        <v>0.17399999999999999</v>
      </c>
      <c r="T1050" s="132">
        <f>S1050*H1050</f>
        <v>0.69599999999999995</v>
      </c>
      <c r="AR1050" s="133" t="s">
        <v>249</v>
      </c>
      <c r="AT1050" s="133" t="s">
        <v>153</v>
      </c>
      <c r="AU1050" s="133" t="s">
        <v>85</v>
      </c>
      <c r="AY1050" s="16" t="s">
        <v>151</v>
      </c>
      <c r="BE1050" s="134">
        <f>IF(N1050="základní",J1050,0)</f>
        <v>0</v>
      </c>
      <c r="BF1050" s="134">
        <f>IF(N1050="snížená",J1050,0)</f>
        <v>0</v>
      </c>
      <c r="BG1050" s="134">
        <f>IF(N1050="zákl. přenesená",J1050,0)</f>
        <v>0</v>
      </c>
      <c r="BH1050" s="134">
        <f>IF(N1050="sníž. přenesená",J1050,0)</f>
        <v>0</v>
      </c>
      <c r="BI1050" s="134">
        <f>IF(N1050="nulová",J1050,0)</f>
        <v>0</v>
      </c>
      <c r="BJ1050" s="16" t="s">
        <v>81</v>
      </c>
      <c r="BK1050" s="134">
        <f>ROUND(I1050*H1050,2)</f>
        <v>0</v>
      </c>
      <c r="BL1050" s="16" t="s">
        <v>249</v>
      </c>
      <c r="BM1050" s="133" t="s">
        <v>2371</v>
      </c>
    </row>
    <row r="1051" spans="2:65" s="1" customFormat="1">
      <c r="B1051" s="31"/>
      <c r="D1051" s="135" t="s">
        <v>160</v>
      </c>
      <c r="F1051" s="136" t="s">
        <v>2372</v>
      </c>
      <c r="I1051" s="137"/>
      <c r="L1051" s="31"/>
      <c r="M1051" s="138"/>
      <c r="T1051" s="52"/>
      <c r="AT1051" s="16" t="s">
        <v>160</v>
      </c>
      <c r="AU1051" s="16" t="s">
        <v>85</v>
      </c>
    </row>
    <row r="1052" spans="2:65" s="1" customFormat="1" ht="24.2" customHeight="1">
      <c r="B1052" s="31"/>
      <c r="C1052" s="122" t="s">
        <v>2373</v>
      </c>
      <c r="D1052" s="122" t="s">
        <v>153</v>
      </c>
      <c r="E1052" s="123" t="s">
        <v>2374</v>
      </c>
      <c r="F1052" s="124" t="s">
        <v>2375</v>
      </c>
      <c r="G1052" s="125" t="s">
        <v>177</v>
      </c>
      <c r="H1052" s="126">
        <v>2.823</v>
      </c>
      <c r="I1052" s="127"/>
      <c r="J1052" s="128">
        <f>ROUND(I1052*H1052,2)</f>
        <v>0</v>
      </c>
      <c r="K1052" s="124" t="s">
        <v>157</v>
      </c>
      <c r="L1052" s="31"/>
      <c r="M1052" s="129" t="s">
        <v>19</v>
      </c>
      <c r="N1052" s="130" t="s">
        <v>47</v>
      </c>
      <c r="P1052" s="131">
        <f>O1052*H1052</f>
        <v>0</v>
      </c>
      <c r="Q1052" s="131">
        <v>0</v>
      </c>
      <c r="R1052" s="131">
        <f>Q1052*H1052</f>
        <v>0</v>
      </c>
      <c r="S1052" s="131">
        <v>0</v>
      </c>
      <c r="T1052" s="132">
        <f>S1052*H1052</f>
        <v>0</v>
      </c>
      <c r="AR1052" s="133" t="s">
        <v>249</v>
      </c>
      <c r="AT1052" s="133" t="s">
        <v>153</v>
      </c>
      <c r="AU1052" s="133" t="s">
        <v>85</v>
      </c>
      <c r="AY1052" s="16" t="s">
        <v>151</v>
      </c>
      <c r="BE1052" s="134">
        <f>IF(N1052="základní",J1052,0)</f>
        <v>0</v>
      </c>
      <c r="BF1052" s="134">
        <f>IF(N1052="snížená",J1052,0)</f>
        <v>0</v>
      </c>
      <c r="BG1052" s="134">
        <f>IF(N1052="zákl. přenesená",J1052,0)</f>
        <v>0</v>
      </c>
      <c r="BH1052" s="134">
        <f>IF(N1052="sníž. přenesená",J1052,0)</f>
        <v>0</v>
      </c>
      <c r="BI1052" s="134">
        <f>IF(N1052="nulová",J1052,0)</f>
        <v>0</v>
      </c>
      <c r="BJ1052" s="16" t="s">
        <v>81</v>
      </c>
      <c r="BK1052" s="134">
        <f>ROUND(I1052*H1052,2)</f>
        <v>0</v>
      </c>
      <c r="BL1052" s="16" t="s">
        <v>249</v>
      </c>
      <c r="BM1052" s="133" t="s">
        <v>2376</v>
      </c>
    </row>
    <row r="1053" spans="2:65" s="1" customFormat="1">
      <c r="B1053" s="31"/>
      <c r="D1053" s="135" t="s">
        <v>160</v>
      </c>
      <c r="F1053" s="136" t="s">
        <v>2377</v>
      </c>
      <c r="I1053" s="137"/>
      <c r="L1053" s="31"/>
      <c r="M1053" s="138"/>
      <c r="T1053" s="52"/>
      <c r="AT1053" s="16" t="s">
        <v>160</v>
      </c>
      <c r="AU1053" s="16" t="s">
        <v>85</v>
      </c>
    </row>
    <row r="1054" spans="2:65" s="11" customFormat="1" ht="22.9" customHeight="1">
      <c r="B1054" s="110"/>
      <c r="D1054" s="111" t="s">
        <v>75</v>
      </c>
      <c r="E1054" s="120" t="s">
        <v>2378</v>
      </c>
      <c r="F1054" s="120" t="s">
        <v>2379</v>
      </c>
      <c r="I1054" s="113"/>
      <c r="J1054" s="121">
        <f>BK1054</f>
        <v>0</v>
      </c>
      <c r="L1054" s="110"/>
      <c r="M1054" s="115"/>
      <c r="P1054" s="116">
        <f>SUM(P1055:P1074)</f>
        <v>0</v>
      </c>
      <c r="R1054" s="116">
        <f>SUM(R1055:R1074)</f>
        <v>9.5425200000000002E-2</v>
      </c>
      <c r="T1054" s="117">
        <f>SUM(T1055:T1074)</f>
        <v>0</v>
      </c>
      <c r="AR1054" s="111" t="s">
        <v>85</v>
      </c>
      <c r="AT1054" s="118" t="s">
        <v>75</v>
      </c>
      <c r="AU1054" s="118" t="s">
        <v>81</v>
      </c>
      <c r="AY1054" s="111" t="s">
        <v>151</v>
      </c>
      <c r="BK1054" s="119">
        <f>SUM(BK1055:BK1074)</f>
        <v>0</v>
      </c>
    </row>
    <row r="1055" spans="2:65" s="1" customFormat="1" ht="16.5" customHeight="1">
      <c r="B1055" s="31"/>
      <c r="C1055" s="122" t="s">
        <v>2380</v>
      </c>
      <c r="D1055" s="122" t="s">
        <v>153</v>
      </c>
      <c r="E1055" s="123" t="s">
        <v>2381</v>
      </c>
      <c r="F1055" s="124" t="s">
        <v>2382</v>
      </c>
      <c r="G1055" s="125" t="s">
        <v>221</v>
      </c>
      <c r="H1055" s="126">
        <v>4.5</v>
      </c>
      <c r="I1055" s="127"/>
      <c r="J1055" s="128">
        <f>ROUND(I1055*H1055,2)</f>
        <v>0</v>
      </c>
      <c r="K1055" s="124" t="s">
        <v>478</v>
      </c>
      <c r="L1055" s="31"/>
      <c r="M1055" s="129" t="s">
        <v>19</v>
      </c>
      <c r="N1055" s="130" t="s">
        <v>47</v>
      </c>
      <c r="P1055" s="131">
        <f>O1055*H1055</f>
        <v>0</v>
      </c>
      <c r="Q1055" s="131">
        <v>0</v>
      </c>
      <c r="R1055" s="131">
        <f>Q1055*H1055</f>
        <v>0</v>
      </c>
      <c r="S1055" s="131">
        <v>0</v>
      </c>
      <c r="T1055" s="132">
        <f>S1055*H1055</f>
        <v>0</v>
      </c>
      <c r="AR1055" s="133" t="s">
        <v>249</v>
      </c>
      <c r="AT1055" s="133" t="s">
        <v>153</v>
      </c>
      <c r="AU1055" s="133" t="s">
        <v>85</v>
      </c>
      <c r="AY1055" s="16" t="s">
        <v>151</v>
      </c>
      <c r="BE1055" s="134">
        <f>IF(N1055="základní",J1055,0)</f>
        <v>0</v>
      </c>
      <c r="BF1055" s="134">
        <f>IF(N1055="snížená",J1055,0)</f>
        <v>0</v>
      </c>
      <c r="BG1055" s="134">
        <f>IF(N1055="zákl. přenesená",J1055,0)</f>
        <v>0</v>
      </c>
      <c r="BH1055" s="134">
        <f>IF(N1055="sníž. přenesená",J1055,0)</f>
        <v>0</v>
      </c>
      <c r="BI1055" s="134">
        <f>IF(N1055="nulová",J1055,0)</f>
        <v>0</v>
      </c>
      <c r="BJ1055" s="16" t="s">
        <v>81</v>
      </c>
      <c r="BK1055" s="134">
        <f>ROUND(I1055*H1055,2)</f>
        <v>0</v>
      </c>
      <c r="BL1055" s="16" t="s">
        <v>249</v>
      </c>
      <c r="BM1055" s="133" t="s">
        <v>2383</v>
      </c>
    </row>
    <row r="1056" spans="2:65" s="1" customFormat="1">
      <c r="B1056" s="31"/>
      <c r="D1056" s="135" t="s">
        <v>160</v>
      </c>
      <c r="F1056" s="136" t="s">
        <v>2384</v>
      </c>
      <c r="I1056" s="137"/>
      <c r="L1056" s="31"/>
      <c r="M1056" s="138"/>
      <c r="T1056" s="52"/>
      <c r="AT1056" s="16" t="s">
        <v>160</v>
      </c>
      <c r="AU1056" s="16" t="s">
        <v>85</v>
      </c>
    </row>
    <row r="1057" spans="2:65" s="1" customFormat="1" ht="16.5" customHeight="1">
      <c r="B1057" s="31"/>
      <c r="C1057" s="147" t="s">
        <v>2385</v>
      </c>
      <c r="D1057" s="147" t="s">
        <v>194</v>
      </c>
      <c r="E1057" s="148" t="s">
        <v>2386</v>
      </c>
      <c r="F1057" s="149" t="s">
        <v>2387</v>
      </c>
      <c r="G1057" s="150" t="s">
        <v>311</v>
      </c>
      <c r="H1057" s="151">
        <v>3</v>
      </c>
      <c r="I1057" s="152"/>
      <c r="J1057" s="153">
        <f>ROUND(I1057*H1057,2)</f>
        <v>0</v>
      </c>
      <c r="K1057" s="149" t="s">
        <v>157</v>
      </c>
      <c r="L1057" s="154"/>
      <c r="M1057" s="155" t="s">
        <v>19</v>
      </c>
      <c r="N1057" s="156" t="s">
        <v>47</v>
      </c>
      <c r="P1057" s="131">
        <f>O1057*H1057</f>
        <v>0</v>
      </c>
      <c r="Q1057" s="131">
        <v>1.7999999999999999E-2</v>
      </c>
      <c r="R1057" s="131">
        <f>Q1057*H1057</f>
        <v>5.3999999999999992E-2</v>
      </c>
      <c r="S1057" s="131">
        <v>0</v>
      </c>
      <c r="T1057" s="132">
        <f>S1057*H1057</f>
        <v>0</v>
      </c>
      <c r="AR1057" s="133" t="s">
        <v>344</v>
      </c>
      <c r="AT1057" s="133" t="s">
        <v>194</v>
      </c>
      <c r="AU1057" s="133" t="s">
        <v>85</v>
      </c>
      <c r="AY1057" s="16" t="s">
        <v>151</v>
      </c>
      <c r="BE1057" s="134">
        <f>IF(N1057="základní",J1057,0)</f>
        <v>0</v>
      </c>
      <c r="BF1057" s="134">
        <f>IF(N1057="snížená",J1057,0)</f>
        <v>0</v>
      </c>
      <c r="BG1057" s="134">
        <f>IF(N1057="zákl. přenesená",J1057,0)</f>
        <v>0</v>
      </c>
      <c r="BH1057" s="134">
        <f>IF(N1057="sníž. přenesená",J1057,0)</f>
        <v>0</v>
      </c>
      <c r="BI1057" s="134">
        <f>IF(N1057="nulová",J1057,0)</f>
        <v>0</v>
      </c>
      <c r="BJ1057" s="16" t="s">
        <v>81</v>
      </c>
      <c r="BK1057" s="134">
        <f>ROUND(I1057*H1057,2)</f>
        <v>0</v>
      </c>
      <c r="BL1057" s="16" t="s">
        <v>249</v>
      </c>
      <c r="BM1057" s="133" t="s">
        <v>2388</v>
      </c>
    </row>
    <row r="1058" spans="2:65" s="1" customFormat="1" ht="21.75" customHeight="1">
      <c r="B1058" s="31"/>
      <c r="C1058" s="122" t="s">
        <v>2389</v>
      </c>
      <c r="D1058" s="122" t="s">
        <v>153</v>
      </c>
      <c r="E1058" s="123" t="s">
        <v>2390</v>
      </c>
      <c r="F1058" s="124" t="s">
        <v>2391</v>
      </c>
      <c r="G1058" s="125" t="s">
        <v>821</v>
      </c>
      <c r="H1058" s="126">
        <v>12</v>
      </c>
      <c r="I1058" s="127"/>
      <c r="J1058" s="128">
        <f>ROUND(I1058*H1058,2)</f>
        <v>0</v>
      </c>
      <c r="K1058" s="124" t="s">
        <v>157</v>
      </c>
      <c r="L1058" s="31"/>
      <c r="M1058" s="129" t="s">
        <v>19</v>
      </c>
      <c r="N1058" s="130" t="s">
        <v>47</v>
      </c>
      <c r="P1058" s="131">
        <f>O1058*H1058</f>
        <v>0</v>
      </c>
      <c r="Q1058" s="131">
        <v>0</v>
      </c>
      <c r="R1058" s="131">
        <f>Q1058*H1058</f>
        <v>0</v>
      </c>
      <c r="S1058" s="131">
        <v>0</v>
      </c>
      <c r="T1058" s="132">
        <f>S1058*H1058</f>
        <v>0</v>
      </c>
      <c r="AR1058" s="133" t="s">
        <v>249</v>
      </c>
      <c r="AT1058" s="133" t="s">
        <v>153</v>
      </c>
      <c r="AU1058" s="133" t="s">
        <v>85</v>
      </c>
      <c r="AY1058" s="16" t="s">
        <v>151</v>
      </c>
      <c r="BE1058" s="134">
        <f>IF(N1058="základní",J1058,0)</f>
        <v>0</v>
      </c>
      <c r="BF1058" s="134">
        <f>IF(N1058="snížená",J1058,0)</f>
        <v>0</v>
      </c>
      <c r="BG1058" s="134">
        <f>IF(N1058="zákl. přenesená",J1058,0)</f>
        <v>0</v>
      </c>
      <c r="BH1058" s="134">
        <f>IF(N1058="sníž. přenesená",J1058,0)</f>
        <v>0</v>
      </c>
      <c r="BI1058" s="134">
        <f>IF(N1058="nulová",J1058,0)</f>
        <v>0</v>
      </c>
      <c r="BJ1058" s="16" t="s">
        <v>81</v>
      </c>
      <c r="BK1058" s="134">
        <f>ROUND(I1058*H1058,2)</f>
        <v>0</v>
      </c>
      <c r="BL1058" s="16" t="s">
        <v>249</v>
      </c>
      <c r="BM1058" s="133" t="s">
        <v>2392</v>
      </c>
    </row>
    <row r="1059" spans="2:65" s="1" customFormat="1">
      <c r="B1059" s="31"/>
      <c r="D1059" s="135" t="s">
        <v>160</v>
      </c>
      <c r="F1059" s="136" t="s">
        <v>2393</v>
      </c>
      <c r="I1059" s="137"/>
      <c r="L1059" s="31"/>
      <c r="M1059" s="138"/>
      <c r="T1059" s="52"/>
      <c r="AT1059" s="16" t="s">
        <v>160</v>
      </c>
      <c r="AU1059" s="16" t="s">
        <v>85</v>
      </c>
    </row>
    <row r="1060" spans="2:65" s="1" customFormat="1" ht="16.5" customHeight="1">
      <c r="B1060" s="31"/>
      <c r="C1060" s="147" t="s">
        <v>2394</v>
      </c>
      <c r="D1060" s="147" t="s">
        <v>194</v>
      </c>
      <c r="E1060" s="148" t="s">
        <v>2395</v>
      </c>
      <c r="F1060" s="149" t="s">
        <v>2396</v>
      </c>
      <c r="G1060" s="150" t="s">
        <v>821</v>
      </c>
      <c r="H1060" s="151">
        <v>12.6</v>
      </c>
      <c r="I1060" s="152"/>
      <c r="J1060" s="153">
        <f>ROUND(I1060*H1060,2)</f>
        <v>0</v>
      </c>
      <c r="K1060" s="149" t="s">
        <v>157</v>
      </c>
      <c r="L1060" s="154"/>
      <c r="M1060" s="155" t="s">
        <v>19</v>
      </c>
      <c r="N1060" s="156" t="s">
        <v>47</v>
      </c>
      <c r="P1060" s="131">
        <f>O1060*H1060</f>
        <v>0</v>
      </c>
      <c r="Q1060" s="131">
        <v>2.0000000000000001E-4</v>
      </c>
      <c r="R1060" s="131">
        <f>Q1060*H1060</f>
        <v>2.5200000000000001E-3</v>
      </c>
      <c r="S1060" s="131">
        <v>0</v>
      </c>
      <c r="T1060" s="132">
        <f>S1060*H1060</f>
        <v>0</v>
      </c>
      <c r="AR1060" s="133" t="s">
        <v>344</v>
      </c>
      <c r="AT1060" s="133" t="s">
        <v>194</v>
      </c>
      <c r="AU1060" s="133" t="s">
        <v>85</v>
      </c>
      <c r="AY1060" s="16" t="s">
        <v>151</v>
      </c>
      <c r="BE1060" s="134">
        <f>IF(N1060="základní",J1060,0)</f>
        <v>0</v>
      </c>
      <c r="BF1060" s="134">
        <f>IF(N1060="snížená",J1060,0)</f>
        <v>0</v>
      </c>
      <c r="BG1060" s="134">
        <f>IF(N1060="zákl. přenesená",J1060,0)</f>
        <v>0</v>
      </c>
      <c r="BH1060" s="134">
        <f>IF(N1060="sníž. přenesená",J1060,0)</f>
        <v>0</v>
      </c>
      <c r="BI1060" s="134">
        <f>IF(N1060="nulová",J1060,0)</f>
        <v>0</v>
      </c>
      <c r="BJ1060" s="16" t="s">
        <v>81</v>
      </c>
      <c r="BK1060" s="134">
        <f>ROUND(I1060*H1060,2)</f>
        <v>0</v>
      </c>
      <c r="BL1060" s="16" t="s">
        <v>249</v>
      </c>
      <c r="BM1060" s="133" t="s">
        <v>2397</v>
      </c>
    </row>
    <row r="1061" spans="2:65" s="12" customFormat="1">
      <c r="B1061" s="139"/>
      <c r="D1061" s="140" t="s">
        <v>162</v>
      </c>
      <c r="F1061" s="142" t="s">
        <v>1587</v>
      </c>
      <c r="H1061" s="143">
        <v>12.6</v>
      </c>
      <c r="I1061" s="144"/>
      <c r="L1061" s="139"/>
      <c r="M1061" s="145"/>
      <c r="T1061" s="146"/>
      <c r="AT1061" s="141" t="s">
        <v>162</v>
      </c>
      <c r="AU1061" s="141" t="s">
        <v>85</v>
      </c>
      <c r="AV1061" s="12" t="s">
        <v>85</v>
      </c>
      <c r="AW1061" s="12" t="s">
        <v>4</v>
      </c>
      <c r="AX1061" s="12" t="s">
        <v>81</v>
      </c>
      <c r="AY1061" s="141" t="s">
        <v>151</v>
      </c>
    </row>
    <row r="1062" spans="2:65" s="1" customFormat="1" ht="24.2" customHeight="1">
      <c r="B1062" s="31"/>
      <c r="C1062" s="122" t="s">
        <v>2398</v>
      </c>
      <c r="D1062" s="122" t="s">
        <v>153</v>
      </c>
      <c r="E1062" s="123" t="s">
        <v>2399</v>
      </c>
      <c r="F1062" s="124" t="s">
        <v>2400</v>
      </c>
      <c r="G1062" s="125" t="s">
        <v>221</v>
      </c>
      <c r="H1062" s="126">
        <v>4.0999999999999996</v>
      </c>
      <c r="I1062" s="127"/>
      <c r="J1062" s="128">
        <f>ROUND(I1062*H1062,2)</f>
        <v>0</v>
      </c>
      <c r="K1062" s="124" t="s">
        <v>157</v>
      </c>
      <c r="L1062" s="31"/>
      <c r="M1062" s="129" t="s">
        <v>19</v>
      </c>
      <c r="N1062" s="130" t="s">
        <v>47</v>
      </c>
      <c r="P1062" s="131">
        <f>O1062*H1062</f>
        <v>0</v>
      </c>
      <c r="Q1062" s="131">
        <v>1.2E-4</v>
      </c>
      <c r="R1062" s="131">
        <f>Q1062*H1062</f>
        <v>4.9199999999999992E-4</v>
      </c>
      <c r="S1062" s="131">
        <v>0</v>
      </c>
      <c r="T1062" s="132">
        <f>S1062*H1062</f>
        <v>0</v>
      </c>
      <c r="AR1062" s="133" t="s">
        <v>249</v>
      </c>
      <c r="AT1062" s="133" t="s">
        <v>153</v>
      </c>
      <c r="AU1062" s="133" t="s">
        <v>85</v>
      </c>
      <c r="AY1062" s="16" t="s">
        <v>151</v>
      </c>
      <c r="BE1062" s="134">
        <f>IF(N1062="základní",J1062,0)</f>
        <v>0</v>
      </c>
      <c r="BF1062" s="134">
        <f>IF(N1062="snížená",J1062,0)</f>
        <v>0</v>
      </c>
      <c r="BG1062" s="134">
        <f>IF(N1062="zákl. přenesená",J1062,0)</f>
        <v>0</v>
      </c>
      <c r="BH1062" s="134">
        <f>IF(N1062="sníž. přenesená",J1062,0)</f>
        <v>0</v>
      </c>
      <c r="BI1062" s="134">
        <f>IF(N1062="nulová",J1062,0)</f>
        <v>0</v>
      </c>
      <c r="BJ1062" s="16" t="s">
        <v>81</v>
      </c>
      <c r="BK1062" s="134">
        <f>ROUND(I1062*H1062,2)</f>
        <v>0</v>
      </c>
      <c r="BL1062" s="16" t="s">
        <v>249</v>
      </c>
      <c r="BM1062" s="133" t="s">
        <v>2401</v>
      </c>
    </row>
    <row r="1063" spans="2:65" s="1" customFormat="1">
      <c r="B1063" s="31"/>
      <c r="D1063" s="135" t="s">
        <v>160</v>
      </c>
      <c r="F1063" s="136" t="s">
        <v>2402</v>
      </c>
      <c r="I1063" s="137"/>
      <c r="L1063" s="31"/>
      <c r="M1063" s="138"/>
      <c r="T1063" s="52"/>
      <c r="AT1063" s="16" t="s">
        <v>160</v>
      </c>
      <c r="AU1063" s="16" t="s">
        <v>85</v>
      </c>
    </row>
    <row r="1064" spans="2:65" s="12" customFormat="1">
      <c r="B1064" s="139"/>
      <c r="D1064" s="140" t="s">
        <v>162</v>
      </c>
      <c r="E1064" s="141" t="s">
        <v>19</v>
      </c>
      <c r="F1064" s="142" t="s">
        <v>2403</v>
      </c>
      <c r="H1064" s="143">
        <v>4.0999999999999996</v>
      </c>
      <c r="I1064" s="144"/>
      <c r="L1064" s="139"/>
      <c r="M1064" s="145"/>
      <c r="T1064" s="146"/>
      <c r="AT1064" s="141" t="s">
        <v>162</v>
      </c>
      <c r="AU1064" s="141" t="s">
        <v>85</v>
      </c>
      <c r="AV1064" s="12" t="s">
        <v>85</v>
      </c>
      <c r="AW1064" s="12" t="s">
        <v>35</v>
      </c>
      <c r="AX1064" s="12" t="s">
        <v>81</v>
      </c>
      <c r="AY1064" s="141" t="s">
        <v>151</v>
      </c>
    </row>
    <row r="1065" spans="2:65" s="1" customFormat="1" ht="16.5" customHeight="1">
      <c r="B1065" s="31"/>
      <c r="C1065" s="147" t="s">
        <v>2404</v>
      </c>
      <c r="D1065" s="147" t="s">
        <v>194</v>
      </c>
      <c r="E1065" s="148" t="s">
        <v>2405</v>
      </c>
      <c r="F1065" s="149" t="s">
        <v>2406</v>
      </c>
      <c r="G1065" s="150" t="s">
        <v>311</v>
      </c>
      <c r="H1065" s="151">
        <v>10</v>
      </c>
      <c r="I1065" s="152"/>
      <c r="J1065" s="153">
        <f>ROUND(I1065*H1065,2)</f>
        <v>0</v>
      </c>
      <c r="K1065" s="149" t="s">
        <v>157</v>
      </c>
      <c r="L1065" s="154"/>
      <c r="M1065" s="155" t="s">
        <v>19</v>
      </c>
      <c r="N1065" s="156" t="s">
        <v>47</v>
      </c>
      <c r="P1065" s="131">
        <f>O1065*H1065</f>
        <v>0</v>
      </c>
      <c r="Q1065" s="131">
        <v>1.09E-3</v>
      </c>
      <c r="R1065" s="131">
        <f>Q1065*H1065</f>
        <v>1.09E-2</v>
      </c>
      <c r="S1065" s="131">
        <v>0</v>
      </c>
      <c r="T1065" s="132">
        <f>S1065*H1065</f>
        <v>0</v>
      </c>
      <c r="AR1065" s="133" t="s">
        <v>344</v>
      </c>
      <c r="AT1065" s="133" t="s">
        <v>194</v>
      </c>
      <c r="AU1065" s="133" t="s">
        <v>85</v>
      </c>
      <c r="AY1065" s="16" t="s">
        <v>151</v>
      </c>
      <c r="BE1065" s="134">
        <f>IF(N1065="základní",J1065,0)</f>
        <v>0</v>
      </c>
      <c r="BF1065" s="134">
        <f>IF(N1065="snížená",J1065,0)</f>
        <v>0</v>
      </c>
      <c r="BG1065" s="134">
        <f>IF(N1065="zákl. přenesená",J1065,0)</f>
        <v>0</v>
      </c>
      <c r="BH1065" s="134">
        <f>IF(N1065="sníž. přenesená",J1065,0)</f>
        <v>0</v>
      </c>
      <c r="BI1065" s="134">
        <f>IF(N1065="nulová",J1065,0)</f>
        <v>0</v>
      </c>
      <c r="BJ1065" s="16" t="s">
        <v>81</v>
      </c>
      <c r="BK1065" s="134">
        <f>ROUND(I1065*H1065,2)</f>
        <v>0</v>
      </c>
      <c r="BL1065" s="16" t="s">
        <v>249</v>
      </c>
      <c r="BM1065" s="133" t="s">
        <v>2407</v>
      </c>
    </row>
    <row r="1066" spans="2:65" s="1" customFormat="1" ht="16.5" customHeight="1">
      <c r="B1066" s="31"/>
      <c r="C1066" s="147" t="s">
        <v>2408</v>
      </c>
      <c r="D1066" s="147" t="s">
        <v>194</v>
      </c>
      <c r="E1066" s="148" t="s">
        <v>2409</v>
      </c>
      <c r="F1066" s="149" t="s">
        <v>2410</v>
      </c>
      <c r="G1066" s="150" t="s">
        <v>311</v>
      </c>
      <c r="H1066" s="151">
        <v>10</v>
      </c>
      <c r="I1066" s="152"/>
      <c r="J1066" s="153">
        <f>ROUND(I1066*H1066,2)</f>
        <v>0</v>
      </c>
      <c r="K1066" s="149" t="s">
        <v>157</v>
      </c>
      <c r="L1066" s="154"/>
      <c r="M1066" s="155" t="s">
        <v>19</v>
      </c>
      <c r="N1066" s="156" t="s">
        <v>47</v>
      </c>
      <c r="P1066" s="131">
        <f>O1066*H1066</f>
        <v>0</v>
      </c>
      <c r="Q1066" s="131">
        <v>1.75E-3</v>
      </c>
      <c r="R1066" s="131">
        <f>Q1066*H1066</f>
        <v>1.7500000000000002E-2</v>
      </c>
      <c r="S1066" s="131">
        <v>0</v>
      </c>
      <c r="T1066" s="132">
        <f>S1066*H1066</f>
        <v>0</v>
      </c>
      <c r="AR1066" s="133" t="s">
        <v>344</v>
      </c>
      <c r="AT1066" s="133" t="s">
        <v>194</v>
      </c>
      <c r="AU1066" s="133" t="s">
        <v>85</v>
      </c>
      <c r="AY1066" s="16" t="s">
        <v>151</v>
      </c>
      <c r="BE1066" s="134">
        <f>IF(N1066="základní",J1066,0)</f>
        <v>0</v>
      </c>
      <c r="BF1066" s="134">
        <f>IF(N1066="snížená",J1066,0)</f>
        <v>0</v>
      </c>
      <c r="BG1066" s="134">
        <f>IF(N1066="zákl. přenesená",J1066,0)</f>
        <v>0</v>
      </c>
      <c r="BH1066" s="134">
        <f>IF(N1066="sníž. přenesená",J1066,0)</f>
        <v>0</v>
      </c>
      <c r="BI1066" s="134">
        <f>IF(N1066="nulová",J1066,0)</f>
        <v>0</v>
      </c>
      <c r="BJ1066" s="16" t="s">
        <v>81</v>
      </c>
      <c r="BK1066" s="134">
        <f>ROUND(I1066*H1066,2)</f>
        <v>0</v>
      </c>
      <c r="BL1066" s="16" t="s">
        <v>249</v>
      </c>
      <c r="BM1066" s="133" t="s">
        <v>2411</v>
      </c>
    </row>
    <row r="1067" spans="2:65" s="1" customFormat="1" ht="16.5" customHeight="1">
      <c r="B1067" s="31"/>
      <c r="C1067" s="122" t="s">
        <v>2412</v>
      </c>
      <c r="D1067" s="122" t="s">
        <v>153</v>
      </c>
      <c r="E1067" s="123" t="s">
        <v>2413</v>
      </c>
      <c r="F1067" s="124" t="s">
        <v>2414</v>
      </c>
      <c r="G1067" s="125" t="s">
        <v>821</v>
      </c>
      <c r="H1067" s="126">
        <v>1.2</v>
      </c>
      <c r="I1067" s="127"/>
      <c r="J1067" s="128">
        <f>ROUND(I1067*H1067,2)</f>
        <v>0</v>
      </c>
      <c r="K1067" s="124" t="s">
        <v>157</v>
      </c>
      <c r="L1067" s="31"/>
      <c r="M1067" s="129" t="s">
        <v>19</v>
      </c>
      <c r="N1067" s="130" t="s">
        <v>47</v>
      </c>
      <c r="P1067" s="131">
        <f>O1067*H1067</f>
        <v>0</v>
      </c>
      <c r="Q1067" s="131">
        <v>0</v>
      </c>
      <c r="R1067" s="131">
        <f>Q1067*H1067</f>
        <v>0</v>
      </c>
      <c r="S1067" s="131">
        <v>0</v>
      </c>
      <c r="T1067" s="132">
        <f>S1067*H1067</f>
        <v>0</v>
      </c>
      <c r="AR1067" s="133" t="s">
        <v>249</v>
      </c>
      <c r="AT1067" s="133" t="s">
        <v>153</v>
      </c>
      <c r="AU1067" s="133" t="s">
        <v>85</v>
      </c>
      <c r="AY1067" s="16" t="s">
        <v>151</v>
      </c>
      <c r="BE1067" s="134">
        <f>IF(N1067="základní",J1067,0)</f>
        <v>0</v>
      </c>
      <c r="BF1067" s="134">
        <f>IF(N1067="snížená",J1067,0)</f>
        <v>0</v>
      </c>
      <c r="BG1067" s="134">
        <f>IF(N1067="zákl. přenesená",J1067,0)</f>
        <v>0</v>
      </c>
      <c r="BH1067" s="134">
        <f>IF(N1067="sníž. přenesená",J1067,0)</f>
        <v>0</v>
      </c>
      <c r="BI1067" s="134">
        <f>IF(N1067="nulová",J1067,0)</f>
        <v>0</v>
      </c>
      <c r="BJ1067" s="16" t="s">
        <v>81</v>
      </c>
      <c r="BK1067" s="134">
        <f>ROUND(I1067*H1067,2)</f>
        <v>0</v>
      </c>
      <c r="BL1067" s="16" t="s">
        <v>249</v>
      </c>
      <c r="BM1067" s="133" t="s">
        <v>2415</v>
      </c>
    </row>
    <row r="1068" spans="2:65" s="1" customFormat="1">
      <c r="B1068" s="31"/>
      <c r="D1068" s="135" t="s">
        <v>160</v>
      </c>
      <c r="F1068" s="136" t="s">
        <v>2416</v>
      </c>
      <c r="I1068" s="137"/>
      <c r="L1068" s="31"/>
      <c r="M1068" s="138"/>
      <c r="T1068" s="52"/>
      <c r="AT1068" s="16" t="s">
        <v>160</v>
      </c>
      <c r="AU1068" s="16" t="s">
        <v>85</v>
      </c>
    </row>
    <row r="1069" spans="2:65" s="1" customFormat="1" ht="16.5" customHeight="1">
      <c r="B1069" s="31"/>
      <c r="C1069" s="147" t="s">
        <v>2417</v>
      </c>
      <c r="D1069" s="147" t="s">
        <v>194</v>
      </c>
      <c r="E1069" s="148" t="s">
        <v>2418</v>
      </c>
      <c r="F1069" s="149" t="s">
        <v>2419</v>
      </c>
      <c r="G1069" s="150" t="s">
        <v>311</v>
      </c>
      <c r="H1069" s="151">
        <v>1</v>
      </c>
      <c r="I1069" s="152"/>
      <c r="J1069" s="153">
        <f>ROUND(I1069*H1069,2)</f>
        <v>0</v>
      </c>
      <c r="K1069" s="149" t="s">
        <v>157</v>
      </c>
      <c r="L1069" s="154"/>
      <c r="M1069" s="155" t="s">
        <v>19</v>
      </c>
      <c r="N1069" s="156" t="s">
        <v>47</v>
      </c>
      <c r="P1069" s="131">
        <f>O1069*H1069</f>
        <v>0</v>
      </c>
      <c r="Q1069" s="131">
        <v>6.7000000000000002E-3</v>
      </c>
      <c r="R1069" s="131">
        <f>Q1069*H1069</f>
        <v>6.7000000000000002E-3</v>
      </c>
      <c r="S1069" s="131">
        <v>0</v>
      </c>
      <c r="T1069" s="132">
        <f>S1069*H1069</f>
        <v>0</v>
      </c>
      <c r="AR1069" s="133" t="s">
        <v>344</v>
      </c>
      <c r="AT1069" s="133" t="s">
        <v>194</v>
      </c>
      <c r="AU1069" s="133" t="s">
        <v>85</v>
      </c>
      <c r="AY1069" s="16" t="s">
        <v>151</v>
      </c>
      <c r="BE1069" s="134">
        <f>IF(N1069="základní",J1069,0)</f>
        <v>0</v>
      </c>
      <c r="BF1069" s="134">
        <f>IF(N1069="snížená",J1069,0)</f>
        <v>0</v>
      </c>
      <c r="BG1069" s="134">
        <f>IF(N1069="zákl. přenesená",J1069,0)</f>
        <v>0</v>
      </c>
      <c r="BH1069" s="134">
        <f>IF(N1069="sníž. přenesená",J1069,0)</f>
        <v>0</v>
      </c>
      <c r="BI1069" s="134">
        <f>IF(N1069="nulová",J1069,0)</f>
        <v>0</v>
      </c>
      <c r="BJ1069" s="16" t="s">
        <v>81</v>
      </c>
      <c r="BK1069" s="134">
        <f>ROUND(I1069*H1069,2)</f>
        <v>0</v>
      </c>
      <c r="BL1069" s="16" t="s">
        <v>249</v>
      </c>
      <c r="BM1069" s="133" t="s">
        <v>2420</v>
      </c>
    </row>
    <row r="1070" spans="2:65" s="1" customFormat="1" ht="16.5" customHeight="1">
      <c r="B1070" s="31"/>
      <c r="C1070" s="122" t="s">
        <v>2421</v>
      </c>
      <c r="D1070" s="122" t="s">
        <v>153</v>
      </c>
      <c r="E1070" s="123" t="s">
        <v>2422</v>
      </c>
      <c r="F1070" s="124" t="s">
        <v>2423</v>
      </c>
      <c r="G1070" s="125" t="s">
        <v>2424</v>
      </c>
      <c r="H1070" s="126">
        <v>55.22</v>
      </c>
      <c r="I1070" s="127"/>
      <c r="J1070" s="128">
        <f>ROUND(I1070*H1070,2)</f>
        <v>0</v>
      </c>
      <c r="K1070" s="124" t="s">
        <v>157</v>
      </c>
      <c r="L1070" s="31"/>
      <c r="M1070" s="129" t="s">
        <v>19</v>
      </c>
      <c r="N1070" s="130" t="s">
        <v>47</v>
      </c>
      <c r="P1070" s="131">
        <f>O1070*H1070</f>
        <v>0</v>
      </c>
      <c r="Q1070" s="131">
        <v>6.0000000000000002E-5</v>
      </c>
      <c r="R1070" s="131">
        <f>Q1070*H1070</f>
        <v>3.3132000000000001E-3</v>
      </c>
      <c r="S1070" s="131">
        <v>0</v>
      </c>
      <c r="T1070" s="132">
        <f>S1070*H1070</f>
        <v>0</v>
      </c>
      <c r="AR1070" s="133" t="s">
        <v>249</v>
      </c>
      <c r="AT1070" s="133" t="s">
        <v>153</v>
      </c>
      <c r="AU1070" s="133" t="s">
        <v>85</v>
      </c>
      <c r="AY1070" s="16" t="s">
        <v>151</v>
      </c>
      <c r="BE1070" s="134">
        <f>IF(N1070="základní",J1070,0)</f>
        <v>0</v>
      </c>
      <c r="BF1070" s="134">
        <f>IF(N1070="snížená",J1070,0)</f>
        <v>0</v>
      </c>
      <c r="BG1070" s="134">
        <f>IF(N1070="zákl. přenesená",J1070,0)</f>
        <v>0</v>
      </c>
      <c r="BH1070" s="134">
        <f>IF(N1070="sníž. přenesená",J1070,0)</f>
        <v>0</v>
      </c>
      <c r="BI1070" s="134">
        <f>IF(N1070="nulová",J1070,0)</f>
        <v>0</v>
      </c>
      <c r="BJ1070" s="16" t="s">
        <v>81</v>
      </c>
      <c r="BK1070" s="134">
        <f>ROUND(I1070*H1070,2)</f>
        <v>0</v>
      </c>
      <c r="BL1070" s="16" t="s">
        <v>249</v>
      </c>
      <c r="BM1070" s="133" t="s">
        <v>2425</v>
      </c>
    </row>
    <row r="1071" spans="2:65" s="1" customFormat="1">
      <c r="B1071" s="31"/>
      <c r="D1071" s="135" t="s">
        <v>160</v>
      </c>
      <c r="F1071" s="136" t="s">
        <v>2426</v>
      </c>
      <c r="I1071" s="137"/>
      <c r="L1071" s="31"/>
      <c r="M1071" s="138"/>
      <c r="T1071" s="52"/>
      <c r="AT1071" s="16" t="s">
        <v>160</v>
      </c>
      <c r="AU1071" s="16" t="s">
        <v>85</v>
      </c>
    </row>
    <row r="1072" spans="2:65" s="1" customFormat="1" ht="16.5" customHeight="1">
      <c r="B1072" s="31"/>
      <c r="C1072" s="147" t="s">
        <v>2427</v>
      </c>
      <c r="D1072" s="147" t="s">
        <v>194</v>
      </c>
      <c r="E1072" s="148" t="s">
        <v>2428</v>
      </c>
      <c r="F1072" s="149" t="s">
        <v>2429</v>
      </c>
      <c r="G1072" s="150" t="s">
        <v>19</v>
      </c>
      <c r="H1072" s="151">
        <v>5</v>
      </c>
      <c r="I1072" s="152"/>
      <c r="J1072" s="153">
        <f>ROUND(I1072*H1072,2)</f>
        <v>0</v>
      </c>
      <c r="K1072" s="149" t="s">
        <v>19</v>
      </c>
      <c r="L1072" s="154"/>
      <c r="M1072" s="155" t="s">
        <v>19</v>
      </c>
      <c r="N1072" s="156" t="s">
        <v>47</v>
      </c>
      <c r="P1072" s="131">
        <f>O1072*H1072</f>
        <v>0</v>
      </c>
      <c r="Q1072" s="131">
        <v>0</v>
      </c>
      <c r="R1072" s="131">
        <f>Q1072*H1072</f>
        <v>0</v>
      </c>
      <c r="S1072" s="131">
        <v>0</v>
      </c>
      <c r="T1072" s="132">
        <f>S1072*H1072</f>
        <v>0</v>
      </c>
      <c r="AR1072" s="133" t="s">
        <v>344</v>
      </c>
      <c r="AT1072" s="133" t="s">
        <v>194</v>
      </c>
      <c r="AU1072" s="133" t="s">
        <v>85</v>
      </c>
      <c r="AY1072" s="16" t="s">
        <v>151</v>
      </c>
      <c r="BE1072" s="134">
        <f>IF(N1072="základní",J1072,0)</f>
        <v>0</v>
      </c>
      <c r="BF1072" s="134">
        <f>IF(N1072="snížená",J1072,0)</f>
        <v>0</v>
      </c>
      <c r="BG1072" s="134">
        <f>IF(N1072="zákl. přenesená",J1072,0)</f>
        <v>0</v>
      </c>
      <c r="BH1072" s="134">
        <f>IF(N1072="sníž. přenesená",J1072,0)</f>
        <v>0</v>
      </c>
      <c r="BI1072" s="134">
        <f>IF(N1072="nulová",J1072,0)</f>
        <v>0</v>
      </c>
      <c r="BJ1072" s="16" t="s">
        <v>81</v>
      </c>
      <c r="BK1072" s="134">
        <f>ROUND(I1072*H1072,2)</f>
        <v>0</v>
      </c>
      <c r="BL1072" s="16" t="s">
        <v>249</v>
      </c>
      <c r="BM1072" s="133" t="s">
        <v>2430</v>
      </c>
    </row>
    <row r="1073" spans="2:65" s="1" customFormat="1" ht="33" customHeight="1">
      <c r="B1073" s="31"/>
      <c r="C1073" s="122" t="s">
        <v>2431</v>
      </c>
      <c r="D1073" s="122" t="s">
        <v>153</v>
      </c>
      <c r="E1073" s="123" t="s">
        <v>2432</v>
      </c>
      <c r="F1073" s="124" t="s">
        <v>2433</v>
      </c>
      <c r="G1073" s="125" t="s">
        <v>177</v>
      </c>
      <c r="H1073" s="126">
        <v>9.5000000000000001E-2</v>
      </c>
      <c r="I1073" s="127"/>
      <c r="J1073" s="128">
        <f>ROUND(I1073*H1073,2)</f>
        <v>0</v>
      </c>
      <c r="K1073" s="124" t="s">
        <v>157</v>
      </c>
      <c r="L1073" s="31"/>
      <c r="M1073" s="129" t="s">
        <v>19</v>
      </c>
      <c r="N1073" s="130" t="s">
        <v>47</v>
      </c>
      <c r="P1073" s="131">
        <f>O1073*H1073</f>
        <v>0</v>
      </c>
      <c r="Q1073" s="131">
        <v>0</v>
      </c>
      <c r="R1073" s="131">
        <f>Q1073*H1073</f>
        <v>0</v>
      </c>
      <c r="S1073" s="131">
        <v>0</v>
      </c>
      <c r="T1073" s="132">
        <f>S1073*H1073</f>
        <v>0</v>
      </c>
      <c r="AR1073" s="133" t="s">
        <v>249</v>
      </c>
      <c r="AT1073" s="133" t="s">
        <v>153</v>
      </c>
      <c r="AU1073" s="133" t="s">
        <v>85</v>
      </c>
      <c r="AY1073" s="16" t="s">
        <v>151</v>
      </c>
      <c r="BE1073" s="134">
        <f>IF(N1073="základní",J1073,0)</f>
        <v>0</v>
      </c>
      <c r="BF1073" s="134">
        <f>IF(N1073="snížená",J1073,0)</f>
        <v>0</v>
      </c>
      <c r="BG1073" s="134">
        <f>IF(N1073="zákl. přenesená",J1073,0)</f>
        <v>0</v>
      </c>
      <c r="BH1073" s="134">
        <f>IF(N1073="sníž. přenesená",J1073,0)</f>
        <v>0</v>
      </c>
      <c r="BI1073" s="134">
        <f>IF(N1073="nulová",J1073,0)</f>
        <v>0</v>
      </c>
      <c r="BJ1073" s="16" t="s">
        <v>81</v>
      </c>
      <c r="BK1073" s="134">
        <f>ROUND(I1073*H1073,2)</f>
        <v>0</v>
      </c>
      <c r="BL1073" s="16" t="s">
        <v>249</v>
      </c>
      <c r="BM1073" s="133" t="s">
        <v>2434</v>
      </c>
    </row>
    <row r="1074" spans="2:65" s="1" customFormat="1">
      <c r="B1074" s="31"/>
      <c r="D1074" s="135" t="s">
        <v>160</v>
      </c>
      <c r="F1074" s="136" t="s">
        <v>2435</v>
      </c>
      <c r="I1074" s="137"/>
      <c r="L1074" s="31"/>
      <c r="M1074" s="138"/>
      <c r="T1074" s="52"/>
      <c r="AT1074" s="16" t="s">
        <v>160</v>
      </c>
      <c r="AU1074" s="16" t="s">
        <v>85</v>
      </c>
    </row>
    <row r="1075" spans="2:65" s="11" customFormat="1" ht="22.9" customHeight="1">
      <c r="B1075" s="110"/>
      <c r="D1075" s="111" t="s">
        <v>75</v>
      </c>
      <c r="E1075" s="120" t="s">
        <v>2436</v>
      </c>
      <c r="F1075" s="120" t="s">
        <v>2437</v>
      </c>
      <c r="I1075" s="113"/>
      <c r="J1075" s="121">
        <f>BK1075</f>
        <v>0</v>
      </c>
      <c r="L1075" s="110"/>
      <c r="M1075" s="115"/>
      <c r="P1075" s="116">
        <f>SUM(P1076:P1100)</f>
        <v>0</v>
      </c>
      <c r="R1075" s="116">
        <f>SUM(R1076:R1100)</f>
        <v>5.7959045900000001</v>
      </c>
      <c r="T1075" s="117">
        <f>SUM(T1076:T1100)</f>
        <v>9.1744699999999995</v>
      </c>
      <c r="AR1075" s="111" t="s">
        <v>85</v>
      </c>
      <c r="AT1075" s="118" t="s">
        <v>75</v>
      </c>
      <c r="AU1075" s="118" t="s">
        <v>81</v>
      </c>
      <c r="AY1075" s="111" t="s">
        <v>151</v>
      </c>
      <c r="BK1075" s="119">
        <f>SUM(BK1076:BK1100)</f>
        <v>0</v>
      </c>
    </row>
    <row r="1076" spans="2:65" s="1" customFormat="1" ht="16.5" customHeight="1">
      <c r="B1076" s="31"/>
      <c r="C1076" s="122" t="s">
        <v>2438</v>
      </c>
      <c r="D1076" s="122" t="s">
        <v>153</v>
      </c>
      <c r="E1076" s="123" t="s">
        <v>2439</v>
      </c>
      <c r="F1076" s="124" t="s">
        <v>2440</v>
      </c>
      <c r="G1076" s="125" t="s">
        <v>221</v>
      </c>
      <c r="H1076" s="126">
        <v>166.4</v>
      </c>
      <c r="I1076" s="127"/>
      <c r="J1076" s="128">
        <f>ROUND(I1076*H1076,2)</f>
        <v>0</v>
      </c>
      <c r="K1076" s="124" t="s">
        <v>157</v>
      </c>
      <c r="L1076" s="31"/>
      <c r="M1076" s="129" t="s">
        <v>19</v>
      </c>
      <c r="N1076" s="130" t="s">
        <v>47</v>
      </c>
      <c r="P1076" s="131">
        <f>O1076*H1076</f>
        <v>0</v>
      </c>
      <c r="Q1076" s="131">
        <v>0</v>
      </c>
      <c r="R1076" s="131">
        <f>Q1076*H1076</f>
        <v>0</v>
      </c>
      <c r="S1076" s="131">
        <v>0</v>
      </c>
      <c r="T1076" s="132">
        <f>S1076*H1076</f>
        <v>0</v>
      </c>
      <c r="AR1076" s="133" t="s">
        <v>249</v>
      </c>
      <c r="AT1076" s="133" t="s">
        <v>153</v>
      </c>
      <c r="AU1076" s="133" t="s">
        <v>85</v>
      </c>
      <c r="AY1076" s="16" t="s">
        <v>151</v>
      </c>
      <c r="BE1076" s="134">
        <f>IF(N1076="základní",J1076,0)</f>
        <v>0</v>
      </c>
      <c r="BF1076" s="134">
        <f>IF(N1076="snížená",J1076,0)</f>
        <v>0</v>
      </c>
      <c r="BG1076" s="134">
        <f>IF(N1076="zákl. přenesená",J1076,0)</f>
        <v>0</v>
      </c>
      <c r="BH1076" s="134">
        <f>IF(N1076="sníž. přenesená",J1076,0)</f>
        <v>0</v>
      </c>
      <c r="BI1076" s="134">
        <f>IF(N1076="nulová",J1076,0)</f>
        <v>0</v>
      </c>
      <c r="BJ1076" s="16" t="s">
        <v>81</v>
      </c>
      <c r="BK1076" s="134">
        <f>ROUND(I1076*H1076,2)</f>
        <v>0</v>
      </c>
      <c r="BL1076" s="16" t="s">
        <v>249</v>
      </c>
      <c r="BM1076" s="133" t="s">
        <v>2441</v>
      </c>
    </row>
    <row r="1077" spans="2:65" s="1" customFormat="1">
      <c r="B1077" s="31"/>
      <c r="D1077" s="135" t="s">
        <v>160</v>
      </c>
      <c r="F1077" s="136" t="s">
        <v>2442</v>
      </c>
      <c r="I1077" s="137"/>
      <c r="L1077" s="31"/>
      <c r="M1077" s="138"/>
      <c r="T1077" s="52"/>
      <c r="AT1077" s="16" t="s">
        <v>160</v>
      </c>
      <c r="AU1077" s="16" t="s">
        <v>85</v>
      </c>
    </row>
    <row r="1078" spans="2:65" s="12" customFormat="1">
      <c r="B1078" s="139"/>
      <c r="D1078" s="140" t="s">
        <v>162</v>
      </c>
      <c r="E1078" s="141" t="s">
        <v>19</v>
      </c>
      <c r="F1078" s="142" t="s">
        <v>2443</v>
      </c>
      <c r="H1078" s="143">
        <v>166.4</v>
      </c>
      <c r="I1078" s="144"/>
      <c r="L1078" s="139"/>
      <c r="M1078" s="145"/>
      <c r="T1078" s="146"/>
      <c r="AT1078" s="141" t="s">
        <v>162</v>
      </c>
      <c r="AU1078" s="141" t="s">
        <v>85</v>
      </c>
      <c r="AV1078" s="12" t="s">
        <v>85</v>
      </c>
      <c r="AW1078" s="12" t="s">
        <v>35</v>
      </c>
      <c r="AX1078" s="12" t="s">
        <v>81</v>
      </c>
      <c r="AY1078" s="141" t="s">
        <v>151</v>
      </c>
    </row>
    <row r="1079" spans="2:65" s="1" customFormat="1" ht="16.5" customHeight="1">
      <c r="B1079" s="31"/>
      <c r="C1079" s="122" t="s">
        <v>2444</v>
      </c>
      <c r="D1079" s="122" t="s">
        <v>153</v>
      </c>
      <c r="E1079" s="123" t="s">
        <v>2445</v>
      </c>
      <c r="F1079" s="124" t="s">
        <v>2446</v>
      </c>
      <c r="G1079" s="125" t="s">
        <v>221</v>
      </c>
      <c r="H1079" s="126">
        <v>166.4</v>
      </c>
      <c r="I1079" s="127"/>
      <c r="J1079" s="128">
        <f>ROUND(I1079*H1079,2)</f>
        <v>0</v>
      </c>
      <c r="K1079" s="124" t="s">
        <v>157</v>
      </c>
      <c r="L1079" s="31"/>
      <c r="M1079" s="129" t="s">
        <v>19</v>
      </c>
      <c r="N1079" s="130" t="s">
        <v>47</v>
      </c>
      <c r="P1079" s="131">
        <f>O1079*H1079</f>
        <v>0</v>
      </c>
      <c r="Q1079" s="131">
        <v>2.9999999999999997E-4</v>
      </c>
      <c r="R1079" s="131">
        <f>Q1079*H1079</f>
        <v>4.9919999999999999E-2</v>
      </c>
      <c r="S1079" s="131">
        <v>0</v>
      </c>
      <c r="T1079" s="132">
        <f>S1079*H1079</f>
        <v>0</v>
      </c>
      <c r="AR1079" s="133" t="s">
        <v>249</v>
      </c>
      <c r="AT1079" s="133" t="s">
        <v>153</v>
      </c>
      <c r="AU1079" s="133" t="s">
        <v>85</v>
      </c>
      <c r="AY1079" s="16" t="s">
        <v>151</v>
      </c>
      <c r="BE1079" s="134">
        <f>IF(N1079="základní",J1079,0)</f>
        <v>0</v>
      </c>
      <c r="BF1079" s="134">
        <f>IF(N1079="snížená",J1079,0)</f>
        <v>0</v>
      </c>
      <c r="BG1079" s="134">
        <f>IF(N1079="zákl. přenesená",J1079,0)</f>
        <v>0</v>
      </c>
      <c r="BH1079" s="134">
        <f>IF(N1079="sníž. přenesená",J1079,0)</f>
        <v>0</v>
      </c>
      <c r="BI1079" s="134">
        <f>IF(N1079="nulová",J1079,0)</f>
        <v>0</v>
      </c>
      <c r="BJ1079" s="16" t="s">
        <v>81</v>
      </c>
      <c r="BK1079" s="134">
        <f>ROUND(I1079*H1079,2)</f>
        <v>0</v>
      </c>
      <c r="BL1079" s="16" t="s">
        <v>249</v>
      </c>
      <c r="BM1079" s="133" t="s">
        <v>2447</v>
      </c>
    </row>
    <row r="1080" spans="2:65" s="1" customFormat="1">
      <c r="B1080" s="31"/>
      <c r="D1080" s="135" t="s">
        <v>160</v>
      </c>
      <c r="F1080" s="136" t="s">
        <v>2448</v>
      </c>
      <c r="I1080" s="137"/>
      <c r="L1080" s="31"/>
      <c r="M1080" s="138"/>
      <c r="T1080" s="52"/>
      <c r="AT1080" s="16" t="s">
        <v>160</v>
      </c>
      <c r="AU1080" s="16" t="s">
        <v>85</v>
      </c>
    </row>
    <row r="1081" spans="2:65" s="1" customFormat="1" ht="24.2" customHeight="1">
      <c r="B1081" s="31"/>
      <c r="C1081" s="122" t="s">
        <v>2449</v>
      </c>
      <c r="D1081" s="122" t="s">
        <v>153</v>
      </c>
      <c r="E1081" s="123" t="s">
        <v>2450</v>
      </c>
      <c r="F1081" s="124" t="s">
        <v>2451</v>
      </c>
      <c r="G1081" s="125" t="s">
        <v>821</v>
      </c>
      <c r="H1081" s="126">
        <v>126.375</v>
      </c>
      <c r="I1081" s="127"/>
      <c r="J1081" s="128">
        <f>ROUND(I1081*H1081,2)</f>
        <v>0</v>
      </c>
      <c r="K1081" s="124" t="s">
        <v>157</v>
      </c>
      <c r="L1081" s="31"/>
      <c r="M1081" s="129" t="s">
        <v>19</v>
      </c>
      <c r="N1081" s="130" t="s">
        <v>47</v>
      </c>
      <c r="P1081" s="131">
        <f>O1081*H1081</f>
        <v>0</v>
      </c>
      <c r="Q1081" s="131">
        <v>4.2999999999999999E-4</v>
      </c>
      <c r="R1081" s="131">
        <f>Q1081*H1081</f>
        <v>5.4341250000000001E-2</v>
      </c>
      <c r="S1081" s="131">
        <v>0</v>
      </c>
      <c r="T1081" s="132">
        <f>S1081*H1081</f>
        <v>0</v>
      </c>
      <c r="AR1081" s="133" t="s">
        <v>249</v>
      </c>
      <c r="AT1081" s="133" t="s">
        <v>153</v>
      </c>
      <c r="AU1081" s="133" t="s">
        <v>85</v>
      </c>
      <c r="AY1081" s="16" t="s">
        <v>151</v>
      </c>
      <c r="BE1081" s="134">
        <f>IF(N1081="základní",J1081,0)</f>
        <v>0</v>
      </c>
      <c r="BF1081" s="134">
        <f>IF(N1081="snížená",J1081,0)</f>
        <v>0</v>
      </c>
      <c r="BG1081" s="134">
        <f>IF(N1081="zákl. přenesená",J1081,0)</f>
        <v>0</v>
      </c>
      <c r="BH1081" s="134">
        <f>IF(N1081="sníž. přenesená",J1081,0)</f>
        <v>0</v>
      </c>
      <c r="BI1081" s="134">
        <f>IF(N1081="nulová",J1081,0)</f>
        <v>0</v>
      </c>
      <c r="BJ1081" s="16" t="s">
        <v>81</v>
      </c>
      <c r="BK1081" s="134">
        <f>ROUND(I1081*H1081,2)</f>
        <v>0</v>
      </c>
      <c r="BL1081" s="16" t="s">
        <v>249</v>
      </c>
      <c r="BM1081" s="133" t="s">
        <v>2452</v>
      </c>
    </row>
    <row r="1082" spans="2:65" s="1" customFormat="1">
      <c r="B1082" s="31"/>
      <c r="D1082" s="135" t="s">
        <v>160</v>
      </c>
      <c r="F1082" s="136" t="s">
        <v>2453</v>
      </c>
      <c r="I1082" s="137"/>
      <c r="L1082" s="31"/>
      <c r="M1082" s="138"/>
      <c r="T1082" s="52"/>
      <c r="AT1082" s="16" t="s">
        <v>160</v>
      </c>
      <c r="AU1082" s="16" t="s">
        <v>85</v>
      </c>
    </row>
    <row r="1083" spans="2:65" s="1" customFormat="1" ht="16.5" customHeight="1">
      <c r="B1083" s="31"/>
      <c r="C1083" s="147" t="s">
        <v>2454</v>
      </c>
      <c r="D1083" s="147" t="s">
        <v>194</v>
      </c>
      <c r="E1083" s="148" t="s">
        <v>2455</v>
      </c>
      <c r="F1083" s="149" t="s">
        <v>2456</v>
      </c>
      <c r="G1083" s="150" t="s">
        <v>821</v>
      </c>
      <c r="H1083" s="151">
        <v>139.01300000000001</v>
      </c>
      <c r="I1083" s="152"/>
      <c r="J1083" s="153">
        <f>ROUND(I1083*H1083,2)</f>
        <v>0</v>
      </c>
      <c r="K1083" s="149" t="s">
        <v>157</v>
      </c>
      <c r="L1083" s="154"/>
      <c r="M1083" s="155" t="s">
        <v>19</v>
      </c>
      <c r="N1083" s="156" t="s">
        <v>47</v>
      </c>
      <c r="P1083" s="131">
        <f>O1083*H1083</f>
        <v>0</v>
      </c>
      <c r="Q1083" s="131">
        <v>1.98E-3</v>
      </c>
      <c r="R1083" s="131">
        <f>Q1083*H1083</f>
        <v>0.27524574000000002</v>
      </c>
      <c r="S1083" s="131">
        <v>0</v>
      </c>
      <c r="T1083" s="132">
        <f>S1083*H1083</f>
        <v>0</v>
      </c>
      <c r="AR1083" s="133" t="s">
        <v>344</v>
      </c>
      <c r="AT1083" s="133" t="s">
        <v>194</v>
      </c>
      <c r="AU1083" s="133" t="s">
        <v>85</v>
      </c>
      <c r="AY1083" s="16" t="s">
        <v>151</v>
      </c>
      <c r="BE1083" s="134">
        <f>IF(N1083="základní",J1083,0)</f>
        <v>0</v>
      </c>
      <c r="BF1083" s="134">
        <f>IF(N1083="snížená",J1083,0)</f>
        <v>0</v>
      </c>
      <c r="BG1083" s="134">
        <f>IF(N1083="zákl. přenesená",J1083,0)</f>
        <v>0</v>
      </c>
      <c r="BH1083" s="134">
        <f>IF(N1083="sníž. přenesená",J1083,0)</f>
        <v>0</v>
      </c>
      <c r="BI1083" s="134">
        <f>IF(N1083="nulová",J1083,0)</f>
        <v>0</v>
      </c>
      <c r="BJ1083" s="16" t="s">
        <v>81</v>
      </c>
      <c r="BK1083" s="134">
        <f>ROUND(I1083*H1083,2)</f>
        <v>0</v>
      </c>
      <c r="BL1083" s="16" t="s">
        <v>249</v>
      </c>
      <c r="BM1083" s="133" t="s">
        <v>2457</v>
      </c>
    </row>
    <row r="1084" spans="2:65" s="12" customFormat="1">
      <c r="B1084" s="139"/>
      <c r="D1084" s="140" t="s">
        <v>162</v>
      </c>
      <c r="F1084" s="142" t="s">
        <v>2458</v>
      </c>
      <c r="H1084" s="143">
        <v>139.01300000000001</v>
      </c>
      <c r="I1084" s="144"/>
      <c r="L1084" s="139"/>
      <c r="M1084" s="145"/>
      <c r="T1084" s="146"/>
      <c r="AT1084" s="141" t="s">
        <v>162</v>
      </c>
      <c r="AU1084" s="141" t="s">
        <v>85</v>
      </c>
      <c r="AV1084" s="12" t="s">
        <v>85</v>
      </c>
      <c r="AW1084" s="12" t="s">
        <v>4</v>
      </c>
      <c r="AX1084" s="12" t="s">
        <v>81</v>
      </c>
      <c r="AY1084" s="141" t="s">
        <v>151</v>
      </c>
    </row>
    <row r="1085" spans="2:65" s="1" customFormat="1" ht="16.5" customHeight="1">
      <c r="B1085" s="31"/>
      <c r="C1085" s="122" t="s">
        <v>2459</v>
      </c>
      <c r="D1085" s="122" t="s">
        <v>153</v>
      </c>
      <c r="E1085" s="123" t="s">
        <v>2460</v>
      </c>
      <c r="F1085" s="124" t="s">
        <v>2461</v>
      </c>
      <c r="G1085" s="125" t="s">
        <v>221</v>
      </c>
      <c r="H1085" s="126">
        <v>259.89999999999998</v>
      </c>
      <c r="I1085" s="127"/>
      <c r="J1085" s="128">
        <f>ROUND(I1085*H1085,2)</f>
        <v>0</v>
      </c>
      <c r="K1085" s="124" t="s">
        <v>157</v>
      </c>
      <c r="L1085" s="31"/>
      <c r="M1085" s="129" t="s">
        <v>19</v>
      </c>
      <c r="N1085" s="130" t="s">
        <v>47</v>
      </c>
      <c r="P1085" s="131">
        <f>O1085*H1085</f>
        <v>0</v>
      </c>
      <c r="Q1085" s="131">
        <v>0</v>
      </c>
      <c r="R1085" s="131">
        <f>Q1085*H1085</f>
        <v>0</v>
      </c>
      <c r="S1085" s="131">
        <v>3.5299999999999998E-2</v>
      </c>
      <c r="T1085" s="132">
        <f>S1085*H1085</f>
        <v>9.1744699999999995</v>
      </c>
      <c r="AR1085" s="133" t="s">
        <v>249</v>
      </c>
      <c r="AT1085" s="133" t="s">
        <v>153</v>
      </c>
      <c r="AU1085" s="133" t="s">
        <v>85</v>
      </c>
      <c r="AY1085" s="16" t="s">
        <v>151</v>
      </c>
      <c r="BE1085" s="134">
        <f>IF(N1085="základní",J1085,0)</f>
        <v>0</v>
      </c>
      <c r="BF1085" s="134">
        <f>IF(N1085="snížená",J1085,0)</f>
        <v>0</v>
      </c>
      <c r="BG1085" s="134">
        <f>IF(N1085="zákl. přenesená",J1085,0)</f>
        <v>0</v>
      </c>
      <c r="BH1085" s="134">
        <f>IF(N1085="sníž. přenesená",J1085,0)</f>
        <v>0</v>
      </c>
      <c r="BI1085" s="134">
        <f>IF(N1085="nulová",J1085,0)</f>
        <v>0</v>
      </c>
      <c r="BJ1085" s="16" t="s">
        <v>81</v>
      </c>
      <c r="BK1085" s="134">
        <f>ROUND(I1085*H1085,2)</f>
        <v>0</v>
      </c>
      <c r="BL1085" s="16" t="s">
        <v>249</v>
      </c>
      <c r="BM1085" s="133" t="s">
        <v>2462</v>
      </c>
    </row>
    <row r="1086" spans="2:65" s="1" customFormat="1">
      <c r="B1086" s="31"/>
      <c r="D1086" s="135" t="s">
        <v>160</v>
      </c>
      <c r="F1086" s="136" t="s">
        <v>2463</v>
      </c>
      <c r="I1086" s="137"/>
      <c r="L1086" s="31"/>
      <c r="M1086" s="138"/>
      <c r="T1086" s="52"/>
      <c r="AT1086" s="16" t="s">
        <v>160</v>
      </c>
      <c r="AU1086" s="16" t="s">
        <v>85</v>
      </c>
    </row>
    <row r="1087" spans="2:65" s="12" customFormat="1" ht="22.5">
      <c r="B1087" s="139"/>
      <c r="D1087" s="140" t="s">
        <v>162</v>
      </c>
      <c r="E1087" s="141" t="s">
        <v>19</v>
      </c>
      <c r="F1087" s="142" t="s">
        <v>2464</v>
      </c>
      <c r="H1087" s="143">
        <v>259.89999999999998</v>
      </c>
      <c r="I1087" s="144"/>
      <c r="L1087" s="139"/>
      <c r="M1087" s="145"/>
      <c r="T1087" s="146"/>
      <c r="AT1087" s="141" t="s">
        <v>162</v>
      </c>
      <c r="AU1087" s="141" t="s">
        <v>85</v>
      </c>
      <c r="AV1087" s="12" t="s">
        <v>85</v>
      </c>
      <c r="AW1087" s="12" t="s">
        <v>35</v>
      </c>
      <c r="AX1087" s="12" t="s">
        <v>81</v>
      </c>
      <c r="AY1087" s="141" t="s">
        <v>151</v>
      </c>
    </row>
    <row r="1088" spans="2:65" s="1" customFormat="1" ht="24.2" customHeight="1">
      <c r="B1088" s="31"/>
      <c r="C1088" s="122" t="s">
        <v>2465</v>
      </c>
      <c r="D1088" s="122" t="s">
        <v>153</v>
      </c>
      <c r="E1088" s="123" t="s">
        <v>2466</v>
      </c>
      <c r="F1088" s="124" t="s">
        <v>2467</v>
      </c>
      <c r="G1088" s="125" t="s">
        <v>221</v>
      </c>
      <c r="H1088" s="126">
        <v>166.4</v>
      </c>
      <c r="I1088" s="127"/>
      <c r="J1088" s="128">
        <f>ROUND(I1088*H1088,2)</f>
        <v>0</v>
      </c>
      <c r="K1088" s="124" t="s">
        <v>157</v>
      </c>
      <c r="L1088" s="31"/>
      <c r="M1088" s="129" t="s">
        <v>19</v>
      </c>
      <c r="N1088" s="130" t="s">
        <v>47</v>
      </c>
      <c r="P1088" s="131">
        <f>O1088*H1088</f>
        <v>0</v>
      </c>
      <c r="Q1088" s="131">
        <v>7.5500000000000003E-3</v>
      </c>
      <c r="R1088" s="131">
        <f>Q1088*H1088</f>
        <v>1.2563200000000001</v>
      </c>
      <c r="S1088" s="131">
        <v>0</v>
      </c>
      <c r="T1088" s="132">
        <f>S1088*H1088</f>
        <v>0</v>
      </c>
      <c r="AR1088" s="133" t="s">
        <v>249</v>
      </c>
      <c r="AT1088" s="133" t="s">
        <v>153</v>
      </c>
      <c r="AU1088" s="133" t="s">
        <v>85</v>
      </c>
      <c r="AY1088" s="16" t="s">
        <v>151</v>
      </c>
      <c r="BE1088" s="134">
        <f>IF(N1088="základní",J1088,0)</f>
        <v>0</v>
      </c>
      <c r="BF1088" s="134">
        <f>IF(N1088="snížená",J1088,0)</f>
        <v>0</v>
      </c>
      <c r="BG1088" s="134">
        <f>IF(N1088="zákl. přenesená",J1088,0)</f>
        <v>0</v>
      </c>
      <c r="BH1088" s="134">
        <f>IF(N1088="sníž. přenesená",J1088,0)</f>
        <v>0</v>
      </c>
      <c r="BI1088" s="134">
        <f>IF(N1088="nulová",J1088,0)</f>
        <v>0</v>
      </c>
      <c r="BJ1088" s="16" t="s">
        <v>81</v>
      </c>
      <c r="BK1088" s="134">
        <f>ROUND(I1088*H1088,2)</f>
        <v>0</v>
      </c>
      <c r="BL1088" s="16" t="s">
        <v>249</v>
      </c>
      <c r="BM1088" s="133" t="s">
        <v>2468</v>
      </c>
    </row>
    <row r="1089" spans="2:65" s="1" customFormat="1">
      <c r="B1089" s="31"/>
      <c r="D1089" s="135" t="s">
        <v>160</v>
      </c>
      <c r="F1089" s="136" t="s">
        <v>2469</v>
      </c>
      <c r="I1089" s="137"/>
      <c r="L1089" s="31"/>
      <c r="M1089" s="138"/>
      <c r="T1089" s="52"/>
      <c r="AT1089" s="16" t="s">
        <v>160</v>
      </c>
      <c r="AU1089" s="16" t="s">
        <v>85</v>
      </c>
    </row>
    <row r="1090" spans="2:65" s="1" customFormat="1" ht="16.5" customHeight="1">
      <c r="B1090" s="31"/>
      <c r="C1090" s="147" t="s">
        <v>2470</v>
      </c>
      <c r="D1090" s="147" t="s">
        <v>194</v>
      </c>
      <c r="E1090" s="148" t="s">
        <v>2471</v>
      </c>
      <c r="F1090" s="149" t="s">
        <v>2472</v>
      </c>
      <c r="G1090" s="150" t="s">
        <v>221</v>
      </c>
      <c r="H1090" s="151">
        <v>183.04</v>
      </c>
      <c r="I1090" s="152"/>
      <c r="J1090" s="153">
        <f>ROUND(I1090*H1090,2)</f>
        <v>0</v>
      </c>
      <c r="K1090" s="149" t="s">
        <v>157</v>
      </c>
      <c r="L1090" s="154"/>
      <c r="M1090" s="155" t="s">
        <v>19</v>
      </c>
      <c r="N1090" s="156" t="s">
        <v>47</v>
      </c>
      <c r="P1090" s="131">
        <f>O1090*H1090</f>
        <v>0</v>
      </c>
      <c r="Q1090" s="131">
        <v>2.1999999999999999E-2</v>
      </c>
      <c r="R1090" s="131">
        <f>Q1090*H1090</f>
        <v>4.0268799999999993</v>
      </c>
      <c r="S1090" s="131">
        <v>0</v>
      </c>
      <c r="T1090" s="132">
        <f>S1090*H1090</f>
        <v>0</v>
      </c>
      <c r="AR1090" s="133" t="s">
        <v>344</v>
      </c>
      <c r="AT1090" s="133" t="s">
        <v>194</v>
      </c>
      <c r="AU1090" s="133" t="s">
        <v>85</v>
      </c>
      <c r="AY1090" s="16" t="s">
        <v>151</v>
      </c>
      <c r="BE1090" s="134">
        <f>IF(N1090="základní",J1090,0)</f>
        <v>0</v>
      </c>
      <c r="BF1090" s="134">
        <f>IF(N1090="snížená",J1090,0)</f>
        <v>0</v>
      </c>
      <c r="BG1090" s="134">
        <f>IF(N1090="zákl. přenesená",J1090,0)</f>
        <v>0</v>
      </c>
      <c r="BH1090" s="134">
        <f>IF(N1090="sníž. přenesená",J1090,0)</f>
        <v>0</v>
      </c>
      <c r="BI1090" s="134">
        <f>IF(N1090="nulová",J1090,0)</f>
        <v>0</v>
      </c>
      <c r="BJ1090" s="16" t="s">
        <v>81</v>
      </c>
      <c r="BK1090" s="134">
        <f>ROUND(I1090*H1090,2)</f>
        <v>0</v>
      </c>
      <c r="BL1090" s="16" t="s">
        <v>249</v>
      </c>
      <c r="BM1090" s="133" t="s">
        <v>2473</v>
      </c>
    </row>
    <row r="1091" spans="2:65" s="12" customFormat="1">
      <c r="B1091" s="139"/>
      <c r="D1091" s="140" t="s">
        <v>162</v>
      </c>
      <c r="F1091" s="142" t="s">
        <v>2474</v>
      </c>
      <c r="H1091" s="143">
        <v>183.04</v>
      </c>
      <c r="I1091" s="144"/>
      <c r="L1091" s="139"/>
      <c r="M1091" s="145"/>
      <c r="T1091" s="146"/>
      <c r="AT1091" s="141" t="s">
        <v>162</v>
      </c>
      <c r="AU1091" s="141" t="s">
        <v>85</v>
      </c>
      <c r="AV1091" s="12" t="s">
        <v>85</v>
      </c>
      <c r="AW1091" s="12" t="s">
        <v>4</v>
      </c>
      <c r="AX1091" s="12" t="s">
        <v>81</v>
      </c>
      <c r="AY1091" s="141" t="s">
        <v>151</v>
      </c>
    </row>
    <row r="1092" spans="2:65" s="1" customFormat="1" ht="16.5" customHeight="1">
      <c r="B1092" s="31"/>
      <c r="C1092" s="122" t="s">
        <v>2475</v>
      </c>
      <c r="D1092" s="122" t="s">
        <v>153</v>
      </c>
      <c r="E1092" s="123" t="s">
        <v>2476</v>
      </c>
      <c r="F1092" s="124" t="s">
        <v>2477</v>
      </c>
      <c r="G1092" s="125" t="s">
        <v>221</v>
      </c>
      <c r="H1092" s="126">
        <v>40.83</v>
      </c>
      <c r="I1092" s="127"/>
      <c r="J1092" s="128">
        <f>ROUND(I1092*H1092,2)</f>
        <v>0</v>
      </c>
      <c r="K1092" s="124" t="s">
        <v>157</v>
      </c>
      <c r="L1092" s="31"/>
      <c r="M1092" s="129" t="s">
        <v>19</v>
      </c>
      <c r="N1092" s="130" t="s">
        <v>47</v>
      </c>
      <c r="P1092" s="131">
        <f>O1092*H1092</f>
        <v>0</v>
      </c>
      <c r="Q1092" s="131">
        <v>1.5E-3</v>
      </c>
      <c r="R1092" s="131">
        <f>Q1092*H1092</f>
        <v>6.1245000000000001E-2</v>
      </c>
      <c r="S1092" s="131">
        <v>0</v>
      </c>
      <c r="T1092" s="132">
        <f>S1092*H1092</f>
        <v>0</v>
      </c>
      <c r="AR1092" s="133" t="s">
        <v>249</v>
      </c>
      <c r="AT1092" s="133" t="s">
        <v>153</v>
      </c>
      <c r="AU1092" s="133" t="s">
        <v>85</v>
      </c>
      <c r="AY1092" s="16" t="s">
        <v>151</v>
      </c>
      <c r="BE1092" s="134">
        <f>IF(N1092="základní",J1092,0)</f>
        <v>0</v>
      </c>
      <c r="BF1092" s="134">
        <f>IF(N1092="snížená",J1092,0)</f>
        <v>0</v>
      </c>
      <c r="BG1092" s="134">
        <f>IF(N1092="zákl. přenesená",J1092,0)</f>
        <v>0</v>
      </c>
      <c r="BH1092" s="134">
        <f>IF(N1092="sníž. přenesená",J1092,0)</f>
        <v>0</v>
      </c>
      <c r="BI1092" s="134">
        <f>IF(N1092="nulová",J1092,0)</f>
        <v>0</v>
      </c>
      <c r="BJ1092" s="16" t="s">
        <v>81</v>
      </c>
      <c r="BK1092" s="134">
        <f>ROUND(I1092*H1092,2)</f>
        <v>0</v>
      </c>
      <c r="BL1092" s="16" t="s">
        <v>249</v>
      </c>
      <c r="BM1092" s="133" t="s">
        <v>2478</v>
      </c>
    </row>
    <row r="1093" spans="2:65" s="1" customFormat="1">
      <c r="B1093" s="31"/>
      <c r="D1093" s="135" t="s">
        <v>160</v>
      </c>
      <c r="F1093" s="136" t="s">
        <v>2479</v>
      </c>
      <c r="I1093" s="137"/>
      <c r="L1093" s="31"/>
      <c r="M1093" s="138"/>
      <c r="T1093" s="52"/>
      <c r="AT1093" s="16" t="s">
        <v>160</v>
      </c>
      <c r="AU1093" s="16" t="s">
        <v>85</v>
      </c>
    </row>
    <row r="1094" spans="2:65" s="12" customFormat="1">
      <c r="B1094" s="139"/>
      <c r="D1094" s="140" t="s">
        <v>162</v>
      </c>
      <c r="E1094" s="141" t="s">
        <v>19</v>
      </c>
      <c r="F1094" s="142" t="s">
        <v>2480</v>
      </c>
      <c r="H1094" s="143">
        <v>40.83</v>
      </c>
      <c r="I1094" s="144"/>
      <c r="L1094" s="139"/>
      <c r="M1094" s="145"/>
      <c r="T1094" s="146"/>
      <c r="AT1094" s="141" t="s">
        <v>162</v>
      </c>
      <c r="AU1094" s="141" t="s">
        <v>85</v>
      </c>
      <c r="AV1094" s="12" t="s">
        <v>85</v>
      </c>
      <c r="AW1094" s="12" t="s">
        <v>35</v>
      </c>
      <c r="AX1094" s="12" t="s">
        <v>81</v>
      </c>
      <c r="AY1094" s="141" t="s">
        <v>151</v>
      </c>
    </row>
    <row r="1095" spans="2:65" s="1" customFormat="1" ht="16.5" customHeight="1">
      <c r="B1095" s="31"/>
      <c r="C1095" s="122" t="s">
        <v>2481</v>
      </c>
      <c r="D1095" s="122" t="s">
        <v>153</v>
      </c>
      <c r="E1095" s="123" t="s">
        <v>2482</v>
      </c>
      <c r="F1095" s="124" t="s">
        <v>2483</v>
      </c>
      <c r="G1095" s="125" t="s">
        <v>311</v>
      </c>
      <c r="H1095" s="126">
        <v>28</v>
      </c>
      <c r="I1095" s="127"/>
      <c r="J1095" s="128">
        <f>ROUND(I1095*H1095,2)</f>
        <v>0</v>
      </c>
      <c r="K1095" s="124" t="s">
        <v>157</v>
      </c>
      <c r="L1095" s="31"/>
      <c r="M1095" s="129" t="s">
        <v>19</v>
      </c>
      <c r="N1095" s="130" t="s">
        <v>47</v>
      </c>
      <c r="P1095" s="131">
        <f>O1095*H1095</f>
        <v>0</v>
      </c>
      <c r="Q1095" s="131">
        <v>2.1000000000000001E-4</v>
      </c>
      <c r="R1095" s="131">
        <f>Q1095*H1095</f>
        <v>5.8799999999999998E-3</v>
      </c>
      <c r="S1095" s="131">
        <v>0</v>
      </c>
      <c r="T1095" s="132">
        <f>S1095*H1095</f>
        <v>0</v>
      </c>
      <c r="AR1095" s="133" t="s">
        <v>249</v>
      </c>
      <c r="AT1095" s="133" t="s">
        <v>153</v>
      </c>
      <c r="AU1095" s="133" t="s">
        <v>85</v>
      </c>
      <c r="AY1095" s="16" t="s">
        <v>151</v>
      </c>
      <c r="BE1095" s="134">
        <f>IF(N1095="základní",J1095,0)</f>
        <v>0</v>
      </c>
      <c r="BF1095" s="134">
        <f>IF(N1095="snížená",J1095,0)</f>
        <v>0</v>
      </c>
      <c r="BG1095" s="134">
        <f>IF(N1095="zákl. přenesená",J1095,0)</f>
        <v>0</v>
      </c>
      <c r="BH1095" s="134">
        <f>IF(N1095="sníž. přenesená",J1095,0)</f>
        <v>0</v>
      </c>
      <c r="BI1095" s="134">
        <f>IF(N1095="nulová",J1095,0)</f>
        <v>0</v>
      </c>
      <c r="BJ1095" s="16" t="s">
        <v>81</v>
      </c>
      <c r="BK1095" s="134">
        <f>ROUND(I1095*H1095,2)</f>
        <v>0</v>
      </c>
      <c r="BL1095" s="16" t="s">
        <v>249</v>
      </c>
      <c r="BM1095" s="133" t="s">
        <v>2484</v>
      </c>
    </row>
    <row r="1096" spans="2:65" s="1" customFormat="1">
      <c r="B1096" s="31"/>
      <c r="D1096" s="135" t="s">
        <v>160</v>
      </c>
      <c r="F1096" s="136" t="s">
        <v>2485</v>
      </c>
      <c r="I1096" s="137"/>
      <c r="L1096" s="31"/>
      <c r="M1096" s="138"/>
      <c r="T1096" s="52"/>
      <c r="AT1096" s="16" t="s">
        <v>160</v>
      </c>
      <c r="AU1096" s="16" t="s">
        <v>85</v>
      </c>
    </row>
    <row r="1097" spans="2:65" s="1" customFormat="1" ht="16.5" customHeight="1">
      <c r="B1097" s="31"/>
      <c r="C1097" s="122" t="s">
        <v>2486</v>
      </c>
      <c r="D1097" s="122" t="s">
        <v>153</v>
      </c>
      <c r="E1097" s="123" t="s">
        <v>2487</v>
      </c>
      <c r="F1097" s="124" t="s">
        <v>2488</v>
      </c>
      <c r="G1097" s="125" t="s">
        <v>821</v>
      </c>
      <c r="H1097" s="126">
        <v>46.53</v>
      </c>
      <c r="I1097" s="127"/>
      <c r="J1097" s="128">
        <f>ROUND(I1097*H1097,2)</f>
        <v>0</v>
      </c>
      <c r="K1097" s="124" t="s">
        <v>157</v>
      </c>
      <c r="L1097" s="31"/>
      <c r="M1097" s="129" t="s">
        <v>19</v>
      </c>
      <c r="N1097" s="130" t="s">
        <v>47</v>
      </c>
      <c r="P1097" s="131">
        <f>O1097*H1097</f>
        <v>0</v>
      </c>
      <c r="Q1097" s="131">
        <v>1.42E-3</v>
      </c>
      <c r="R1097" s="131">
        <f>Q1097*H1097</f>
        <v>6.6072600000000009E-2</v>
      </c>
      <c r="S1097" s="131">
        <v>0</v>
      </c>
      <c r="T1097" s="132">
        <f>S1097*H1097</f>
        <v>0</v>
      </c>
      <c r="AR1097" s="133" t="s">
        <v>249</v>
      </c>
      <c r="AT1097" s="133" t="s">
        <v>153</v>
      </c>
      <c r="AU1097" s="133" t="s">
        <v>85</v>
      </c>
      <c r="AY1097" s="16" t="s">
        <v>151</v>
      </c>
      <c r="BE1097" s="134">
        <f>IF(N1097="základní",J1097,0)</f>
        <v>0</v>
      </c>
      <c r="BF1097" s="134">
        <f>IF(N1097="snížená",J1097,0)</f>
        <v>0</v>
      </c>
      <c r="BG1097" s="134">
        <f>IF(N1097="zákl. přenesená",J1097,0)</f>
        <v>0</v>
      </c>
      <c r="BH1097" s="134">
        <f>IF(N1097="sníž. přenesená",J1097,0)</f>
        <v>0</v>
      </c>
      <c r="BI1097" s="134">
        <f>IF(N1097="nulová",J1097,0)</f>
        <v>0</v>
      </c>
      <c r="BJ1097" s="16" t="s">
        <v>81</v>
      </c>
      <c r="BK1097" s="134">
        <f>ROUND(I1097*H1097,2)</f>
        <v>0</v>
      </c>
      <c r="BL1097" s="16" t="s">
        <v>249</v>
      </c>
      <c r="BM1097" s="133" t="s">
        <v>2489</v>
      </c>
    </row>
    <row r="1098" spans="2:65" s="1" customFormat="1">
      <c r="B1098" s="31"/>
      <c r="D1098" s="135" t="s">
        <v>160</v>
      </c>
      <c r="F1098" s="136" t="s">
        <v>2490</v>
      </c>
      <c r="I1098" s="137"/>
      <c r="L1098" s="31"/>
      <c r="M1098" s="138"/>
      <c r="T1098" s="52"/>
      <c r="AT1098" s="16" t="s">
        <v>160</v>
      </c>
      <c r="AU1098" s="16" t="s">
        <v>85</v>
      </c>
    </row>
    <row r="1099" spans="2:65" s="1" customFormat="1" ht="24.2" customHeight="1">
      <c r="B1099" s="31"/>
      <c r="C1099" s="122" t="s">
        <v>2491</v>
      </c>
      <c r="D1099" s="122" t="s">
        <v>153</v>
      </c>
      <c r="E1099" s="123" t="s">
        <v>2492</v>
      </c>
      <c r="F1099" s="124" t="s">
        <v>2493</v>
      </c>
      <c r="G1099" s="125" t="s">
        <v>177</v>
      </c>
      <c r="H1099" s="126">
        <v>5.7960000000000003</v>
      </c>
      <c r="I1099" s="127"/>
      <c r="J1099" s="128">
        <f>ROUND(I1099*H1099,2)</f>
        <v>0</v>
      </c>
      <c r="K1099" s="124" t="s">
        <v>157</v>
      </c>
      <c r="L1099" s="31"/>
      <c r="M1099" s="129" t="s">
        <v>19</v>
      </c>
      <c r="N1099" s="130" t="s">
        <v>47</v>
      </c>
      <c r="P1099" s="131">
        <f>O1099*H1099</f>
        <v>0</v>
      </c>
      <c r="Q1099" s="131">
        <v>0</v>
      </c>
      <c r="R1099" s="131">
        <f>Q1099*H1099</f>
        <v>0</v>
      </c>
      <c r="S1099" s="131">
        <v>0</v>
      </c>
      <c r="T1099" s="132">
        <f>S1099*H1099</f>
        <v>0</v>
      </c>
      <c r="AR1099" s="133" t="s">
        <v>249</v>
      </c>
      <c r="AT1099" s="133" t="s">
        <v>153</v>
      </c>
      <c r="AU1099" s="133" t="s">
        <v>85</v>
      </c>
      <c r="AY1099" s="16" t="s">
        <v>151</v>
      </c>
      <c r="BE1099" s="134">
        <f>IF(N1099="základní",J1099,0)</f>
        <v>0</v>
      </c>
      <c r="BF1099" s="134">
        <f>IF(N1099="snížená",J1099,0)</f>
        <v>0</v>
      </c>
      <c r="BG1099" s="134">
        <f>IF(N1099="zákl. přenesená",J1099,0)</f>
        <v>0</v>
      </c>
      <c r="BH1099" s="134">
        <f>IF(N1099="sníž. přenesená",J1099,0)</f>
        <v>0</v>
      </c>
      <c r="BI1099" s="134">
        <f>IF(N1099="nulová",J1099,0)</f>
        <v>0</v>
      </c>
      <c r="BJ1099" s="16" t="s">
        <v>81</v>
      </c>
      <c r="BK1099" s="134">
        <f>ROUND(I1099*H1099,2)</f>
        <v>0</v>
      </c>
      <c r="BL1099" s="16" t="s">
        <v>249</v>
      </c>
      <c r="BM1099" s="133" t="s">
        <v>2494</v>
      </c>
    </row>
    <row r="1100" spans="2:65" s="1" customFormat="1">
      <c r="B1100" s="31"/>
      <c r="D1100" s="135" t="s">
        <v>160</v>
      </c>
      <c r="F1100" s="136" t="s">
        <v>2495</v>
      </c>
      <c r="I1100" s="137"/>
      <c r="L1100" s="31"/>
      <c r="M1100" s="138"/>
      <c r="T1100" s="52"/>
      <c r="AT1100" s="16" t="s">
        <v>160</v>
      </c>
      <c r="AU1100" s="16" t="s">
        <v>85</v>
      </c>
    </row>
    <row r="1101" spans="2:65" s="11" customFormat="1" ht="22.9" customHeight="1">
      <c r="B1101" s="110"/>
      <c r="D1101" s="111" t="s">
        <v>75</v>
      </c>
      <c r="E1101" s="120" t="s">
        <v>2496</v>
      </c>
      <c r="F1101" s="120" t="s">
        <v>2497</v>
      </c>
      <c r="I1101" s="113"/>
      <c r="J1101" s="121">
        <f>BK1101</f>
        <v>0</v>
      </c>
      <c r="L1101" s="110"/>
      <c r="M1101" s="115"/>
      <c r="P1101" s="116">
        <f>SUM(P1102:P1131)</f>
        <v>0</v>
      </c>
      <c r="R1101" s="116">
        <f>SUM(R1102:R1131)</f>
        <v>5.5595556700000008</v>
      </c>
      <c r="T1101" s="117">
        <f>SUM(T1102:T1131)</f>
        <v>0.568299</v>
      </c>
      <c r="AR1101" s="111" t="s">
        <v>85</v>
      </c>
      <c r="AT1101" s="118" t="s">
        <v>75</v>
      </c>
      <c r="AU1101" s="118" t="s">
        <v>81</v>
      </c>
      <c r="AY1101" s="111" t="s">
        <v>151</v>
      </c>
      <c r="BK1101" s="119">
        <f>SUM(BK1102:BK1131)</f>
        <v>0</v>
      </c>
    </row>
    <row r="1102" spans="2:65" s="1" customFormat="1" ht="16.5" customHeight="1">
      <c r="B1102" s="31"/>
      <c r="C1102" s="122" t="s">
        <v>2498</v>
      </c>
      <c r="D1102" s="122" t="s">
        <v>153</v>
      </c>
      <c r="E1102" s="123" t="s">
        <v>2499</v>
      </c>
      <c r="F1102" s="124" t="s">
        <v>2500</v>
      </c>
      <c r="G1102" s="125" t="s">
        <v>221</v>
      </c>
      <c r="H1102" s="126">
        <v>365.56</v>
      </c>
      <c r="I1102" s="127"/>
      <c r="J1102" s="128">
        <f>ROUND(I1102*H1102,2)</f>
        <v>0</v>
      </c>
      <c r="K1102" s="124" t="s">
        <v>157</v>
      </c>
      <c r="L1102" s="31"/>
      <c r="M1102" s="129" t="s">
        <v>19</v>
      </c>
      <c r="N1102" s="130" t="s">
        <v>47</v>
      </c>
      <c r="P1102" s="131">
        <f>O1102*H1102</f>
        <v>0</v>
      </c>
      <c r="Q1102" s="131">
        <v>0</v>
      </c>
      <c r="R1102" s="131">
        <f>Q1102*H1102</f>
        <v>0</v>
      </c>
      <c r="S1102" s="131">
        <v>0</v>
      </c>
      <c r="T1102" s="132">
        <f>S1102*H1102</f>
        <v>0</v>
      </c>
      <c r="AR1102" s="133" t="s">
        <v>249</v>
      </c>
      <c r="AT1102" s="133" t="s">
        <v>153</v>
      </c>
      <c r="AU1102" s="133" t="s">
        <v>85</v>
      </c>
      <c r="AY1102" s="16" t="s">
        <v>151</v>
      </c>
      <c r="BE1102" s="134">
        <f>IF(N1102="základní",J1102,0)</f>
        <v>0</v>
      </c>
      <c r="BF1102" s="134">
        <f>IF(N1102="snížená",J1102,0)</f>
        <v>0</v>
      </c>
      <c r="BG1102" s="134">
        <f>IF(N1102="zákl. přenesená",J1102,0)</f>
        <v>0</v>
      </c>
      <c r="BH1102" s="134">
        <f>IF(N1102="sníž. přenesená",J1102,0)</f>
        <v>0</v>
      </c>
      <c r="BI1102" s="134">
        <f>IF(N1102="nulová",J1102,0)</f>
        <v>0</v>
      </c>
      <c r="BJ1102" s="16" t="s">
        <v>81</v>
      </c>
      <c r="BK1102" s="134">
        <f>ROUND(I1102*H1102,2)</f>
        <v>0</v>
      </c>
      <c r="BL1102" s="16" t="s">
        <v>249</v>
      </c>
      <c r="BM1102" s="133" t="s">
        <v>2501</v>
      </c>
    </row>
    <row r="1103" spans="2:65" s="1" customFormat="1">
      <c r="B1103" s="31"/>
      <c r="D1103" s="135" t="s">
        <v>160</v>
      </c>
      <c r="F1103" s="136" t="s">
        <v>2502</v>
      </c>
      <c r="I1103" s="137"/>
      <c r="L1103" s="31"/>
      <c r="M1103" s="138"/>
      <c r="T1103" s="52"/>
      <c r="AT1103" s="16" t="s">
        <v>160</v>
      </c>
      <c r="AU1103" s="16" t="s">
        <v>85</v>
      </c>
    </row>
    <row r="1104" spans="2:65" s="12" customFormat="1">
      <c r="B1104" s="139"/>
      <c r="D1104" s="140" t="s">
        <v>162</v>
      </c>
      <c r="E1104" s="141" t="s">
        <v>19</v>
      </c>
      <c r="F1104" s="142" t="s">
        <v>2503</v>
      </c>
      <c r="H1104" s="143">
        <v>365.56</v>
      </c>
      <c r="I1104" s="144"/>
      <c r="L1104" s="139"/>
      <c r="M1104" s="145"/>
      <c r="T1104" s="146"/>
      <c r="AT1104" s="141" t="s">
        <v>162</v>
      </c>
      <c r="AU1104" s="141" t="s">
        <v>85</v>
      </c>
      <c r="AV1104" s="12" t="s">
        <v>85</v>
      </c>
      <c r="AW1104" s="12" t="s">
        <v>35</v>
      </c>
      <c r="AX1104" s="12" t="s">
        <v>81</v>
      </c>
      <c r="AY1104" s="141" t="s">
        <v>151</v>
      </c>
    </row>
    <row r="1105" spans="2:65" s="1" customFormat="1" ht="16.5" customHeight="1">
      <c r="B1105" s="31"/>
      <c r="C1105" s="122" t="s">
        <v>2504</v>
      </c>
      <c r="D1105" s="122" t="s">
        <v>153</v>
      </c>
      <c r="E1105" s="123" t="s">
        <v>2505</v>
      </c>
      <c r="F1105" s="124" t="s">
        <v>2506</v>
      </c>
      <c r="G1105" s="125" t="s">
        <v>221</v>
      </c>
      <c r="H1105" s="126">
        <v>365.56</v>
      </c>
      <c r="I1105" s="127"/>
      <c r="J1105" s="128">
        <f>ROUND(I1105*H1105,2)</f>
        <v>0</v>
      </c>
      <c r="K1105" s="124" t="s">
        <v>157</v>
      </c>
      <c r="L1105" s="31"/>
      <c r="M1105" s="129" t="s">
        <v>19</v>
      </c>
      <c r="N1105" s="130" t="s">
        <v>47</v>
      </c>
      <c r="P1105" s="131">
        <f>O1105*H1105</f>
        <v>0</v>
      </c>
      <c r="Q1105" s="131">
        <v>3.0000000000000001E-5</v>
      </c>
      <c r="R1105" s="131">
        <f>Q1105*H1105</f>
        <v>1.0966800000000001E-2</v>
      </c>
      <c r="S1105" s="131">
        <v>0</v>
      </c>
      <c r="T1105" s="132">
        <f>S1105*H1105</f>
        <v>0</v>
      </c>
      <c r="AR1105" s="133" t="s">
        <v>249</v>
      </c>
      <c r="AT1105" s="133" t="s">
        <v>153</v>
      </c>
      <c r="AU1105" s="133" t="s">
        <v>85</v>
      </c>
      <c r="AY1105" s="16" t="s">
        <v>151</v>
      </c>
      <c r="BE1105" s="134">
        <f>IF(N1105="základní",J1105,0)</f>
        <v>0</v>
      </c>
      <c r="BF1105" s="134">
        <f>IF(N1105="snížená",J1105,0)</f>
        <v>0</v>
      </c>
      <c r="BG1105" s="134">
        <f>IF(N1105="zákl. přenesená",J1105,0)</f>
        <v>0</v>
      </c>
      <c r="BH1105" s="134">
        <f>IF(N1105="sníž. přenesená",J1105,0)</f>
        <v>0</v>
      </c>
      <c r="BI1105" s="134">
        <f>IF(N1105="nulová",J1105,0)</f>
        <v>0</v>
      </c>
      <c r="BJ1105" s="16" t="s">
        <v>81</v>
      </c>
      <c r="BK1105" s="134">
        <f>ROUND(I1105*H1105,2)</f>
        <v>0</v>
      </c>
      <c r="BL1105" s="16" t="s">
        <v>249</v>
      </c>
      <c r="BM1105" s="133" t="s">
        <v>2507</v>
      </c>
    </row>
    <row r="1106" spans="2:65" s="1" customFormat="1">
      <c r="B1106" s="31"/>
      <c r="D1106" s="135" t="s">
        <v>160</v>
      </c>
      <c r="F1106" s="136" t="s">
        <v>2508</v>
      </c>
      <c r="I1106" s="137"/>
      <c r="L1106" s="31"/>
      <c r="M1106" s="138"/>
      <c r="T1106" s="52"/>
      <c r="AT1106" s="16" t="s">
        <v>160</v>
      </c>
      <c r="AU1106" s="16" t="s">
        <v>85</v>
      </c>
    </row>
    <row r="1107" spans="2:65" s="1" customFormat="1" ht="24.2" customHeight="1">
      <c r="B1107" s="31"/>
      <c r="C1107" s="122" t="s">
        <v>2509</v>
      </c>
      <c r="D1107" s="122" t="s">
        <v>153</v>
      </c>
      <c r="E1107" s="123" t="s">
        <v>2510</v>
      </c>
      <c r="F1107" s="124" t="s">
        <v>2511</v>
      </c>
      <c r="G1107" s="125" t="s">
        <v>221</v>
      </c>
      <c r="H1107" s="126">
        <v>365.56</v>
      </c>
      <c r="I1107" s="127"/>
      <c r="J1107" s="128">
        <f>ROUND(I1107*H1107,2)</f>
        <v>0</v>
      </c>
      <c r="K1107" s="124" t="s">
        <v>157</v>
      </c>
      <c r="L1107" s="31"/>
      <c r="M1107" s="129" t="s">
        <v>19</v>
      </c>
      <c r="N1107" s="130" t="s">
        <v>47</v>
      </c>
      <c r="P1107" s="131">
        <f>O1107*H1107</f>
        <v>0</v>
      </c>
      <c r="Q1107" s="131">
        <v>1.2E-2</v>
      </c>
      <c r="R1107" s="131">
        <f>Q1107*H1107</f>
        <v>4.3867200000000004</v>
      </c>
      <c r="S1107" s="131">
        <v>0</v>
      </c>
      <c r="T1107" s="132">
        <f>S1107*H1107</f>
        <v>0</v>
      </c>
      <c r="AR1107" s="133" t="s">
        <v>249</v>
      </c>
      <c r="AT1107" s="133" t="s">
        <v>153</v>
      </c>
      <c r="AU1107" s="133" t="s">
        <v>85</v>
      </c>
      <c r="AY1107" s="16" t="s">
        <v>151</v>
      </c>
      <c r="BE1107" s="134">
        <f>IF(N1107="základní",J1107,0)</f>
        <v>0</v>
      </c>
      <c r="BF1107" s="134">
        <f>IF(N1107="snížená",J1107,0)</f>
        <v>0</v>
      </c>
      <c r="BG1107" s="134">
        <f>IF(N1107="zákl. přenesená",J1107,0)</f>
        <v>0</v>
      </c>
      <c r="BH1107" s="134">
        <f>IF(N1107="sníž. přenesená",J1107,0)</f>
        <v>0</v>
      </c>
      <c r="BI1107" s="134">
        <f>IF(N1107="nulová",J1107,0)</f>
        <v>0</v>
      </c>
      <c r="BJ1107" s="16" t="s">
        <v>81</v>
      </c>
      <c r="BK1107" s="134">
        <f>ROUND(I1107*H1107,2)</f>
        <v>0</v>
      </c>
      <c r="BL1107" s="16" t="s">
        <v>249</v>
      </c>
      <c r="BM1107" s="133" t="s">
        <v>2512</v>
      </c>
    </row>
    <row r="1108" spans="2:65" s="1" customFormat="1">
      <c r="B1108" s="31"/>
      <c r="D1108" s="135" t="s">
        <v>160</v>
      </c>
      <c r="F1108" s="136" t="s">
        <v>2513</v>
      </c>
      <c r="I1108" s="137"/>
      <c r="L1108" s="31"/>
      <c r="M1108" s="138"/>
      <c r="T1108" s="52"/>
      <c r="AT1108" s="16" t="s">
        <v>160</v>
      </c>
      <c r="AU1108" s="16" t="s">
        <v>85</v>
      </c>
    </row>
    <row r="1109" spans="2:65" s="1" customFormat="1" ht="16.5" customHeight="1">
      <c r="B1109" s="31"/>
      <c r="C1109" s="122" t="s">
        <v>2514</v>
      </c>
      <c r="D1109" s="122" t="s">
        <v>153</v>
      </c>
      <c r="E1109" s="123" t="s">
        <v>2515</v>
      </c>
      <c r="F1109" s="124" t="s">
        <v>2516</v>
      </c>
      <c r="G1109" s="125" t="s">
        <v>221</v>
      </c>
      <c r="H1109" s="126">
        <v>206.13</v>
      </c>
      <c r="I1109" s="127"/>
      <c r="J1109" s="128">
        <f>ROUND(I1109*H1109,2)</f>
        <v>0</v>
      </c>
      <c r="K1109" s="124" t="s">
        <v>157</v>
      </c>
      <c r="L1109" s="31"/>
      <c r="M1109" s="129" t="s">
        <v>19</v>
      </c>
      <c r="N1109" s="130" t="s">
        <v>47</v>
      </c>
      <c r="P1109" s="131">
        <f>O1109*H1109</f>
        <v>0</v>
      </c>
      <c r="Q1109" s="131">
        <v>0</v>
      </c>
      <c r="R1109" s="131">
        <f>Q1109*H1109</f>
        <v>0</v>
      </c>
      <c r="S1109" s="131">
        <v>2.5000000000000001E-3</v>
      </c>
      <c r="T1109" s="132">
        <f>S1109*H1109</f>
        <v>0.51532500000000003</v>
      </c>
      <c r="AR1109" s="133" t="s">
        <v>249</v>
      </c>
      <c r="AT1109" s="133" t="s">
        <v>153</v>
      </c>
      <c r="AU1109" s="133" t="s">
        <v>85</v>
      </c>
      <c r="AY1109" s="16" t="s">
        <v>151</v>
      </c>
      <c r="BE1109" s="134">
        <f>IF(N1109="základní",J1109,0)</f>
        <v>0</v>
      </c>
      <c r="BF1109" s="134">
        <f>IF(N1109="snížená",J1109,0)</f>
        <v>0</v>
      </c>
      <c r="BG1109" s="134">
        <f>IF(N1109="zákl. přenesená",J1109,0)</f>
        <v>0</v>
      </c>
      <c r="BH1109" s="134">
        <f>IF(N1109="sníž. přenesená",J1109,0)</f>
        <v>0</v>
      </c>
      <c r="BI1109" s="134">
        <f>IF(N1109="nulová",J1109,0)</f>
        <v>0</v>
      </c>
      <c r="BJ1109" s="16" t="s">
        <v>81</v>
      </c>
      <c r="BK1109" s="134">
        <f>ROUND(I1109*H1109,2)</f>
        <v>0</v>
      </c>
      <c r="BL1109" s="16" t="s">
        <v>249</v>
      </c>
      <c r="BM1109" s="133" t="s">
        <v>2517</v>
      </c>
    </row>
    <row r="1110" spans="2:65" s="1" customFormat="1">
      <c r="B1110" s="31"/>
      <c r="D1110" s="135" t="s">
        <v>160</v>
      </c>
      <c r="F1110" s="136" t="s">
        <v>2518</v>
      </c>
      <c r="I1110" s="137"/>
      <c r="L1110" s="31"/>
      <c r="M1110" s="138"/>
      <c r="T1110" s="52"/>
      <c r="AT1110" s="16" t="s">
        <v>160</v>
      </c>
      <c r="AU1110" s="16" t="s">
        <v>85</v>
      </c>
    </row>
    <row r="1111" spans="2:65" s="12" customFormat="1">
      <c r="B1111" s="139"/>
      <c r="D1111" s="140" t="s">
        <v>162</v>
      </c>
      <c r="E1111" s="141" t="s">
        <v>19</v>
      </c>
      <c r="F1111" s="142" t="s">
        <v>2519</v>
      </c>
      <c r="H1111" s="143">
        <v>206.13</v>
      </c>
      <c r="I1111" s="144"/>
      <c r="L1111" s="139"/>
      <c r="M1111" s="145"/>
      <c r="T1111" s="146"/>
      <c r="AT1111" s="141" t="s">
        <v>162</v>
      </c>
      <c r="AU1111" s="141" t="s">
        <v>85</v>
      </c>
      <c r="AV1111" s="12" t="s">
        <v>85</v>
      </c>
      <c r="AW1111" s="12" t="s">
        <v>35</v>
      </c>
      <c r="AX1111" s="12" t="s">
        <v>81</v>
      </c>
      <c r="AY1111" s="141" t="s">
        <v>151</v>
      </c>
    </row>
    <row r="1112" spans="2:65" s="1" customFormat="1" ht="16.5" customHeight="1">
      <c r="B1112" s="31"/>
      <c r="C1112" s="122" t="s">
        <v>2520</v>
      </c>
      <c r="D1112" s="122" t="s">
        <v>153</v>
      </c>
      <c r="E1112" s="123" t="s">
        <v>2521</v>
      </c>
      <c r="F1112" s="124" t="s">
        <v>2522</v>
      </c>
      <c r="G1112" s="125" t="s">
        <v>221</v>
      </c>
      <c r="H1112" s="126">
        <v>122.99</v>
      </c>
      <c r="I1112" s="127"/>
      <c r="J1112" s="128">
        <f>ROUND(I1112*H1112,2)</f>
        <v>0</v>
      </c>
      <c r="K1112" s="124" t="s">
        <v>157</v>
      </c>
      <c r="L1112" s="31"/>
      <c r="M1112" s="129" t="s">
        <v>19</v>
      </c>
      <c r="N1112" s="130" t="s">
        <v>47</v>
      </c>
      <c r="P1112" s="131">
        <f>O1112*H1112</f>
        <v>0</v>
      </c>
      <c r="Q1112" s="131">
        <v>5.0000000000000001E-4</v>
      </c>
      <c r="R1112" s="131">
        <f>Q1112*H1112</f>
        <v>6.1495000000000001E-2</v>
      </c>
      <c r="S1112" s="131">
        <v>0</v>
      </c>
      <c r="T1112" s="132">
        <f>S1112*H1112</f>
        <v>0</v>
      </c>
      <c r="AR1112" s="133" t="s">
        <v>249</v>
      </c>
      <c r="AT1112" s="133" t="s">
        <v>153</v>
      </c>
      <c r="AU1112" s="133" t="s">
        <v>85</v>
      </c>
      <c r="AY1112" s="16" t="s">
        <v>151</v>
      </c>
      <c r="BE1112" s="134">
        <f>IF(N1112="základní",J1112,0)</f>
        <v>0</v>
      </c>
      <c r="BF1112" s="134">
        <f>IF(N1112="snížená",J1112,0)</f>
        <v>0</v>
      </c>
      <c r="BG1112" s="134">
        <f>IF(N1112="zákl. přenesená",J1112,0)</f>
        <v>0</v>
      </c>
      <c r="BH1112" s="134">
        <f>IF(N1112="sníž. přenesená",J1112,0)</f>
        <v>0</v>
      </c>
      <c r="BI1112" s="134">
        <f>IF(N1112="nulová",J1112,0)</f>
        <v>0</v>
      </c>
      <c r="BJ1112" s="16" t="s">
        <v>81</v>
      </c>
      <c r="BK1112" s="134">
        <f>ROUND(I1112*H1112,2)</f>
        <v>0</v>
      </c>
      <c r="BL1112" s="16" t="s">
        <v>249</v>
      </c>
      <c r="BM1112" s="133" t="s">
        <v>2523</v>
      </c>
    </row>
    <row r="1113" spans="2:65" s="1" customFormat="1">
      <c r="B1113" s="31"/>
      <c r="D1113" s="135" t="s">
        <v>160</v>
      </c>
      <c r="F1113" s="136" t="s">
        <v>2524</v>
      </c>
      <c r="I1113" s="137"/>
      <c r="L1113" s="31"/>
      <c r="M1113" s="138"/>
      <c r="T1113" s="52"/>
      <c r="AT1113" s="16" t="s">
        <v>160</v>
      </c>
      <c r="AU1113" s="16" t="s">
        <v>85</v>
      </c>
    </row>
    <row r="1114" spans="2:65" s="1" customFormat="1" ht="16.5" customHeight="1">
      <c r="B1114" s="31"/>
      <c r="C1114" s="147" t="s">
        <v>2525</v>
      </c>
      <c r="D1114" s="147" t="s">
        <v>194</v>
      </c>
      <c r="E1114" s="148" t="s">
        <v>2526</v>
      </c>
      <c r="F1114" s="149" t="s">
        <v>2527</v>
      </c>
      <c r="G1114" s="150" t="s">
        <v>221</v>
      </c>
      <c r="H1114" s="151">
        <v>135.28899999999999</v>
      </c>
      <c r="I1114" s="152"/>
      <c r="J1114" s="153">
        <f>ROUND(I1114*H1114,2)</f>
        <v>0</v>
      </c>
      <c r="K1114" s="149" t="s">
        <v>157</v>
      </c>
      <c r="L1114" s="154"/>
      <c r="M1114" s="155" t="s">
        <v>19</v>
      </c>
      <c r="N1114" s="156" t="s">
        <v>47</v>
      </c>
      <c r="P1114" s="131">
        <f>O1114*H1114</f>
        <v>0</v>
      </c>
      <c r="Q1114" s="131">
        <v>1.32E-3</v>
      </c>
      <c r="R1114" s="131">
        <f>Q1114*H1114</f>
        <v>0.17858147999999999</v>
      </c>
      <c r="S1114" s="131">
        <v>0</v>
      </c>
      <c r="T1114" s="132">
        <f>S1114*H1114</f>
        <v>0</v>
      </c>
      <c r="AR1114" s="133" t="s">
        <v>344</v>
      </c>
      <c r="AT1114" s="133" t="s">
        <v>194</v>
      </c>
      <c r="AU1114" s="133" t="s">
        <v>85</v>
      </c>
      <c r="AY1114" s="16" t="s">
        <v>151</v>
      </c>
      <c r="BE1114" s="134">
        <f>IF(N1114="základní",J1114,0)</f>
        <v>0</v>
      </c>
      <c r="BF1114" s="134">
        <f>IF(N1114="snížená",J1114,0)</f>
        <v>0</v>
      </c>
      <c r="BG1114" s="134">
        <f>IF(N1114="zákl. přenesená",J1114,0)</f>
        <v>0</v>
      </c>
      <c r="BH1114" s="134">
        <f>IF(N1114="sníž. přenesená",J1114,0)</f>
        <v>0</v>
      </c>
      <c r="BI1114" s="134">
        <f>IF(N1114="nulová",J1114,0)</f>
        <v>0</v>
      </c>
      <c r="BJ1114" s="16" t="s">
        <v>81</v>
      </c>
      <c r="BK1114" s="134">
        <f>ROUND(I1114*H1114,2)</f>
        <v>0</v>
      </c>
      <c r="BL1114" s="16" t="s">
        <v>249</v>
      </c>
      <c r="BM1114" s="133" t="s">
        <v>2528</v>
      </c>
    </row>
    <row r="1115" spans="2:65" s="12" customFormat="1">
      <c r="B1115" s="139"/>
      <c r="D1115" s="140" t="s">
        <v>162</v>
      </c>
      <c r="F1115" s="142" t="s">
        <v>2529</v>
      </c>
      <c r="H1115" s="143">
        <v>135.28899999999999</v>
      </c>
      <c r="I1115" s="144"/>
      <c r="L1115" s="139"/>
      <c r="M1115" s="145"/>
      <c r="T1115" s="146"/>
      <c r="AT1115" s="141" t="s">
        <v>162</v>
      </c>
      <c r="AU1115" s="141" t="s">
        <v>85</v>
      </c>
      <c r="AV1115" s="12" t="s">
        <v>85</v>
      </c>
      <c r="AW1115" s="12" t="s">
        <v>4</v>
      </c>
      <c r="AX1115" s="12" t="s">
        <v>81</v>
      </c>
      <c r="AY1115" s="141" t="s">
        <v>151</v>
      </c>
    </row>
    <row r="1116" spans="2:65" s="1" customFormat="1" ht="16.5" customHeight="1">
      <c r="B1116" s="31"/>
      <c r="C1116" s="122" t="s">
        <v>2530</v>
      </c>
      <c r="D1116" s="122" t="s">
        <v>153</v>
      </c>
      <c r="E1116" s="123" t="s">
        <v>2531</v>
      </c>
      <c r="F1116" s="124" t="s">
        <v>2532</v>
      </c>
      <c r="G1116" s="125" t="s">
        <v>221</v>
      </c>
      <c r="H1116" s="126">
        <v>242.57</v>
      </c>
      <c r="I1116" s="127"/>
      <c r="J1116" s="128">
        <f>ROUND(I1116*H1116,2)</f>
        <v>0</v>
      </c>
      <c r="K1116" s="124" t="s">
        <v>157</v>
      </c>
      <c r="L1116" s="31"/>
      <c r="M1116" s="129" t="s">
        <v>19</v>
      </c>
      <c r="N1116" s="130" t="s">
        <v>47</v>
      </c>
      <c r="P1116" s="131">
        <f>O1116*H1116</f>
        <v>0</v>
      </c>
      <c r="Q1116" s="131">
        <v>2.9999999999999997E-4</v>
      </c>
      <c r="R1116" s="131">
        <f>Q1116*H1116</f>
        <v>7.2770999999999988E-2</v>
      </c>
      <c r="S1116" s="131">
        <v>0</v>
      </c>
      <c r="T1116" s="132">
        <f>S1116*H1116</f>
        <v>0</v>
      </c>
      <c r="AR1116" s="133" t="s">
        <v>249</v>
      </c>
      <c r="AT1116" s="133" t="s">
        <v>153</v>
      </c>
      <c r="AU1116" s="133" t="s">
        <v>85</v>
      </c>
      <c r="AY1116" s="16" t="s">
        <v>151</v>
      </c>
      <c r="BE1116" s="134">
        <f>IF(N1116="základní",J1116,0)</f>
        <v>0</v>
      </c>
      <c r="BF1116" s="134">
        <f>IF(N1116="snížená",J1116,0)</f>
        <v>0</v>
      </c>
      <c r="BG1116" s="134">
        <f>IF(N1116="zákl. přenesená",J1116,0)</f>
        <v>0</v>
      </c>
      <c r="BH1116" s="134">
        <f>IF(N1116="sníž. přenesená",J1116,0)</f>
        <v>0</v>
      </c>
      <c r="BI1116" s="134">
        <f>IF(N1116="nulová",J1116,0)</f>
        <v>0</v>
      </c>
      <c r="BJ1116" s="16" t="s">
        <v>81</v>
      </c>
      <c r="BK1116" s="134">
        <f>ROUND(I1116*H1116,2)</f>
        <v>0</v>
      </c>
      <c r="BL1116" s="16" t="s">
        <v>249</v>
      </c>
      <c r="BM1116" s="133" t="s">
        <v>2533</v>
      </c>
    </row>
    <row r="1117" spans="2:65" s="1" customFormat="1">
      <c r="B1117" s="31"/>
      <c r="D1117" s="135" t="s">
        <v>160</v>
      </c>
      <c r="F1117" s="136" t="s">
        <v>2534</v>
      </c>
      <c r="I1117" s="137"/>
      <c r="L1117" s="31"/>
      <c r="M1117" s="138"/>
      <c r="T1117" s="52"/>
      <c r="AT1117" s="16" t="s">
        <v>160</v>
      </c>
      <c r="AU1117" s="16" t="s">
        <v>85</v>
      </c>
    </row>
    <row r="1118" spans="2:65" s="12" customFormat="1">
      <c r="B1118" s="139"/>
      <c r="D1118" s="140" t="s">
        <v>162</v>
      </c>
      <c r="E1118" s="141" t="s">
        <v>19</v>
      </c>
      <c r="F1118" s="142" t="s">
        <v>2535</v>
      </c>
      <c r="H1118" s="143">
        <v>242.57</v>
      </c>
      <c r="I1118" s="144"/>
      <c r="L1118" s="139"/>
      <c r="M1118" s="145"/>
      <c r="T1118" s="146"/>
      <c r="AT1118" s="141" t="s">
        <v>162</v>
      </c>
      <c r="AU1118" s="141" t="s">
        <v>85</v>
      </c>
      <c r="AV1118" s="12" t="s">
        <v>85</v>
      </c>
      <c r="AW1118" s="12" t="s">
        <v>35</v>
      </c>
      <c r="AX1118" s="12" t="s">
        <v>81</v>
      </c>
      <c r="AY1118" s="141" t="s">
        <v>151</v>
      </c>
    </row>
    <row r="1119" spans="2:65" s="1" customFormat="1" ht="24.2" customHeight="1">
      <c r="B1119" s="31"/>
      <c r="C1119" s="147" t="s">
        <v>2536</v>
      </c>
      <c r="D1119" s="147" t="s">
        <v>194</v>
      </c>
      <c r="E1119" s="148" t="s">
        <v>2537</v>
      </c>
      <c r="F1119" s="149" t="s">
        <v>2538</v>
      </c>
      <c r="G1119" s="150" t="s">
        <v>221</v>
      </c>
      <c r="H1119" s="151">
        <v>266.827</v>
      </c>
      <c r="I1119" s="152"/>
      <c r="J1119" s="153">
        <f>ROUND(I1119*H1119,2)</f>
        <v>0</v>
      </c>
      <c r="K1119" s="149" t="s">
        <v>157</v>
      </c>
      <c r="L1119" s="154"/>
      <c r="M1119" s="155" t="s">
        <v>19</v>
      </c>
      <c r="N1119" s="156" t="s">
        <v>47</v>
      </c>
      <c r="P1119" s="131">
        <f>O1119*H1119</f>
        <v>0</v>
      </c>
      <c r="Q1119" s="131">
        <v>2.8300000000000001E-3</v>
      </c>
      <c r="R1119" s="131">
        <f>Q1119*H1119</f>
        <v>0.75512040999999996</v>
      </c>
      <c r="S1119" s="131">
        <v>0</v>
      </c>
      <c r="T1119" s="132">
        <f>S1119*H1119</f>
        <v>0</v>
      </c>
      <c r="AR1119" s="133" t="s">
        <v>344</v>
      </c>
      <c r="AT1119" s="133" t="s">
        <v>194</v>
      </c>
      <c r="AU1119" s="133" t="s">
        <v>85</v>
      </c>
      <c r="AY1119" s="16" t="s">
        <v>151</v>
      </c>
      <c r="BE1119" s="134">
        <f>IF(N1119="základní",J1119,0)</f>
        <v>0</v>
      </c>
      <c r="BF1119" s="134">
        <f>IF(N1119="snížená",J1119,0)</f>
        <v>0</v>
      </c>
      <c r="BG1119" s="134">
        <f>IF(N1119="zákl. přenesená",J1119,0)</f>
        <v>0</v>
      </c>
      <c r="BH1119" s="134">
        <f>IF(N1119="sníž. přenesená",J1119,0)</f>
        <v>0</v>
      </c>
      <c r="BI1119" s="134">
        <f>IF(N1119="nulová",J1119,0)</f>
        <v>0</v>
      </c>
      <c r="BJ1119" s="16" t="s">
        <v>81</v>
      </c>
      <c r="BK1119" s="134">
        <f>ROUND(I1119*H1119,2)</f>
        <v>0</v>
      </c>
      <c r="BL1119" s="16" t="s">
        <v>249</v>
      </c>
      <c r="BM1119" s="133" t="s">
        <v>2539</v>
      </c>
    </row>
    <row r="1120" spans="2:65" s="12" customFormat="1">
      <c r="B1120" s="139"/>
      <c r="D1120" s="140" t="s">
        <v>162</v>
      </c>
      <c r="F1120" s="142" t="s">
        <v>2540</v>
      </c>
      <c r="H1120" s="143">
        <v>266.827</v>
      </c>
      <c r="I1120" s="144"/>
      <c r="L1120" s="139"/>
      <c r="M1120" s="145"/>
      <c r="T1120" s="146"/>
      <c r="AT1120" s="141" t="s">
        <v>162</v>
      </c>
      <c r="AU1120" s="141" t="s">
        <v>85</v>
      </c>
      <c r="AV1120" s="12" t="s">
        <v>85</v>
      </c>
      <c r="AW1120" s="12" t="s">
        <v>4</v>
      </c>
      <c r="AX1120" s="12" t="s">
        <v>81</v>
      </c>
      <c r="AY1120" s="141" t="s">
        <v>151</v>
      </c>
    </row>
    <row r="1121" spans="2:65" s="1" customFormat="1" ht="16.5" customHeight="1">
      <c r="B1121" s="31"/>
      <c r="C1121" s="122" t="s">
        <v>2541</v>
      </c>
      <c r="D1121" s="122" t="s">
        <v>153</v>
      </c>
      <c r="E1121" s="123" t="s">
        <v>2542</v>
      </c>
      <c r="F1121" s="124" t="s">
        <v>2543</v>
      </c>
      <c r="G1121" s="125" t="s">
        <v>821</v>
      </c>
      <c r="H1121" s="126">
        <v>121.285</v>
      </c>
      <c r="I1121" s="127"/>
      <c r="J1121" s="128">
        <f>ROUND(I1121*H1121,2)</f>
        <v>0</v>
      </c>
      <c r="K1121" s="124" t="s">
        <v>157</v>
      </c>
      <c r="L1121" s="31"/>
      <c r="M1121" s="129" t="s">
        <v>19</v>
      </c>
      <c r="N1121" s="130" t="s">
        <v>47</v>
      </c>
      <c r="P1121" s="131">
        <f>O1121*H1121</f>
        <v>0</v>
      </c>
      <c r="Q1121" s="131">
        <v>2.0000000000000002E-5</v>
      </c>
      <c r="R1121" s="131">
        <f>Q1121*H1121</f>
        <v>2.4257000000000003E-3</v>
      </c>
      <c r="S1121" s="131">
        <v>0</v>
      </c>
      <c r="T1121" s="132">
        <f>S1121*H1121</f>
        <v>0</v>
      </c>
      <c r="AR1121" s="133" t="s">
        <v>249</v>
      </c>
      <c r="AT1121" s="133" t="s">
        <v>153</v>
      </c>
      <c r="AU1121" s="133" t="s">
        <v>85</v>
      </c>
      <c r="AY1121" s="16" t="s">
        <v>151</v>
      </c>
      <c r="BE1121" s="134">
        <f>IF(N1121="základní",J1121,0)</f>
        <v>0</v>
      </c>
      <c r="BF1121" s="134">
        <f>IF(N1121="snížená",J1121,0)</f>
        <v>0</v>
      </c>
      <c r="BG1121" s="134">
        <f>IF(N1121="zákl. přenesená",J1121,0)</f>
        <v>0</v>
      </c>
      <c r="BH1121" s="134">
        <f>IF(N1121="sníž. přenesená",J1121,0)</f>
        <v>0</v>
      </c>
      <c r="BI1121" s="134">
        <f>IF(N1121="nulová",J1121,0)</f>
        <v>0</v>
      </c>
      <c r="BJ1121" s="16" t="s">
        <v>81</v>
      </c>
      <c r="BK1121" s="134">
        <f>ROUND(I1121*H1121,2)</f>
        <v>0</v>
      </c>
      <c r="BL1121" s="16" t="s">
        <v>249</v>
      </c>
      <c r="BM1121" s="133" t="s">
        <v>2544</v>
      </c>
    </row>
    <row r="1122" spans="2:65" s="1" customFormat="1">
      <c r="B1122" s="31"/>
      <c r="D1122" s="135" t="s">
        <v>160</v>
      </c>
      <c r="F1122" s="136" t="s">
        <v>2545</v>
      </c>
      <c r="I1122" s="137"/>
      <c r="L1122" s="31"/>
      <c r="M1122" s="138"/>
      <c r="T1122" s="52"/>
      <c r="AT1122" s="16" t="s">
        <v>160</v>
      </c>
      <c r="AU1122" s="16" t="s">
        <v>85</v>
      </c>
    </row>
    <row r="1123" spans="2:65" s="12" customFormat="1">
      <c r="B1123" s="139"/>
      <c r="D1123" s="140" t="s">
        <v>162</v>
      </c>
      <c r="E1123" s="141" t="s">
        <v>19</v>
      </c>
      <c r="F1123" s="142" t="s">
        <v>2546</v>
      </c>
      <c r="H1123" s="143">
        <v>121.285</v>
      </c>
      <c r="I1123" s="144"/>
      <c r="L1123" s="139"/>
      <c r="M1123" s="145"/>
      <c r="T1123" s="146"/>
      <c r="AT1123" s="141" t="s">
        <v>162</v>
      </c>
      <c r="AU1123" s="141" t="s">
        <v>85</v>
      </c>
      <c r="AV1123" s="12" t="s">
        <v>85</v>
      </c>
      <c r="AW1123" s="12" t="s">
        <v>35</v>
      </c>
      <c r="AX1123" s="12" t="s">
        <v>81</v>
      </c>
      <c r="AY1123" s="141" t="s">
        <v>151</v>
      </c>
    </row>
    <row r="1124" spans="2:65" s="1" customFormat="1" ht="16.5" customHeight="1">
      <c r="B1124" s="31"/>
      <c r="C1124" s="122" t="s">
        <v>2547</v>
      </c>
      <c r="D1124" s="122" t="s">
        <v>153</v>
      </c>
      <c r="E1124" s="123" t="s">
        <v>2548</v>
      </c>
      <c r="F1124" s="124" t="s">
        <v>2549</v>
      </c>
      <c r="G1124" s="125" t="s">
        <v>821</v>
      </c>
      <c r="H1124" s="126">
        <v>176.58</v>
      </c>
      <c r="I1124" s="127"/>
      <c r="J1124" s="128">
        <f>ROUND(I1124*H1124,2)</f>
        <v>0</v>
      </c>
      <c r="K1124" s="124" t="s">
        <v>157</v>
      </c>
      <c r="L1124" s="31"/>
      <c r="M1124" s="129" t="s">
        <v>19</v>
      </c>
      <c r="N1124" s="130" t="s">
        <v>47</v>
      </c>
      <c r="P1124" s="131">
        <f>O1124*H1124</f>
        <v>0</v>
      </c>
      <c r="Q1124" s="131">
        <v>0</v>
      </c>
      <c r="R1124" s="131">
        <f>Q1124*H1124</f>
        <v>0</v>
      </c>
      <c r="S1124" s="131">
        <v>2.9999999999999997E-4</v>
      </c>
      <c r="T1124" s="132">
        <f>S1124*H1124</f>
        <v>5.2974E-2</v>
      </c>
      <c r="AR1124" s="133" t="s">
        <v>249</v>
      </c>
      <c r="AT1124" s="133" t="s">
        <v>153</v>
      </c>
      <c r="AU1124" s="133" t="s">
        <v>85</v>
      </c>
      <c r="AY1124" s="16" t="s">
        <v>151</v>
      </c>
      <c r="BE1124" s="134">
        <f>IF(N1124="základní",J1124,0)</f>
        <v>0</v>
      </c>
      <c r="BF1124" s="134">
        <f>IF(N1124="snížená",J1124,0)</f>
        <v>0</v>
      </c>
      <c r="BG1124" s="134">
        <f>IF(N1124="zákl. přenesená",J1124,0)</f>
        <v>0</v>
      </c>
      <c r="BH1124" s="134">
        <f>IF(N1124="sníž. přenesená",J1124,0)</f>
        <v>0</v>
      </c>
      <c r="BI1124" s="134">
        <f>IF(N1124="nulová",J1124,0)</f>
        <v>0</v>
      </c>
      <c r="BJ1124" s="16" t="s">
        <v>81</v>
      </c>
      <c r="BK1124" s="134">
        <f>ROUND(I1124*H1124,2)</f>
        <v>0</v>
      </c>
      <c r="BL1124" s="16" t="s">
        <v>249</v>
      </c>
      <c r="BM1124" s="133" t="s">
        <v>2550</v>
      </c>
    </row>
    <row r="1125" spans="2:65" s="1" customFormat="1">
      <c r="B1125" s="31"/>
      <c r="D1125" s="135" t="s">
        <v>160</v>
      </c>
      <c r="F1125" s="136" t="s">
        <v>2551</v>
      </c>
      <c r="I1125" s="137"/>
      <c r="L1125" s="31"/>
      <c r="M1125" s="138"/>
      <c r="T1125" s="52"/>
      <c r="AT1125" s="16" t="s">
        <v>160</v>
      </c>
      <c r="AU1125" s="16" t="s">
        <v>85</v>
      </c>
    </row>
    <row r="1126" spans="2:65" s="1" customFormat="1" ht="16.5" customHeight="1">
      <c r="B1126" s="31"/>
      <c r="C1126" s="122" t="s">
        <v>2552</v>
      </c>
      <c r="D1126" s="122" t="s">
        <v>153</v>
      </c>
      <c r="E1126" s="123" t="s">
        <v>2553</v>
      </c>
      <c r="F1126" s="124" t="s">
        <v>2554</v>
      </c>
      <c r="G1126" s="125" t="s">
        <v>821</v>
      </c>
      <c r="H1126" s="126">
        <v>219.05</v>
      </c>
      <c r="I1126" s="127"/>
      <c r="J1126" s="128">
        <f>ROUND(I1126*H1126,2)</f>
        <v>0</v>
      </c>
      <c r="K1126" s="124" t="s">
        <v>157</v>
      </c>
      <c r="L1126" s="31"/>
      <c r="M1126" s="129" t="s">
        <v>19</v>
      </c>
      <c r="N1126" s="130" t="s">
        <v>47</v>
      </c>
      <c r="P1126" s="131">
        <f>O1126*H1126</f>
        <v>0</v>
      </c>
      <c r="Q1126" s="131">
        <v>3.0000000000000001E-5</v>
      </c>
      <c r="R1126" s="131">
        <f>Q1126*H1126</f>
        <v>6.5715000000000001E-3</v>
      </c>
      <c r="S1126" s="131">
        <v>0</v>
      </c>
      <c r="T1126" s="132">
        <f>S1126*H1126</f>
        <v>0</v>
      </c>
      <c r="AR1126" s="133" t="s">
        <v>249</v>
      </c>
      <c r="AT1126" s="133" t="s">
        <v>153</v>
      </c>
      <c r="AU1126" s="133" t="s">
        <v>85</v>
      </c>
      <c r="AY1126" s="16" t="s">
        <v>151</v>
      </c>
      <c r="BE1126" s="134">
        <f>IF(N1126="základní",J1126,0)</f>
        <v>0</v>
      </c>
      <c r="BF1126" s="134">
        <f>IF(N1126="snížená",J1126,0)</f>
        <v>0</v>
      </c>
      <c r="BG1126" s="134">
        <f>IF(N1126="zákl. přenesená",J1126,0)</f>
        <v>0</v>
      </c>
      <c r="BH1126" s="134">
        <f>IF(N1126="sníž. přenesená",J1126,0)</f>
        <v>0</v>
      </c>
      <c r="BI1126" s="134">
        <f>IF(N1126="nulová",J1126,0)</f>
        <v>0</v>
      </c>
      <c r="BJ1126" s="16" t="s">
        <v>81</v>
      </c>
      <c r="BK1126" s="134">
        <f>ROUND(I1126*H1126,2)</f>
        <v>0</v>
      </c>
      <c r="BL1126" s="16" t="s">
        <v>249</v>
      </c>
      <c r="BM1126" s="133" t="s">
        <v>2555</v>
      </c>
    </row>
    <row r="1127" spans="2:65" s="1" customFormat="1">
      <c r="B1127" s="31"/>
      <c r="D1127" s="135" t="s">
        <v>160</v>
      </c>
      <c r="F1127" s="136" t="s">
        <v>2556</v>
      </c>
      <c r="I1127" s="137"/>
      <c r="L1127" s="31"/>
      <c r="M1127" s="138"/>
      <c r="T1127" s="52"/>
      <c r="AT1127" s="16" t="s">
        <v>160</v>
      </c>
      <c r="AU1127" s="16" t="s">
        <v>85</v>
      </c>
    </row>
    <row r="1128" spans="2:65" s="1" customFormat="1" ht="16.5" customHeight="1">
      <c r="B1128" s="31"/>
      <c r="C1128" s="147" t="s">
        <v>2557</v>
      </c>
      <c r="D1128" s="147" t="s">
        <v>194</v>
      </c>
      <c r="E1128" s="148" t="s">
        <v>2558</v>
      </c>
      <c r="F1128" s="149" t="s">
        <v>2559</v>
      </c>
      <c r="G1128" s="150" t="s">
        <v>821</v>
      </c>
      <c r="H1128" s="151">
        <v>223.43100000000001</v>
      </c>
      <c r="I1128" s="152"/>
      <c r="J1128" s="153">
        <f>ROUND(I1128*H1128,2)</f>
        <v>0</v>
      </c>
      <c r="K1128" s="149" t="s">
        <v>157</v>
      </c>
      <c r="L1128" s="154"/>
      <c r="M1128" s="155" t="s">
        <v>19</v>
      </c>
      <c r="N1128" s="156" t="s">
        <v>47</v>
      </c>
      <c r="P1128" s="131">
        <f>O1128*H1128</f>
        <v>0</v>
      </c>
      <c r="Q1128" s="131">
        <v>3.8000000000000002E-4</v>
      </c>
      <c r="R1128" s="131">
        <f>Q1128*H1128</f>
        <v>8.4903780000000012E-2</v>
      </c>
      <c r="S1128" s="131">
        <v>0</v>
      </c>
      <c r="T1128" s="132">
        <f>S1128*H1128</f>
        <v>0</v>
      </c>
      <c r="AR1128" s="133" t="s">
        <v>344</v>
      </c>
      <c r="AT1128" s="133" t="s">
        <v>194</v>
      </c>
      <c r="AU1128" s="133" t="s">
        <v>85</v>
      </c>
      <c r="AY1128" s="16" t="s">
        <v>151</v>
      </c>
      <c r="BE1128" s="134">
        <f>IF(N1128="základní",J1128,0)</f>
        <v>0</v>
      </c>
      <c r="BF1128" s="134">
        <f>IF(N1128="snížená",J1128,0)</f>
        <v>0</v>
      </c>
      <c r="BG1128" s="134">
        <f>IF(N1128="zákl. přenesená",J1128,0)</f>
        <v>0</v>
      </c>
      <c r="BH1128" s="134">
        <f>IF(N1128="sníž. přenesená",J1128,0)</f>
        <v>0</v>
      </c>
      <c r="BI1128" s="134">
        <f>IF(N1128="nulová",J1128,0)</f>
        <v>0</v>
      </c>
      <c r="BJ1128" s="16" t="s">
        <v>81</v>
      </c>
      <c r="BK1128" s="134">
        <f>ROUND(I1128*H1128,2)</f>
        <v>0</v>
      </c>
      <c r="BL1128" s="16" t="s">
        <v>249</v>
      </c>
      <c r="BM1128" s="133" t="s">
        <v>2560</v>
      </c>
    </row>
    <row r="1129" spans="2:65" s="12" customFormat="1">
      <c r="B1129" s="139"/>
      <c r="D1129" s="140" t="s">
        <v>162</v>
      </c>
      <c r="F1129" s="142" t="s">
        <v>2561</v>
      </c>
      <c r="H1129" s="143">
        <v>223.43100000000001</v>
      </c>
      <c r="I1129" s="144"/>
      <c r="L1129" s="139"/>
      <c r="M1129" s="145"/>
      <c r="T1129" s="146"/>
      <c r="AT1129" s="141" t="s">
        <v>162</v>
      </c>
      <c r="AU1129" s="141" t="s">
        <v>85</v>
      </c>
      <c r="AV1129" s="12" t="s">
        <v>85</v>
      </c>
      <c r="AW1129" s="12" t="s">
        <v>4</v>
      </c>
      <c r="AX1129" s="12" t="s">
        <v>81</v>
      </c>
      <c r="AY1129" s="141" t="s">
        <v>151</v>
      </c>
    </row>
    <row r="1130" spans="2:65" s="1" customFormat="1" ht="24.2" customHeight="1">
      <c r="B1130" s="31"/>
      <c r="C1130" s="122" t="s">
        <v>2562</v>
      </c>
      <c r="D1130" s="122" t="s">
        <v>153</v>
      </c>
      <c r="E1130" s="123" t="s">
        <v>2563</v>
      </c>
      <c r="F1130" s="124" t="s">
        <v>2564</v>
      </c>
      <c r="G1130" s="125" t="s">
        <v>177</v>
      </c>
      <c r="H1130" s="126">
        <v>5.56</v>
      </c>
      <c r="I1130" s="127"/>
      <c r="J1130" s="128">
        <f>ROUND(I1130*H1130,2)</f>
        <v>0</v>
      </c>
      <c r="K1130" s="124" t="s">
        <v>157</v>
      </c>
      <c r="L1130" s="31"/>
      <c r="M1130" s="129" t="s">
        <v>19</v>
      </c>
      <c r="N1130" s="130" t="s">
        <v>47</v>
      </c>
      <c r="P1130" s="131">
        <f>O1130*H1130</f>
        <v>0</v>
      </c>
      <c r="Q1130" s="131">
        <v>0</v>
      </c>
      <c r="R1130" s="131">
        <f>Q1130*H1130</f>
        <v>0</v>
      </c>
      <c r="S1130" s="131">
        <v>0</v>
      </c>
      <c r="T1130" s="132">
        <f>S1130*H1130</f>
        <v>0</v>
      </c>
      <c r="AR1130" s="133" t="s">
        <v>249</v>
      </c>
      <c r="AT1130" s="133" t="s">
        <v>153</v>
      </c>
      <c r="AU1130" s="133" t="s">
        <v>85</v>
      </c>
      <c r="AY1130" s="16" t="s">
        <v>151</v>
      </c>
      <c r="BE1130" s="134">
        <f>IF(N1130="základní",J1130,0)</f>
        <v>0</v>
      </c>
      <c r="BF1130" s="134">
        <f>IF(N1130="snížená",J1130,0)</f>
        <v>0</v>
      </c>
      <c r="BG1130" s="134">
        <f>IF(N1130="zákl. přenesená",J1130,0)</f>
        <v>0</v>
      </c>
      <c r="BH1130" s="134">
        <f>IF(N1130="sníž. přenesená",J1130,0)</f>
        <v>0</v>
      </c>
      <c r="BI1130" s="134">
        <f>IF(N1130="nulová",J1130,0)</f>
        <v>0</v>
      </c>
      <c r="BJ1130" s="16" t="s">
        <v>81</v>
      </c>
      <c r="BK1130" s="134">
        <f>ROUND(I1130*H1130,2)</f>
        <v>0</v>
      </c>
      <c r="BL1130" s="16" t="s">
        <v>249</v>
      </c>
      <c r="BM1130" s="133" t="s">
        <v>2565</v>
      </c>
    </row>
    <row r="1131" spans="2:65" s="1" customFormat="1">
      <c r="B1131" s="31"/>
      <c r="D1131" s="135" t="s">
        <v>160</v>
      </c>
      <c r="F1131" s="136" t="s">
        <v>2566</v>
      </c>
      <c r="I1131" s="137"/>
      <c r="L1131" s="31"/>
      <c r="M1131" s="138"/>
      <c r="T1131" s="52"/>
      <c r="AT1131" s="16" t="s">
        <v>160</v>
      </c>
      <c r="AU1131" s="16" t="s">
        <v>85</v>
      </c>
    </row>
    <row r="1132" spans="2:65" s="11" customFormat="1" ht="22.9" customHeight="1">
      <c r="B1132" s="110"/>
      <c r="D1132" s="111" t="s">
        <v>75</v>
      </c>
      <c r="E1132" s="120" t="s">
        <v>2567</v>
      </c>
      <c r="F1132" s="120" t="s">
        <v>2568</v>
      </c>
      <c r="I1132" s="113"/>
      <c r="J1132" s="121">
        <f>BK1132</f>
        <v>0</v>
      </c>
      <c r="L1132" s="110"/>
      <c r="M1132" s="115"/>
      <c r="P1132" s="116">
        <f>SUM(P1133:P1160)</f>
        <v>0</v>
      </c>
      <c r="R1132" s="116">
        <f>SUM(R1133:R1160)</f>
        <v>5.2506325600000006</v>
      </c>
      <c r="T1132" s="117">
        <f>SUM(T1133:T1160)</f>
        <v>12.900634999999999</v>
      </c>
      <c r="AR1132" s="111" t="s">
        <v>85</v>
      </c>
      <c r="AT1132" s="118" t="s">
        <v>75</v>
      </c>
      <c r="AU1132" s="118" t="s">
        <v>81</v>
      </c>
      <c r="AY1132" s="111" t="s">
        <v>151</v>
      </c>
      <c r="BK1132" s="119">
        <f>SUM(BK1133:BK1160)</f>
        <v>0</v>
      </c>
    </row>
    <row r="1133" spans="2:65" s="1" customFormat="1" ht="16.5" customHeight="1">
      <c r="B1133" s="31"/>
      <c r="C1133" s="122" t="s">
        <v>2569</v>
      </c>
      <c r="D1133" s="122" t="s">
        <v>153</v>
      </c>
      <c r="E1133" s="123" t="s">
        <v>2570</v>
      </c>
      <c r="F1133" s="124" t="s">
        <v>2571</v>
      </c>
      <c r="G1133" s="125" t="s">
        <v>221</v>
      </c>
      <c r="H1133" s="126">
        <v>197.47200000000001</v>
      </c>
      <c r="I1133" s="127"/>
      <c r="J1133" s="128">
        <f>ROUND(I1133*H1133,2)</f>
        <v>0</v>
      </c>
      <c r="K1133" s="124" t="s">
        <v>157</v>
      </c>
      <c r="L1133" s="31"/>
      <c r="M1133" s="129" t="s">
        <v>19</v>
      </c>
      <c r="N1133" s="130" t="s">
        <v>47</v>
      </c>
      <c r="P1133" s="131">
        <f>O1133*H1133</f>
        <v>0</v>
      </c>
      <c r="Q1133" s="131">
        <v>0</v>
      </c>
      <c r="R1133" s="131">
        <f>Q1133*H1133</f>
        <v>0</v>
      </c>
      <c r="S1133" s="131">
        <v>0</v>
      </c>
      <c r="T1133" s="132">
        <f>S1133*H1133</f>
        <v>0</v>
      </c>
      <c r="AR1133" s="133" t="s">
        <v>249</v>
      </c>
      <c r="AT1133" s="133" t="s">
        <v>153</v>
      </c>
      <c r="AU1133" s="133" t="s">
        <v>85</v>
      </c>
      <c r="AY1133" s="16" t="s">
        <v>151</v>
      </c>
      <c r="BE1133" s="134">
        <f>IF(N1133="základní",J1133,0)</f>
        <v>0</v>
      </c>
      <c r="BF1133" s="134">
        <f>IF(N1133="snížená",J1133,0)</f>
        <v>0</v>
      </c>
      <c r="BG1133" s="134">
        <f>IF(N1133="zákl. přenesená",J1133,0)</f>
        <v>0</v>
      </c>
      <c r="BH1133" s="134">
        <f>IF(N1133="sníž. přenesená",J1133,0)</f>
        <v>0</v>
      </c>
      <c r="BI1133" s="134">
        <f>IF(N1133="nulová",J1133,0)</f>
        <v>0</v>
      </c>
      <c r="BJ1133" s="16" t="s">
        <v>81</v>
      </c>
      <c r="BK1133" s="134">
        <f>ROUND(I1133*H1133,2)</f>
        <v>0</v>
      </c>
      <c r="BL1133" s="16" t="s">
        <v>249</v>
      </c>
      <c r="BM1133" s="133" t="s">
        <v>2572</v>
      </c>
    </row>
    <row r="1134" spans="2:65" s="1" customFormat="1">
      <c r="B1134" s="31"/>
      <c r="D1134" s="135" t="s">
        <v>160</v>
      </c>
      <c r="F1134" s="136" t="s">
        <v>2573</v>
      </c>
      <c r="I1134" s="137"/>
      <c r="L1134" s="31"/>
      <c r="M1134" s="138"/>
      <c r="T1134" s="52"/>
      <c r="AT1134" s="16" t="s">
        <v>160</v>
      </c>
      <c r="AU1134" s="16" t="s">
        <v>85</v>
      </c>
    </row>
    <row r="1135" spans="2:65" s="1" customFormat="1" ht="16.5" customHeight="1">
      <c r="B1135" s="31"/>
      <c r="C1135" s="122" t="s">
        <v>2574</v>
      </c>
      <c r="D1135" s="122" t="s">
        <v>153</v>
      </c>
      <c r="E1135" s="123" t="s">
        <v>2575</v>
      </c>
      <c r="F1135" s="124" t="s">
        <v>2576</v>
      </c>
      <c r="G1135" s="125" t="s">
        <v>221</v>
      </c>
      <c r="H1135" s="126">
        <v>197.47200000000001</v>
      </c>
      <c r="I1135" s="127"/>
      <c r="J1135" s="128">
        <f>ROUND(I1135*H1135,2)</f>
        <v>0</v>
      </c>
      <c r="K1135" s="124" t="s">
        <v>157</v>
      </c>
      <c r="L1135" s="31"/>
      <c r="M1135" s="129" t="s">
        <v>19</v>
      </c>
      <c r="N1135" s="130" t="s">
        <v>47</v>
      </c>
      <c r="P1135" s="131">
        <f>O1135*H1135</f>
        <v>0</v>
      </c>
      <c r="Q1135" s="131">
        <v>2.9999999999999997E-4</v>
      </c>
      <c r="R1135" s="131">
        <f>Q1135*H1135</f>
        <v>5.9241599999999998E-2</v>
      </c>
      <c r="S1135" s="131">
        <v>0</v>
      </c>
      <c r="T1135" s="132">
        <f>S1135*H1135</f>
        <v>0</v>
      </c>
      <c r="AR1135" s="133" t="s">
        <v>249</v>
      </c>
      <c r="AT1135" s="133" t="s">
        <v>153</v>
      </c>
      <c r="AU1135" s="133" t="s">
        <v>85</v>
      </c>
      <c r="AY1135" s="16" t="s">
        <v>151</v>
      </c>
      <c r="BE1135" s="134">
        <f>IF(N1135="základní",J1135,0)</f>
        <v>0</v>
      </c>
      <c r="BF1135" s="134">
        <f>IF(N1135="snížená",J1135,0)</f>
        <v>0</v>
      </c>
      <c r="BG1135" s="134">
        <f>IF(N1135="zákl. přenesená",J1135,0)</f>
        <v>0</v>
      </c>
      <c r="BH1135" s="134">
        <f>IF(N1135="sníž. přenesená",J1135,0)</f>
        <v>0</v>
      </c>
      <c r="BI1135" s="134">
        <f>IF(N1135="nulová",J1135,0)</f>
        <v>0</v>
      </c>
      <c r="BJ1135" s="16" t="s">
        <v>81</v>
      </c>
      <c r="BK1135" s="134">
        <f>ROUND(I1135*H1135,2)</f>
        <v>0</v>
      </c>
      <c r="BL1135" s="16" t="s">
        <v>249</v>
      </c>
      <c r="BM1135" s="133" t="s">
        <v>2577</v>
      </c>
    </row>
    <row r="1136" spans="2:65" s="1" customFormat="1">
      <c r="B1136" s="31"/>
      <c r="D1136" s="135" t="s">
        <v>160</v>
      </c>
      <c r="F1136" s="136" t="s">
        <v>2578</v>
      </c>
      <c r="I1136" s="137"/>
      <c r="L1136" s="31"/>
      <c r="M1136" s="138"/>
      <c r="T1136" s="52"/>
      <c r="AT1136" s="16" t="s">
        <v>160</v>
      </c>
      <c r="AU1136" s="16" t="s">
        <v>85</v>
      </c>
    </row>
    <row r="1137" spans="2:65" s="1" customFormat="1" ht="16.5" customHeight="1">
      <c r="B1137" s="31"/>
      <c r="C1137" s="122" t="s">
        <v>2579</v>
      </c>
      <c r="D1137" s="122" t="s">
        <v>153</v>
      </c>
      <c r="E1137" s="123" t="s">
        <v>2580</v>
      </c>
      <c r="F1137" s="124" t="s">
        <v>2581</v>
      </c>
      <c r="G1137" s="125" t="s">
        <v>221</v>
      </c>
      <c r="H1137" s="126">
        <v>28</v>
      </c>
      <c r="I1137" s="127"/>
      <c r="J1137" s="128">
        <f>ROUND(I1137*H1137,2)</f>
        <v>0</v>
      </c>
      <c r="K1137" s="124" t="s">
        <v>157</v>
      </c>
      <c r="L1137" s="31"/>
      <c r="M1137" s="129" t="s">
        <v>19</v>
      </c>
      <c r="N1137" s="130" t="s">
        <v>47</v>
      </c>
      <c r="P1137" s="131">
        <f>O1137*H1137</f>
        <v>0</v>
      </c>
      <c r="Q1137" s="131">
        <v>1.5E-3</v>
      </c>
      <c r="R1137" s="131">
        <f>Q1137*H1137</f>
        <v>4.2000000000000003E-2</v>
      </c>
      <c r="S1137" s="131">
        <v>0</v>
      </c>
      <c r="T1137" s="132">
        <f>S1137*H1137</f>
        <v>0</v>
      </c>
      <c r="AR1137" s="133" t="s">
        <v>249</v>
      </c>
      <c r="AT1137" s="133" t="s">
        <v>153</v>
      </c>
      <c r="AU1137" s="133" t="s">
        <v>85</v>
      </c>
      <c r="AY1137" s="16" t="s">
        <v>151</v>
      </c>
      <c r="BE1137" s="134">
        <f>IF(N1137="základní",J1137,0)</f>
        <v>0</v>
      </c>
      <c r="BF1137" s="134">
        <f>IF(N1137="snížená",J1137,0)</f>
        <v>0</v>
      </c>
      <c r="BG1137" s="134">
        <f>IF(N1137="zákl. přenesená",J1137,0)</f>
        <v>0</v>
      </c>
      <c r="BH1137" s="134">
        <f>IF(N1137="sníž. přenesená",J1137,0)</f>
        <v>0</v>
      </c>
      <c r="BI1137" s="134">
        <f>IF(N1137="nulová",J1137,0)</f>
        <v>0</v>
      </c>
      <c r="BJ1137" s="16" t="s">
        <v>81</v>
      </c>
      <c r="BK1137" s="134">
        <f>ROUND(I1137*H1137,2)</f>
        <v>0</v>
      </c>
      <c r="BL1137" s="16" t="s">
        <v>249</v>
      </c>
      <c r="BM1137" s="133" t="s">
        <v>2582</v>
      </c>
    </row>
    <row r="1138" spans="2:65" s="1" customFormat="1">
      <c r="B1138" s="31"/>
      <c r="D1138" s="135" t="s">
        <v>160</v>
      </c>
      <c r="F1138" s="136" t="s">
        <v>2583</v>
      </c>
      <c r="I1138" s="137"/>
      <c r="L1138" s="31"/>
      <c r="M1138" s="138"/>
      <c r="T1138" s="52"/>
      <c r="AT1138" s="16" t="s">
        <v>160</v>
      </c>
      <c r="AU1138" s="16" t="s">
        <v>85</v>
      </c>
    </row>
    <row r="1139" spans="2:65" s="1" customFormat="1" ht="16.5" customHeight="1">
      <c r="B1139" s="31"/>
      <c r="C1139" s="122" t="s">
        <v>2584</v>
      </c>
      <c r="D1139" s="122" t="s">
        <v>153</v>
      </c>
      <c r="E1139" s="123" t="s">
        <v>2585</v>
      </c>
      <c r="F1139" s="124" t="s">
        <v>2586</v>
      </c>
      <c r="G1139" s="125" t="s">
        <v>221</v>
      </c>
      <c r="H1139" s="126">
        <v>158.29</v>
      </c>
      <c r="I1139" s="127"/>
      <c r="J1139" s="128">
        <f>ROUND(I1139*H1139,2)</f>
        <v>0</v>
      </c>
      <c r="K1139" s="124" t="s">
        <v>157</v>
      </c>
      <c r="L1139" s="31"/>
      <c r="M1139" s="129" t="s">
        <v>19</v>
      </c>
      <c r="N1139" s="130" t="s">
        <v>47</v>
      </c>
      <c r="P1139" s="131">
        <f>O1139*H1139</f>
        <v>0</v>
      </c>
      <c r="Q1139" s="131">
        <v>0</v>
      </c>
      <c r="R1139" s="131">
        <f>Q1139*H1139</f>
        <v>0</v>
      </c>
      <c r="S1139" s="131">
        <v>8.1500000000000003E-2</v>
      </c>
      <c r="T1139" s="132">
        <f>S1139*H1139</f>
        <v>12.900634999999999</v>
      </c>
      <c r="AR1139" s="133" t="s">
        <v>249</v>
      </c>
      <c r="AT1139" s="133" t="s">
        <v>153</v>
      </c>
      <c r="AU1139" s="133" t="s">
        <v>85</v>
      </c>
      <c r="AY1139" s="16" t="s">
        <v>151</v>
      </c>
      <c r="BE1139" s="134">
        <f>IF(N1139="základní",J1139,0)</f>
        <v>0</v>
      </c>
      <c r="BF1139" s="134">
        <f>IF(N1139="snížená",J1139,0)</f>
        <v>0</v>
      </c>
      <c r="BG1139" s="134">
        <f>IF(N1139="zákl. přenesená",J1139,0)</f>
        <v>0</v>
      </c>
      <c r="BH1139" s="134">
        <f>IF(N1139="sníž. přenesená",J1139,0)</f>
        <v>0</v>
      </c>
      <c r="BI1139" s="134">
        <f>IF(N1139="nulová",J1139,0)</f>
        <v>0</v>
      </c>
      <c r="BJ1139" s="16" t="s">
        <v>81</v>
      </c>
      <c r="BK1139" s="134">
        <f>ROUND(I1139*H1139,2)</f>
        <v>0</v>
      </c>
      <c r="BL1139" s="16" t="s">
        <v>249</v>
      </c>
      <c r="BM1139" s="133" t="s">
        <v>2587</v>
      </c>
    </row>
    <row r="1140" spans="2:65" s="1" customFormat="1">
      <c r="B1140" s="31"/>
      <c r="D1140" s="135" t="s">
        <v>160</v>
      </c>
      <c r="F1140" s="136" t="s">
        <v>2588</v>
      </c>
      <c r="I1140" s="137"/>
      <c r="L1140" s="31"/>
      <c r="M1140" s="138"/>
      <c r="T1140" s="52"/>
      <c r="AT1140" s="16" t="s">
        <v>160</v>
      </c>
      <c r="AU1140" s="16" t="s">
        <v>85</v>
      </c>
    </row>
    <row r="1141" spans="2:65" s="1" customFormat="1" ht="21.75" customHeight="1">
      <c r="B1141" s="31"/>
      <c r="C1141" s="122" t="s">
        <v>2589</v>
      </c>
      <c r="D1141" s="122" t="s">
        <v>153</v>
      </c>
      <c r="E1141" s="123" t="s">
        <v>2590</v>
      </c>
      <c r="F1141" s="124" t="s">
        <v>2591</v>
      </c>
      <c r="G1141" s="125" t="s">
        <v>221</v>
      </c>
      <c r="H1141" s="126">
        <v>197.47200000000001</v>
      </c>
      <c r="I1141" s="127"/>
      <c r="J1141" s="128">
        <f>ROUND(I1141*H1141,2)</f>
        <v>0</v>
      </c>
      <c r="K1141" s="124" t="s">
        <v>157</v>
      </c>
      <c r="L1141" s="31"/>
      <c r="M1141" s="129" t="s">
        <v>19</v>
      </c>
      <c r="N1141" s="130" t="s">
        <v>47</v>
      </c>
      <c r="P1141" s="131">
        <f>O1141*H1141</f>
        <v>0</v>
      </c>
      <c r="Q1141" s="131">
        <v>5.3800000000000002E-3</v>
      </c>
      <c r="R1141" s="131">
        <f>Q1141*H1141</f>
        <v>1.0623993600000001</v>
      </c>
      <c r="S1141" s="131">
        <v>0</v>
      </c>
      <c r="T1141" s="132">
        <f>S1141*H1141</f>
        <v>0</v>
      </c>
      <c r="AR1141" s="133" t="s">
        <v>249</v>
      </c>
      <c r="AT1141" s="133" t="s">
        <v>153</v>
      </c>
      <c r="AU1141" s="133" t="s">
        <v>85</v>
      </c>
      <c r="AY1141" s="16" t="s">
        <v>151</v>
      </c>
      <c r="BE1141" s="134">
        <f>IF(N1141="základní",J1141,0)</f>
        <v>0</v>
      </c>
      <c r="BF1141" s="134">
        <f>IF(N1141="snížená",J1141,0)</f>
        <v>0</v>
      </c>
      <c r="BG1141" s="134">
        <f>IF(N1141="zákl. přenesená",J1141,0)</f>
        <v>0</v>
      </c>
      <c r="BH1141" s="134">
        <f>IF(N1141="sníž. přenesená",J1141,0)</f>
        <v>0</v>
      </c>
      <c r="BI1141" s="134">
        <f>IF(N1141="nulová",J1141,0)</f>
        <v>0</v>
      </c>
      <c r="BJ1141" s="16" t="s">
        <v>81</v>
      </c>
      <c r="BK1141" s="134">
        <f>ROUND(I1141*H1141,2)</f>
        <v>0</v>
      </c>
      <c r="BL1141" s="16" t="s">
        <v>249</v>
      </c>
      <c r="BM1141" s="133" t="s">
        <v>2592</v>
      </c>
    </row>
    <row r="1142" spans="2:65" s="1" customFormat="1">
      <c r="B1142" s="31"/>
      <c r="D1142" s="135" t="s">
        <v>160</v>
      </c>
      <c r="F1142" s="136" t="s">
        <v>2593</v>
      </c>
      <c r="I1142" s="137"/>
      <c r="L1142" s="31"/>
      <c r="M1142" s="138"/>
      <c r="T1142" s="52"/>
      <c r="AT1142" s="16" t="s">
        <v>160</v>
      </c>
      <c r="AU1142" s="16" t="s">
        <v>85</v>
      </c>
    </row>
    <row r="1143" spans="2:65" s="12" customFormat="1">
      <c r="B1143" s="139"/>
      <c r="D1143" s="140" t="s">
        <v>162</v>
      </c>
      <c r="E1143" s="141" t="s">
        <v>19</v>
      </c>
      <c r="F1143" s="142" t="s">
        <v>2594</v>
      </c>
      <c r="H1143" s="143">
        <v>197.47200000000001</v>
      </c>
      <c r="I1143" s="144"/>
      <c r="L1143" s="139"/>
      <c r="M1143" s="145"/>
      <c r="T1143" s="146"/>
      <c r="AT1143" s="141" t="s">
        <v>162</v>
      </c>
      <c r="AU1143" s="141" t="s">
        <v>85</v>
      </c>
      <c r="AV1143" s="12" t="s">
        <v>85</v>
      </c>
      <c r="AW1143" s="12" t="s">
        <v>35</v>
      </c>
      <c r="AX1143" s="12" t="s">
        <v>81</v>
      </c>
      <c r="AY1143" s="141" t="s">
        <v>151</v>
      </c>
    </row>
    <row r="1144" spans="2:65" s="1" customFormat="1" ht="16.5" customHeight="1">
      <c r="B1144" s="31"/>
      <c r="C1144" s="147" t="s">
        <v>2595</v>
      </c>
      <c r="D1144" s="147" t="s">
        <v>194</v>
      </c>
      <c r="E1144" s="148" t="s">
        <v>2596</v>
      </c>
      <c r="F1144" s="149" t="s">
        <v>2597</v>
      </c>
      <c r="G1144" s="150" t="s">
        <v>221</v>
      </c>
      <c r="H1144" s="151">
        <v>217.21899999999999</v>
      </c>
      <c r="I1144" s="152"/>
      <c r="J1144" s="153">
        <f>ROUND(I1144*H1144,2)</f>
        <v>0</v>
      </c>
      <c r="K1144" s="149" t="s">
        <v>157</v>
      </c>
      <c r="L1144" s="154"/>
      <c r="M1144" s="155" t="s">
        <v>19</v>
      </c>
      <c r="N1144" s="156" t="s">
        <v>47</v>
      </c>
      <c r="P1144" s="131">
        <f>O1144*H1144</f>
        <v>0</v>
      </c>
      <c r="Q1144" s="131">
        <v>1.6E-2</v>
      </c>
      <c r="R1144" s="131">
        <f>Q1144*H1144</f>
        <v>3.4755039999999999</v>
      </c>
      <c r="S1144" s="131">
        <v>0</v>
      </c>
      <c r="T1144" s="132">
        <f>S1144*H1144</f>
        <v>0</v>
      </c>
      <c r="AR1144" s="133" t="s">
        <v>344</v>
      </c>
      <c r="AT1144" s="133" t="s">
        <v>194</v>
      </c>
      <c r="AU1144" s="133" t="s">
        <v>85</v>
      </c>
      <c r="AY1144" s="16" t="s">
        <v>151</v>
      </c>
      <c r="BE1144" s="134">
        <f>IF(N1144="základní",J1144,0)</f>
        <v>0</v>
      </c>
      <c r="BF1144" s="134">
        <f>IF(N1144="snížená",J1144,0)</f>
        <v>0</v>
      </c>
      <c r="BG1144" s="134">
        <f>IF(N1144="zákl. přenesená",J1144,0)</f>
        <v>0</v>
      </c>
      <c r="BH1144" s="134">
        <f>IF(N1144="sníž. přenesená",J1144,0)</f>
        <v>0</v>
      </c>
      <c r="BI1144" s="134">
        <f>IF(N1144="nulová",J1144,0)</f>
        <v>0</v>
      </c>
      <c r="BJ1144" s="16" t="s">
        <v>81</v>
      </c>
      <c r="BK1144" s="134">
        <f>ROUND(I1144*H1144,2)</f>
        <v>0</v>
      </c>
      <c r="BL1144" s="16" t="s">
        <v>249</v>
      </c>
      <c r="BM1144" s="133" t="s">
        <v>2598</v>
      </c>
    </row>
    <row r="1145" spans="2:65" s="12" customFormat="1">
      <c r="B1145" s="139"/>
      <c r="D1145" s="140" t="s">
        <v>162</v>
      </c>
      <c r="F1145" s="142" t="s">
        <v>2599</v>
      </c>
      <c r="H1145" s="143">
        <v>217.21899999999999</v>
      </c>
      <c r="I1145" s="144"/>
      <c r="L1145" s="139"/>
      <c r="M1145" s="145"/>
      <c r="T1145" s="146"/>
      <c r="AT1145" s="141" t="s">
        <v>162</v>
      </c>
      <c r="AU1145" s="141" t="s">
        <v>85</v>
      </c>
      <c r="AV1145" s="12" t="s">
        <v>85</v>
      </c>
      <c r="AW1145" s="12" t="s">
        <v>4</v>
      </c>
      <c r="AX1145" s="12" t="s">
        <v>81</v>
      </c>
      <c r="AY1145" s="141" t="s">
        <v>151</v>
      </c>
    </row>
    <row r="1146" spans="2:65" s="1" customFormat="1" ht="16.5" customHeight="1">
      <c r="B1146" s="31"/>
      <c r="C1146" s="122" t="s">
        <v>2600</v>
      </c>
      <c r="D1146" s="122" t="s">
        <v>153</v>
      </c>
      <c r="E1146" s="123" t="s">
        <v>2601</v>
      </c>
      <c r="F1146" s="124" t="s">
        <v>2602</v>
      </c>
      <c r="G1146" s="125" t="s">
        <v>821</v>
      </c>
      <c r="H1146" s="126">
        <v>50</v>
      </c>
      <c r="I1146" s="127"/>
      <c r="J1146" s="128">
        <f>ROUND(I1146*H1146,2)</f>
        <v>0</v>
      </c>
      <c r="K1146" s="124" t="s">
        <v>157</v>
      </c>
      <c r="L1146" s="31"/>
      <c r="M1146" s="129" t="s">
        <v>19</v>
      </c>
      <c r="N1146" s="130" t="s">
        <v>47</v>
      </c>
      <c r="P1146" s="131">
        <f>O1146*H1146</f>
        <v>0</v>
      </c>
      <c r="Q1146" s="131">
        <v>2.0000000000000001E-4</v>
      </c>
      <c r="R1146" s="131">
        <f>Q1146*H1146</f>
        <v>0.01</v>
      </c>
      <c r="S1146" s="131">
        <v>0</v>
      </c>
      <c r="T1146" s="132">
        <f>S1146*H1146</f>
        <v>0</v>
      </c>
      <c r="AR1146" s="133" t="s">
        <v>249</v>
      </c>
      <c r="AT1146" s="133" t="s">
        <v>153</v>
      </c>
      <c r="AU1146" s="133" t="s">
        <v>85</v>
      </c>
      <c r="AY1146" s="16" t="s">
        <v>151</v>
      </c>
      <c r="BE1146" s="134">
        <f>IF(N1146="základní",J1146,0)</f>
        <v>0</v>
      </c>
      <c r="BF1146" s="134">
        <f>IF(N1146="snížená",J1146,0)</f>
        <v>0</v>
      </c>
      <c r="BG1146" s="134">
        <f>IF(N1146="zákl. přenesená",J1146,0)</f>
        <v>0</v>
      </c>
      <c r="BH1146" s="134">
        <f>IF(N1146="sníž. přenesená",J1146,0)</f>
        <v>0</v>
      </c>
      <c r="BI1146" s="134">
        <f>IF(N1146="nulová",J1146,0)</f>
        <v>0</v>
      </c>
      <c r="BJ1146" s="16" t="s">
        <v>81</v>
      </c>
      <c r="BK1146" s="134">
        <f>ROUND(I1146*H1146,2)</f>
        <v>0</v>
      </c>
      <c r="BL1146" s="16" t="s">
        <v>249</v>
      </c>
      <c r="BM1146" s="133" t="s">
        <v>2603</v>
      </c>
    </row>
    <row r="1147" spans="2:65" s="1" customFormat="1">
      <c r="B1147" s="31"/>
      <c r="D1147" s="135" t="s">
        <v>160</v>
      </c>
      <c r="F1147" s="136" t="s">
        <v>2604</v>
      </c>
      <c r="I1147" s="137"/>
      <c r="L1147" s="31"/>
      <c r="M1147" s="138"/>
      <c r="T1147" s="52"/>
      <c r="AT1147" s="16" t="s">
        <v>160</v>
      </c>
      <c r="AU1147" s="16" t="s">
        <v>85</v>
      </c>
    </row>
    <row r="1148" spans="2:65" s="1" customFormat="1" ht="16.5" customHeight="1">
      <c r="B1148" s="31"/>
      <c r="C1148" s="147" t="s">
        <v>2605</v>
      </c>
      <c r="D1148" s="147" t="s">
        <v>194</v>
      </c>
      <c r="E1148" s="148" t="s">
        <v>2606</v>
      </c>
      <c r="F1148" s="149" t="s">
        <v>2607</v>
      </c>
      <c r="G1148" s="150" t="s">
        <v>821</v>
      </c>
      <c r="H1148" s="151">
        <v>52.5</v>
      </c>
      <c r="I1148" s="152"/>
      <c r="J1148" s="153">
        <f>ROUND(I1148*H1148,2)</f>
        <v>0</v>
      </c>
      <c r="K1148" s="149" t="s">
        <v>157</v>
      </c>
      <c r="L1148" s="154"/>
      <c r="M1148" s="155" t="s">
        <v>19</v>
      </c>
      <c r="N1148" s="156" t="s">
        <v>47</v>
      </c>
      <c r="P1148" s="131">
        <f>O1148*H1148</f>
        <v>0</v>
      </c>
      <c r="Q1148" s="131">
        <v>1.2E-4</v>
      </c>
      <c r="R1148" s="131">
        <f>Q1148*H1148</f>
        <v>6.3E-3</v>
      </c>
      <c r="S1148" s="131">
        <v>0</v>
      </c>
      <c r="T1148" s="132">
        <f>S1148*H1148</f>
        <v>0</v>
      </c>
      <c r="AR1148" s="133" t="s">
        <v>344</v>
      </c>
      <c r="AT1148" s="133" t="s">
        <v>194</v>
      </c>
      <c r="AU1148" s="133" t="s">
        <v>85</v>
      </c>
      <c r="AY1148" s="16" t="s">
        <v>151</v>
      </c>
      <c r="BE1148" s="134">
        <f>IF(N1148="základní",J1148,0)</f>
        <v>0</v>
      </c>
      <c r="BF1148" s="134">
        <f>IF(N1148="snížená",J1148,0)</f>
        <v>0</v>
      </c>
      <c r="BG1148" s="134">
        <f>IF(N1148="zákl. přenesená",J1148,0)</f>
        <v>0</v>
      </c>
      <c r="BH1148" s="134">
        <f>IF(N1148="sníž. přenesená",J1148,0)</f>
        <v>0</v>
      </c>
      <c r="BI1148" s="134">
        <f>IF(N1148="nulová",J1148,0)</f>
        <v>0</v>
      </c>
      <c r="BJ1148" s="16" t="s">
        <v>81</v>
      </c>
      <c r="BK1148" s="134">
        <f>ROUND(I1148*H1148,2)</f>
        <v>0</v>
      </c>
      <c r="BL1148" s="16" t="s">
        <v>249</v>
      </c>
      <c r="BM1148" s="133" t="s">
        <v>2608</v>
      </c>
    </row>
    <row r="1149" spans="2:65" s="12" customFormat="1">
      <c r="B1149" s="139"/>
      <c r="D1149" s="140" t="s">
        <v>162</v>
      </c>
      <c r="F1149" s="142" t="s">
        <v>2609</v>
      </c>
      <c r="H1149" s="143">
        <v>52.5</v>
      </c>
      <c r="I1149" s="144"/>
      <c r="L1149" s="139"/>
      <c r="M1149" s="145"/>
      <c r="T1149" s="146"/>
      <c r="AT1149" s="141" t="s">
        <v>162</v>
      </c>
      <c r="AU1149" s="141" t="s">
        <v>85</v>
      </c>
      <c r="AV1149" s="12" t="s">
        <v>85</v>
      </c>
      <c r="AW1149" s="12" t="s">
        <v>4</v>
      </c>
      <c r="AX1149" s="12" t="s">
        <v>81</v>
      </c>
      <c r="AY1149" s="141" t="s">
        <v>151</v>
      </c>
    </row>
    <row r="1150" spans="2:65" s="1" customFormat="1" ht="16.5" customHeight="1">
      <c r="B1150" s="31"/>
      <c r="C1150" s="122" t="s">
        <v>2610</v>
      </c>
      <c r="D1150" s="122" t="s">
        <v>153</v>
      </c>
      <c r="E1150" s="123" t="s">
        <v>2611</v>
      </c>
      <c r="F1150" s="124" t="s">
        <v>2612</v>
      </c>
      <c r="G1150" s="125" t="s">
        <v>311</v>
      </c>
      <c r="H1150" s="126">
        <v>46</v>
      </c>
      <c r="I1150" s="127"/>
      <c r="J1150" s="128">
        <f>ROUND(I1150*H1150,2)</f>
        <v>0</v>
      </c>
      <c r="K1150" s="124" t="s">
        <v>157</v>
      </c>
      <c r="L1150" s="31"/>
      <c r="M1150" s="129" t="s">
        <v>19</v>
      </c>
      <c r="N1150" s="130" t="s">
        <v>47</v>
      </c>
      <c r="P1150" s="131">
        <f>O1150*H1150</f>
        <v>0</v>
      </c>
      <c r="Q1150" s="131">
        <v>0</v>
      </c>
      <c r="R1150" s="131">
        <f>Q1150*H1150</f>
        <v>0</v>
      </c>
      <c r="S1150" s="131">
        <v>0</v>
      </c>
      <c r="T1150" s="132">
        <f>S1150*H1150</f>
        <v>0</v>
      </c>
      <c r="AR1150" s="133" t="s">
        <v>249</v>
      </c>
      <c r="AT1150" s="133" t="s">
        <v>153</v>
      </c>
      <c r="AU1150" s="133" t="s">
        <v>85</v>
      </c>
      <c r="AY1150" s="16" t="s">
        <v>151</v>
      </c>
      <c r="BE1150" s="134">
        <f>IF(N1150="základní",J1150,0)</f>
        <v>0</v>
      </c>
      <c r="BF1150" s="134">
        <f>IF(N1150="snížená",J1150,0)</f>
        <v>0</v>
      </c>
      <c r="BG1150" s="134">
        <f>IF(N1150="zákl. přenesená",J1150,0)</f>
        <v>0</v>
      </c>
      <c r="BH1150" s="134">
        <f>IF(N1150="sníž. přenesená",J1150,0)</f>
        <v>0</v>
      </c>
      <c r="BI1150" s="134">
        <f>IF(N1150="nulová",J1150,0)</f>
        <v>0</v>
      </c>
      <c r="BJ1150" s="16" t="s">
        <v>81</v>
      </c>
      <c r="BK1150" s="134">
        <f>ROUND(I1150*H1150,2)</f>
        <v>0</v>
      </c>
      <c r="BL1150" s="16" t="s">
        <v>249</v>
      </c>
      <c r="BM1150" s="133" t="s">
        <v>2613</v>
      </c>
    </row>
    <row r="1151" spans="2:65" s="1" customFormat="1">
      <c r="B1151" s="31"/>
      <c r="D1151" s="135" t="s">
        <v>160</v>
      </c>
      <c r="F1151" s="136" t="s">
        <v>2614</v>
      </c>
      <c r="I1151" s="137"/>
      <c r="L1151" s="31"/>
      <c r="M1151" s="138"/>
      <c r="T1151" s="52"/>
      <c r="AT1151" s="16" t="s">
        <v>160</v>
      </c>
      <c r="AU1151" s="16" t="s">
        <v>85</v>
      </c>
    </row>
    <row r="1152" spans="2:65" s="1" customFormat="1" ht="16.5" customHeight="1">
      <c r="B1152" s="31"/>
      <c r="C1152" s="122" t="s">
        <v>2615</v>
      </c>
      <c r="D1152" s="122" t="s">
        <v>153</v>
      </c>
      <c r="E1152" s="123" t="s">
        <v>2616</v>
      </c>
      <c r="F1152" s="124" t="s">
        <v>2617</v>
      </c>
      <c r="G1152" s="125" t="s">
        <v>221</v>
      </c>
      <c r="H1152" s="126">
        <v>197.47200000000001</v>
      </c>
      <c r="I1152" s="127"/>
      <c r="J1152" s="128">
        <f>ROUND(I1152*H1152,2)</f>
        <v>0</v>
      </c>
      <c r="K1152" s="124" t="s">
        <v>157</v>
      </c>
      <c r="L1152" s="31"/>
      <c r="M1152" s="129" t="s">
        <v>19</v>
      </c>
      <c r="N1152" s="130" t="s">
        <v>47</v>
      </c>
      <c r="P1152" s="131">
        <f>O1152*H1152</f>
        <v>0</v>
      </c>
      <c r="Q1152" s="131">
        <v>5.0000000000000002E-5</v>
      </c>
      <c r="R1152" s="131">
        <f>Q1152*H1152</f>
        <v>9.8736000000000015E-3</v>
      </c>
      <c r="S1152" s="131">
        <v>0</v>
      </c>
      <c r="T1152" s="132">
        <f>S1152*H1152</f>
        <v>0</v>
      </c>
      <c r="AR1152" s="133" t="s">
        <v>249</v>
      </c>
      <c r="AT1152" s="133" t="s">
        <v>153</v>
      </c>
      <c r="AU1152" s="133" t="s">
        <v>85</v>
      </c>
      <c r="AY1152" s="16" t="s">
        <v>151</v>
      </c>
      <c r="BE1152" s="134">
        <f>IF(N1152="základní",J1152,0)</f>
        <v>0</v>
      </c>
      <c r="BF1152" s="134">
        <f>IF(N1152="snížená",J1152,0)</f>
        <v>0</v>
      </c>
      <c r="BG1152" s="134">
        <f>IF(N1152="zákl. přenesená",J1152,0)</f>
        <v>0</v>
      </c>
      <c r="BH1152" s="134">
        <f>IF(N1152="sníž. přenesená",J1152,0)</f>
        <v>0</v>
      </c>
      <c r="BI1152" s="134">
        <f>IF(N1152="nulová",J1152,0)</f>
        <v>0</v>
      </c>
      <c r="BJ1152" s="16" t="s">
        <v>81</v>
      </c>
      <c r="BK1152" s="134">
        <f>ROUND(I1152*H1152,2)</f>
        <v>0</v>
      </c>
      <c r="BL1152" s="16" t="s">
        <v>249</v>
      </c>
      <c r="BM1152" s="133" t="s">
        <v>2618</v>
      </c>
    </row>
    <row r="1153" spans="2:65" s="1" customFormat="1">
      <c r="B1153" s="31"/>
      <c r="D1153" s="135" t="s">
        <v>160</v>
      </c>
      <c r="F1153" s="136" t="s">
        <v>2619</v>
      </c>
      <c r="I1153" s="137"/>
      <c r="L1153" s="31"/>
      <c r="M1153" s="138"/>
      <c r="T1153" s="52"/>
      <c r="AT1153" s="16" t="s">
        <v>160</v>
      </c>
      <c r="AU1153" s="16" t="s">
        <v>85</v>
      </c>
    </row>
    <row r="1154" spans="2:65" s="1" customFormat="1" ht="24.2" customHeight="1">
      <c r="B1154" s="31"/>
      <c r="C1154" s="122" t="s">
        <v>2620</v>
      </c>
      <c r="D1154" s="122" t="s">
        <v>153</v>
      </c>
      <c r="E1154" s="123" t="s">
        <v>2621</v>
      </c>
      <c r="F1154" s="124" t="s">
        <v>2622</v>
      </c>
      <c r="G1154" s="125" t="s">
        <v>221</v>
      </c>
      <c r="H1154" s="126">
        <v>14.6</v>
      </c>
      <c r="I1154" s="127"/>
      <c r="J1154" s="128">
        <f>ROUND(I1154*H1154,2)</f>
        <v>0</v>
      </c>
      <c r="K1154" s="124" t="s">
        <v>157</v>
      </c>
      <c r="L1154" s="31"/>
      <c r="M1154" s="129" t="s">
        <v>19</v>
      </c>
      <c r="N1154" s="130" t="s">
        <v>47</v>
      </c>
      <c r="P1154" s="131">
        <f>O1154*H1154</f>
        <v>0</v>
      </c>
      <c r="Q1154" s="131">
        <v>5.0000000000000001E-3</v>
      </c>
      <c r="R1154" s="131">
        <f>Q1154*H1154</f>
        <v>7.2999999999999995E-2</v>
      </c>
      <c r="S1154" s="131">
        <v>0</v>
      </c>
      <c r="T1154" s="132">
        <f>S1154*H1154</f>
        <v>0</v>
      </c>
      <c r="AR1154" s="133" t="s">
        <v>249</v>
      </c>
      <c r="AT1154" s="133" t="s">
        <v>153</v>
      </c>
      <c r="AU1154" s="133" t="s">
        <v>85</v>
      </c>
      <c r="AY1154" s="16" t="s">
        <v>151</v>
      </c>
      <c r="BE1154" s="134">
        <f>IF(N1154="základní",J1154,0)</f>
        <v>0</v>
      </c>
      <c r="BF1154" s="134">
        <f>IF(N1154="snížená",J1154,0)</f>
        <v>0</v>
      </c>
      <c r="BG1154" s="134">
        <f>IF(N1154="zákl. přenesená",J1154,0)</f>
        <v>0</v>
      </c>
      <c r="BH1154" s="134">
        <f>IF(N1154="sníž. přenesená",J1154,0)</f>
        <v>0</v>
      </c>
      <c r="BI1154" s="134">
        <f>IF(N1154="nulová",J1154,0)</f>
        <v>0</v>
      </c>
      <c r="BJ1154" s="16" t="s">
        <v>81</v>
      </c>
      <c r="BK1154" s="134">
        <f>ROUND(I1154*H1154,2)</f>
        <v>0</v>
      </c>
      <c r="BL1154" s="16" t="s">
        <v>249</v>
      </c>
      <c r="BM1154" s="133" t="s">
        <v>2623</v>
      </c>
    </row>
    <row r="1155" spans="2:65" s="1" customFormat="1">
      <c r="B1155" s="31"/>
      <c r="D1155" s="135" t="s">
        <v>160</v>
      </c>
      <c r="F1155" s="136" t="s">
        <v>2624</v>
      </c>
      <c r="I1155" s="137"/>
      <c r="L1155" s="31"/>
      <c r="M1155" s="138"/>
      <c r="T1155" s="52"/>
      <c r="AT1155" s="16" t="s">
        <v>160</v>
      </c>
      <c r="AU1155" s="16" t="s">
        <v>85</v>
      </c>
    </row>
    <row r="1156" spans="2:65" s="12" customFormat="1">
      <c r="B1156" s="139"/>
      <c r="D1156" s="140" t="s">
        <v>162</v>
      </c>
      <c r="E1156" s="141" t="s">
        <v>19</v>
      </c>
      <c r="F1156" s="142" t="s">
        <v>2625</v>
      </c>
      <c r="H1156" s="143">
        <v>14.6</v>
      </c>
      <c r="I1156" s="144"/>
      <c r="L1156" s="139"/>
      <c r="M1156" s="145"/>
      <c r="T1156" s="146"/>
      <c r="AT1156" s="141" t="s">
        <v>162</v>
      </c>
      <c r="AU1156" s="141" t="s">
        <v>85</v>
      </c>
      <c r="AV1156" s="12" t="s">
        <v>85</v>
      </c>
      <c r="AW1156" s="12" t="s">
        <v>35</v>
      </c>
      <c r="AX1156" s="12" t="s">
        <v>81</v>
      </c>
      <c r="AY1156" s="141" t="s">
        <v>151</v>
      </c>
    </row>
    <row r="1157" spans="2:65" s="1" customFormat="1" ht="16.5" customHeight="1">
      <c r="B1157" s="31"/>
      <c r="C1157" s="147" t="s">
        <v>2626</v>
      </c>
      <c r="D1157" s="147" t="s">
        <v>194</v>
      </c>
      <c r="E1157" s="148" t="s">
        <v>2627</v>
      </c>
      <c r="F1157" s="149" t="s">
        <v>2628</v>
      </c>
      <c r="G1157" s="150" t="s">
        <v>311</v>
      </c>
      <c r="H1157" s="151">
        <v>931.48</v>
      </c>
      <c r="I1157" s="152"/>
      <c r="J1157" s="153">
        <f>ROUND(I1157*H1157,2)</f>
        <v>0</v>
      </c>
      <c r="K1157" s="149" t="s">
        <v>157</v>
      </c>
      <c r="L1157" s="154"/>
      <c r="M1157" s="155" t="s">
        <v>19</v>
      </c>
      <c r="N1157" s="156" t="s">
        <v>47</v>
      </c>
      <c r="P1157" s="131">
        <f>O1157*H1157</f>
        <v>0</v>
      </c>
      <c r="Q1157" s="131">
        <v>5.5000000000000003E-4</v>
      </c>
      <c r="R1157" s="131">
        <f>Q1157*H1157</f>
        <v>0.51231400000000005</v>
      </c>
      <c r="S1157" s="131">
        <v>0</v>
      </c>
      <c r="T1157" s="132">
        <f>S1157*H1157</f>
        <v>0</v>
      </c>
      <c r="AR1157" s="133" t="s">
        <v>344</v>
      </c>
      <c r="AT1157" s="133" t="s">
        <v>194</v>
      </c>
      <c r="AU1157" s="133" t="s">
        <v>85</v>
      </c>
      <c r="AY1157" s="16" t="s">
        <v>151</v>
      </c>
      <c r="BE1157" s="134">
        <f>IF(N1157="základní",J1157,0)</f>
        <v>0</v>
      </c>
      <c r="BF1157" s="134">
        <f>IF(N1157="snížená",J1157,0)</f>
        <v>0</v>
      </c>
      <c r="BG1157" s="134">
        <f>IF(N1157="zákl. přenesená",J1157,0)</f>
        <v>0</v>
      </c>
      <c r="BH1157" s="134">
        <f>IF(N1157="sníž. přenesená",J1157,0)</f>
        <v>0</v>
      </c>
      <c r="BI1157" s="134">
        <f>IF(N1157="nulová",J1157,0)</f>
        <v>0</v>
      </c>
      <c r="BJ1157" s="16" t="s">
        <v>81</v>
      </c>
      <c r="BK1157" s="134">
        <f>ROUND(I1157*H1157,2)</f>
        <v>0</v>
      </c>
      <c r="BL1157" s="16" t="s">
        <v>249</v>
      </c>
      <c r="BM1157" s="133" t="s">
        <v>2629</v>
      </c>
    </row>
    <row r="1158" spans="2:65" s="12" customFormat="1">
      <c r="B1158" s="139"/>
      <c r="D1158" s="140" t="s">
        <v>162</v>
      </c>
      <c r="F1158" s="142" t="s">
        <v>2630</v>
      </c>
      <c r="H1158" s="143">
        <v>931.48</v>
      </c>
      <c r="I1158" s="144"/>
      <c r="L1158" s="139"/>
      <c r="M1158" s="145"/>
      <c r="T1158" s="146"/>
      <c r="AT1158" s="141" t="s">
        <v>162</v>
      </c>
      <c r="AU1158" s="141" t="s">
        <v>85</v>
      </c>
      <c r="AV1158" s="12" t="s">
        <v>85</v>
      </c>
      <c r="AW1158" s="12" t="s">
        <v>4</v>
      </c>
      <c r="AX1158" s="12" t="s">
        <v>81</v>
      </c>
      <c r="AY1158" s="141" t="s">
        <v>151</v>
      </c>
    </row>
    <row r="1159" spans="2:65" s="1" customFormat="1" ht="24.2" customHeight="1">
      <c r="B1159" s="31"/>
      <c r="C1159" s="122" t="s">
        <v>2631</v>
      </c>
      <c r="D1159" s="122" t="s">
        <v>153</v>
      </c>
      <c r="E1159" s="123" t="s">
        <v>2632</v>
      </c>
      <c r="F1159" s="124" t="s">
        <v>2633</v>
      </c>
      <c r="G1159" s="125" t="s">
        <v>177</v>
      </c>
      <c r="H1159" s="126">
        <v>5.2510000000000003</v>
      </c>
      <c r="I1159" s="127"/>
      <c r="J1159" s="128">
        <f>ROUND(I1159*H1159,2)</f>
        <v>0</v>
      </c>
      <c r="K1159" s="124" t="s">
        <v>157</v>
      </c>
      <c r="L1159" s="31"/>
      <c r="M1159" s="129" t="s">
        <v>19</v>
      </c>
      <c r="N1159" s="130" t="s">
        <v>47</v>
      </c>
      <c r="P1159" s="131">
        <f>O1159*H1159</f>
        <v>0</v>
      </c>
      <c r="Q1159" s="131">
        <v>0</v>
      </c>
      <c r="R1159" s="131">
        <f>Q1159*H1159</f>
        <v>0</v>
      </c>
      <c r="S1159" s="131">
        <v>0</v>
      </c>
      <c r="T1159" s="132">
        <f>S1159*H1159</f>
        <v>0</v>
      </c>
      <c r="AR1159" s="133" t="s">
        <v>249</v>
      </c>
      <c r="AT1159" s="133" t="s">
        <v>153</v>
      </c>
      <c r="AU1159" s="133" t="s">
        <v>85</v>
      </c>
      <c r="AY1159" s="16" t="s">
        <v>151</v>
      </c>
      <c r="BE1159" s="134">
        <f>IF(N1159="základní",J1159,0)</f>
        <v>0</v>
      </c>
      <c r="BF1159" s="134">
        <f>IF(N1159="snížená",J1159,0)</f>
        <v>0</v>
      </c>
      <c r="BG1159" s="134">
        <f>IF(N1159="zákl. přenesená",J1159,0)</f>
        <v>0</v>
      </c>
      <c r="BH1159" s="134">
        <f>IF(N1159="sníž. přenesená",J1159,0)</f>
        <v>0</v>
      </c>
      <c r="BI1159" s="134">
        <f>IF(N1159="nulová",J1159,0)</f>
        <v>0</v>
      </c>
      <c r="BJ1159" s="16" t="s">
        <v>81</v>
      </c>
      <c r="BK1159" s="134">
        <f>ROUND(I1159*H1159,2)</f>
        <v>0</v>
      </c>
      <c r="BL1159" s="16" t="s">
        <v>249</v>
      </c>
      <c r="BM1159" s="133" t="s">
        <v>2634</v>
      </c>
    </row>
    <row r="1160" spans="2:65" s="1" customFormat="1">
      <c r="B1160" s="31"/>
      <c r="D1160" s="135" t="s">
        <v>160</v>
      </c>
      <c r="F1160" s="136" t="s">
        <v>2635</v>
      </c>
      <c r="I1160" s="137"/>
      <c r="L1160" s="31"/>
      <c r="M1160" s="138"/>
      <c r="T1160" s="52"/>
      <c r="AT1160" s="16" t="s">
        <v>160</v>
      </c>
      <c r="AU1160" s="16" t="s">
        <v>85</v>
      </c>
    </row>
    <row r="1161" spans="2:65" s="11" customFormat="1" ht="22.9" customHeight="1">
      <c r="B1161" s="110"/>
      <c r="D1161" s="111" t="s">
        <v>75</v>
      </c>
      <c r="E1161" s="120" t="s">
        <v>2636</v>
      </c>
      <c r="F1161" s="120" t="s">
        <v>2637</v>
      </c>
      <c r="I1161" s="113"/>
      <c r="J1161" s="121">
        <f>BK1161</f>
        <v>0</v>
      </c>
      <c r="L1161" s="110"/>
      <c r="M1161" s="115"/>
      <c r="P1161" s="116">
        <f>SUM(P1162:P1170)</f>
        <v>0</v>
      </c>
      <c r="R1161" s="116">
        <f>SUM(R1162:R1170)</f>
        <v>1.7979999999999999E-2</v>
      </c>
      <c r="T1161" s="117">
        <f>SUM(T1162:T1170)</f>
        <v>0</v>
      </c>
      <c r="AR1161" s="111" t="s">
        <v>85</v>
      </c>
      <c r="AT1161" s="118" t="s">
        <v>75</v>
      </c>
      <c r="AU1161" s="118" t="s">
        <v>81</v>
      </c>
      <c r="AY1161" s="111" t="s">
        <v>151</v>
      </c>
      <c r="BK1161" s="119">
        <f>SUM(BK1162:BK1170)</f>
        <v>0</v>
      </c>
    </row>
    <row r="1162" spans="2:65" s="1" customFormat="1" ht="21.75" customHeight="1">
      <c r="B1162" s="31"/>
      <c r="C1162" s="122" t="s">
        <v>2638</v>
      </c>
      <c r="D1162" s="122" t="s">
        <v>153</v>
      </c>
      <c r="E1162" s="123" t="s">
        <v>2639</v>
      </c>
      <c r="F1162" s="124" t="s">
        <v>2640</v>
      </c>
      <c r="G1162" s="125" t="s">
        <v>221</v>
      </c>
      <c r="H1162" s="126">
        <v>62</v>
      </c>
      <c r="I1162" s="127"/>
      <c r="J1162" s="128">
        <f>ROUND(I1162*H1162,2)</f>
        <v>0</v>
      </c>
      <c r="K1162" s="124" t="s">
        <v>157</v>
      </c>
      <c r="L1162" s="31"/>
      <c r="M1162" s="129" t="s">
        <v>19</v>
      </c>
      <c r="N1162" s="130" t="s">
        <v>47</v>
      </c>
      <c r="P1162" s="131">
        <f>O1162*H1162</f>
        <v>0</v>
      </c>
      <c r="Q1162" s="131">
        <v>6.9999999999999994E-5</v>
      </c>
      <c r="R1162" s="131">
        <f>Q1162*H1162</f>
        <v>4.3399999999999992E-3</v>
      </c>
      <c r="S1162" s="131">
        <v>0</v>
      </c>
      <c r="T1162" s="132">
        <f>S1162*H1162</f>
        <v>0</v>
      </c>
      <c r="AR1162" s="133" t="s">
        <v>249</v>
      </c>
      <c r="AT1162" s="133" t="s">
        <v>153</v>
      </c>
      <c r="AU1162" s="133" t="s">
        <v>85</v>
      </c>
      <c r="AY1162" s="16" t="s">
        <v>151</v>
      </c>
      <c r="BE1162" s="134">
        <f>IF(N1162="základní",J1162,0)</f>
        <v>0</v>
      </c>
      <c r="BF1162" s="134">
        <f>IF(N1162="snížená",J1162,0)</f>
        <v>0</v>
      </c>
      <c r="BG1162" s="134">
        <f>IF(N1162="zákl. přenesená",J1162,0)</f>
        <v>0</v>
      </c>
      <c r="BH1162" s="134">
        <f>IF(N1162="sníž. přenesená",J1162,0)</f>
        <v>0</v>
      </c>
      <c r="BI1162" s="134">
        <f>IF(N1162="nulová",J1162,0)</f>
        <v>0</v>
      </c>
      <c r="BJ1162" s="16" t="s">
        <v>81</v>
      </c>
      <c r="BK1162" s="134">
        <f>ROUND(I1162*H1162,2)</f>
        <v>0</v>
      </c>
      <c r="BL1162" s="16" t="s">
        <v>249</v>
      </c>
      <c r="BM1162" s="133" t="s">
        <v>2641</v>
      </c>
    </row>
    <row r="1163" spans="2:65" s="1" customFormat="1">
      <c r="B1163" s="31"/>
      <c r="D1163" s="135" t="s">
        <v>160</v>
      </c>
      <c r="F1163" s="136" t="s">
        <v>2642</v>
      </c>
      <c r="I1163" s="137"/>
      <c r="L1163" s="31"/>
      <c r="M1163" s="138"/>
      <c r="T1163" s="52"/>
      <c r="AT1163" s="16" t="s">
        <v>160</v>
      </c>
      <c r="AU1163" s="16" t="s">
        <v>85</v>
      </c>
    </row>
    <row r="1164" spans="2:65" s="12" customFormat="1">
      <c r="B1164" s="139"/>
      <c r="D1164" s="140" t="s">
        <v>162</v>
      </c>
      <c r="E1164" s="141" t="s">
        <v>19</v>
      </c>
      <c r="F1164" s="142" t="s">
        <v>2643</v>
      </c>
      <c r="H1164" s="143">
        <v>62</v>
      </c>
      <c r="I1164" s="144"/>
      <c r="L1164" s="139"/>
      <c r="M1164" s="145"/>
      <c r="T1164" s="146"/>
      <c r="AT1164" s="141" t="s">
        <v>162</v>
      </c>
      <c r="AU1164" s="141" t="s">
        <v>85</v>
      </c>
      <c r="AV1164" s="12" t="s">
        <v>85</v>
      </c>
      <c r="AW1164" s="12" t="s">
        <v>35</v>
      </c>
      <c r="AX1164" s="12" t="s">
        <v>81</v>
      </c>
      <c r="AY1164" s="141" t="s">
        <v>151</v>
      </c>
    </row>
    <row r="1165" spans="2:65" s="1" customFormat="1" ht="16.5" customHeight="1">
      <c r="B1165" s="31"/>
      <c r="C1165" s="122" t="s">
        <v>2644</v>
      </c>
      <c r="D1165" s="122" t="s">
        <v>153</v>
      </c>
      <c r="E1165" s="123" t="s">
        <v>2645</v>
      </c>
      <c r="F1165" s="124" t="s">
        <v>2646</v>
      </c>
      <c r="G1165" s="125" t="s">
        <v>221</v>
      </c>
      <c r="H1165" s="126">
        <v>62</v>
      </c>
      <c r="I1165" s="127"/>
      <c r="J1165" s="128">
        <f>ROUND(I1165*H1165,2)</f>
        <v>0</v>
      </c>
      <c r="K1165" s="124" t="s">
        <v>157</v>
      </c>
      <c r="L1165" s="31"/>
      <c r="M1165" s="129" t="s">
        <v>19</v>
      </c>
      <c r="N1165" s="130" t="s">
        <v>47</v>
      </c>
      <c r="P1165" s="131">
        <f>O1165*H1165</f>
        <v>0</v>
      </c>
      <c r="Q1165" s="131">
        <v>0</v>
      </c>
      <c r="R1165" s="131">
        <f>Q1165*H1165</f>
        <v>0</v>
      </c>
      <c r="S1165" s="131">
        <v>0</v>
      </c>
      <c r="T1165" s="132">
        <f>S1165*H1165</f>
        <v>0</v>
      </c>
      <c r="AR1165" s="133" t="s">
        <v>249</v>
      </c>
      <c r="AT1165" s="133" t="s">
        <v>153</v>
      </c>
      <c r="AU1165" s="133" t="s">
        <v>85</v>
      </c>
      <c r="AY1165" s="16" t="s">
        <v>151</v>
      </c>
      <c r="BE1165" s="134">
        <f>IF(N1165="základní",J1165,0)</f>
        <v>0</v>
      </c>
      <c r="BF1165" s="134">
        <f>IF(N1165="snížená",J1165,0)</f>
        <v>0</v>
      </c>
      <c r="BG1165" s="134">
        <f>IF(N1165="zákl. přenesená",J1165,0)</f>
        <v>0</v>
      </c>
      <c r="BH1165" s="134">
        <f>IF(N1165="sníž. přenesená",J1165,0)</f>
        <v>0</v>
      </c>
      <c r="BI1165" s="134">
        <f>IF(N1165="nulová",J1165,0)</f>
        <v>0</v>
      </c>
      <c r="BJ1165" s="16" t="s">
        <v>81</v>
      </c>
      <c r="BK1165" s="134">
        <f>ROUND(I1165*H1165,2)</f>
        <v>0</v>
      </c>
      <c r="BL1165" s="16" t="s">
        <v>249</v>
      </c>
      <c r="BM1165" s="133" t="s">
        <v>2647</v>
      </c>
    </row>
    <row r="1166" spans="2:65" s="1" customFormat="1">
      <c r="B1166" s="31"/>
      <c r="D1166" s="135" t="s">
        <v>160</v>
      </c>
      <c r="F1166" s="136" t="s">
        <v>2648</v>
      </c>
      <c r="I1166" s="137"/>
      <c r="L1166" s="31"/>
      <c r="M1166" s="138"/>
      <c r="T1166" s="52"/>
      <c r="AT1166" s="16" t="s">
        <v>160</v>
      </c>
      <c r="AU1166" s="16" t="s">
        <v>85</v>
      </c>
    </row>
    <row r="1167" spans="2:65" s="1" customFormat="1" ht="16.5" customHeight="1">
      <c r="B1167" s="31"/>
      <c r="C1167" s="122" t="s">
        <v>2649</v>
      </c>
      <c r="D1167" s="122" t="s">
        <v>153</v>
      </c>
      <c r="E1167" s="123" t="s">
        <v>2650</v>
      </c>
      <c r="F1167" s="124" t="s">
        <v>2651</v>
      </c>
      <c r="G1167" s="125" t="s">
        <v>221</v>
      </c>
      <c r="H1167" s="126">
        <v>62</v>
      </c>
      <c r="I1167" s="127"/>
      <c r="J1167" s="128">
        <f>ROUND(I1167*H1167,2)</f>
        <v>0</v>
      </c>
      <c r="K1167" s="124" t="s">
        <v>157</v>
      </c>
      <c r="L1167" s="31"/>
      <c r="M1167" s="129" t="s">
        <v>19</v>
      </c>
      <c r="N1167" s="130" t="s">
        <v>47</v>
      </c>
      <c r="P1167" s="131">
        <f>O1167*H1167</f>
        <v>0</v>
      </c>
      <c r="Q1167" s="131">
        <v>1.2999999999999999E-4</v>
      </c>
      <c r="R1167" s="131">
        <f>Q1167*H1167</f>
        <v>8.0599999999999995E-3</v>
      </c>
      <c r="S1167" s="131">
        <v>0</v>
      </c>
      <c r="T1167" s="132">
        <f>S1167*H1167</f>
        <v>0</v>
      </c>
      <c r="AR1167" s="133" t="s">
        <v>249</v>
      </c>
      <c r="AT1167" s="133" t="s">
        <v>153</v>
      </c>
      <c r="AU1167" s="133" t="s">
        <v>85</v>
      </c>
      <c r="AY1167" s="16" t="s">
        <v>151</v>
      </c>
      <c r="BE1167" s="134">
        <f>IF(N1167="základní",J1167,0)</f>
        <v>0</v>
      </c>
      <c r="BF1167" s="134">
        <f>IF(N1167="snížená",J1167,0)</f>
        <v>0</v>
      </c>
      <c r="BG1167" s="134">
        <f>IF(N1167="zákl. přenesená",J1167,0)</f>
        <v>0</v>
      </c>
      <c r="BH1167" s="134">
        <f>IF(N1167="sníž. přenesená",J1167,0)</f>
        <v>0</v>
      </c>
      <c r="BI1167" s="134">
        <f>IF(N1167="nulová",J1167,0)</f>
        <v>0</v>
      </c>
      <c r="BJ1167" s="16" t="s">
        <v>81</v>
      </c>
      <c r="BK1167" s="134">
        <f>ROUND(I1167*H1167,2)</f>
        <v>0</v>
      </c>
      <c r="BL1167" s="16" t="s">
        <v>249</v>
      </c>
      <c r="BM1167" s="133" t="s">
        <v>2652</v>
      </c>
    </row>
    <row r="1168" spans="2:65" s="1" customFormat="1">
      <c r="B1168" s="31"/>
      <c r="D1168" s="135" t="s">
        <v>160</v>
      </c>
      <c r="F1168" s="136" t="s">
        <v>2653</v>
      </c>
      <c r="I1168" s="137"/>
      <c r="L1168" s="31"/>
      <c r="M1168" s="138"/>
      <c r="T1168" s="52"/>
      <c r="AT1168" s="16" t="s">
        <v>160</v>
      </c>
      <c r="AU1168" s="16" t="s">
        <v>85</v>
      </c>
    </row>
    <row r="1169" spans="2:65" s="1" customFormat="1" ht="16.5" customHeight="1">
      <c r="B1169" s="31"/>
      <c r="C1169" s="122" t="s">
        <v>2654</v>
      </c>
      <c r="D1169" s="122" t="s">
        <v>153</v>
      </c>
      <c r="E1169" s="123" t="s">
        <v>2655</v>
      </c>
      <c r="F1169" s="124" t="s">
        <v>2656</v>
      </c>
      <c r="G1169" s="125" t="s">
        <v>221</v>
      </c>
      <c r="H1169" s="126">
        <v>62</v>
      </c>
      <c r="I1169" s="127"/>
      <c r="J1169" s="128">
        <f>ROUND(I1169*H1169,2)</f>
        <v>0</v>
      </c>
      <c r="K1169" s="124" t="s">
        <v>157</v>
      </c>
      <c r="L1169" s="31"/>
      <c r="M1169" s="129" t="s">
        <v>19</v>
      </c>
      <c r="N1169" s="130" t="s">
        <v>47</v>
      </c>
      <c r="P1169" s="131">
        <f>O1169*H1169</f>
        <v>0</v>
      </c>
      <c r="Q1169" s="131">
        <v>9.0000000000000006E-5</v>
      </c>
      <c r="R1169" s="131">
        <f>Q1169*H1169</f>
        <v>5.5800000000000008E-3</v>
      </c>
      <c r="S1169" s="131">
        <v>0</v>
      </c>
      <c r="T1169" s="132">
        <f>S1169*H1169</f>
        <v>0</v>
      </c>
      <c r="AR1169" s="133" t="s">
        <v>249</v>
      </c>
      <c r="AT1169" s="133" t="s">
        <v>153</v>
      </c>
      <c r="AU1169" s="133" t="s">
        <v>85</v>
      </c>
      <c r="AY1169" s="16" t="s">
        <v>151</v>
      </c>
      <c r="BE1169" s="134">
        <f>IF(N1169="základní",J1169,0)</f>
        <v>0</v>
      </c>
      <c r="BF1169" s="134">
        <f>IF(N1169="snížená",J1169,0)</f>
        <v>0</v>
      </c>
      <c r="BG1169" s="134">
        <f>IF(N1169="zákl. přenesená",J1169,0)</f>
        <v>0</v>
      </c>
      <c r="BH1169" s="134">
        <f>IF(N1169="sníž. přenesená",J1169,0)</f>
        <v>0</v>
      </c>
      <c r="BI1169" s="134">
        <f>IF(N1169="nulová",J1169,0)</f>
        <v>0</v>
      </c>
      <c r="BJ1169" s="16" t="s">
        <v>81</v>
      </c>
      <c r="BK1169" s="134">
        <f>ROUND(I1169*H1169,2)</f>
        <v>0</v>
      </c>
      <c r="BL1169" s="16" t="s">
        <v>249</v>
      </c>
      <c r="BM1169" s="133" t="s">
        <v>2657</v>
      </c>
    </row>
    <row r="1170" spans="2:65" s="1" customFormat="1">
      <c r="B1170" s="31"/>
      <c r="D1170" s="135" t="s">
        <v>160</v>
      </c>
      <c r="F1170" s="136" t="s">
        <v>2658</v>
      </c>
      <c r="I1170" s="137"/>
      <c r="L1170" s="31"/>
      <c r="M1170" s="138"/>
      <c r="T1170" s="52"/>
      <c r="AT1170" s="16" t="s">
        <v>160</v>
      </c>
      <c r="AU1170" s="16" t="s">
        <v>85</v>
      </c>
    </row>
    <row r="1171" spans="2:65" s="11" customFormat="1" ht="22.9" customHeight="1">
      <c r="B1171" s="110"/>
      <c r="D1171" s="111" t="s">
        <v>75</v>
      </c>
      <c r="E1171" s="120" t="s">
        <v>2659</v>
      </c>
      <c r="F1171" s="120" t="s">
        <v>2660</v>
      </c>
      <c r="I1171" s="113"/>
      <c r="J1171" s="121">
        <f>BK1171</f>
        <v>0</v>
      </c>
      <c r="L1171" s="110"/>
      <c r="M1171" s="115"/>
      <c r="P1171" s="116">
        <f>SUM(P1172:P1178)</f>
        <v>0</v>
      </c>
      <c r="R1171" s="116">
        <f>SUM(R1172:R1178)</f>
        <v>0.73191450000000002</v>
      </c>
      <c r="T1171" s="117">
        <f>SUM(T1172:T1178)</f>
        <v>0</v>
      </c>
      <c r="AR1171" s="111" t="s">
        <v>85</v>
      </c>
      <c r="AT1171" s="118" t="s">
        <v>75</v>
      </c>
      <c r="AU1171" s="118" t="s">
        <v>81</v>
      </c>
      <c r="AY1171" s="111" t="s">
        <v>151</v>
      </c>
      <c r="BK1171" s="119">
        <f>SUM(BK1172:BK1178)</f>
        <v>0</v>
      </c>
    </row>
    <row r="1172" spans="2:65" s="1" customFormat="1" ht="16.5" customHeight="1">
      <c r="B1172" s="31"/>
      <c r="C1172" s="122" t="s">
        <v>2661</v>
      </c>
      <c r="D1172" s="122" t="s">
        <v>153</v>
      </c>
      <c r="E1172" s="123" t="s">
        <v>2662</v>
      </c>
      <c r="F1172" s="124" t="s">
        <v>2663</v>
      </c>
      <c r="G1172" s="125" t="s">
        <v>221</v>
      </c>
      <c r="H1172" s="126">
        <v>1463.829</v>
      </c>
      <c r="I1172" s="127"/>
      <c r="J1172" s="128">
        <f>ROUND(I1172*H1172,2)</f>
        <v>0</v>
      </c>
      <c r="K1172" s="124" t="s">
        <v>157</v>
      </c>
      <c r="L1172" s="31"/>
      <c r="M1172" s="129" t="s">
        <v>19</v>
      </c>
      <c r="N1172" s="130" t="s">
        <v>47</v>
      </c>
      <c r="P1172" s="131">
        <f>O1172*H1172</f>
        <v>0</v>
      </c>
      <c r="Q1172" s="131">
        <v>0</v>
      </c>
      <c r="R1172" s="131">
        <f>Q1172*H1172</f>
        <v>0</v>
      </c>
      <c r="S1172" s="131">
        <v>0</v>
      </c>
      <c r="T1172" s="132">
        <f>S1172*H1172</f>
        <v>0</v>
      </c>
      <c r="AR1172" s="133" t="s">
        <v>249</v>
      </c>
      <c r="AT1172" s="133" t="s">
        <v>153</v>
      </c>
      <c r="AU1172" s="133" t="s">
        <v>85</v>
      </c>
      <c r="AY1172" s="16" t="s">
        <v>151</v>
      </c>
      <c r="BE1172" s="134">
        <f>IF(N1172="základní",J1172,0)</f>
        <v>0</v>
      </c>
      <c r="BF1172" s="134">
        <f>IF(N1172="snížená",J1172,0)</f>
        <v>0</v>
      </c>
      <c r="BG1172" s="134">
        <f>IF(N1172="zákl. přenesená",J1172,0)</f>
        <v>0</v>
      </c>
      <c r="BH1172" s="134">
        <f>IF(N1172="sníž. přenesená",J1172,0)</f>
        <v>0</v>
      </c>
      <c r="BI1172" s="134">
        <f>IF(N1172="nulová",J1172,0)</f>
        <v>0</v>
      </c>
      <c r="BJ1172" s="16" t="s">
        <v>81</v>
      </c>
      <c r="BK1172" s="134">
        <f>ROUND(I1172*H1172,2)</f>
        <v>0</v>
      </c>
      <c r="BL1172" s="16" t="s">
        <v>249</v>
      </c>
      <c r="BM1172" s="133" t="s">
        <v>2664</v>
      </c>
    </row>
    <row r="1173" spans="2:65" s="1" customFormat="1">
      <c r="B1173" s="31"/>
      <c r="D1173" s="135" t="s">
        <v>160</v>
      </c>
      <c r="F1173" s="136" t="s">
        <v>2665</v>
      </c>
      <c r="I1173" s="137"/>
      <c r="L1173" s="31"/>
      <c r="M1173" s="138"/>
      <c r="T1173" s="52"/>
      <c r="AT1173" s="16" t="s">
        <v>160</v>
      </c>
      <c r="AU1173" s="16" t="s">
        <v>85</v>
      </c>
    </row>
    <row r="1174" spans="2:65" s="12" customFormat="1">
      <c r="B1174" s="139"/>
      <c r="D1174" s="140" t="s">
        <v>162</v>
      </c>
      <c r="E1174" s="141" t="s">
        <v>19</v>
      </c>
      <c r="F1174" s="142" t="s">
        <v>2666</v>
      </c>
      <c r="H1174" s="143">
        <v>1463.829</v>
      </c>
      <c r="I1174" s="144"/>
      <c r="L1174" s="139"/>
      <c r="M1174" s="145"/>
      <c r="T1174" s="146"/>
      <c r="AT1174" s="141" t="s">
        <v>162</v>
      </c>
      <c r="AU1174" s="141" t="s">
        <v>85</v>
      </c>
      <c r="AV1174" s="12" t="s">
        <v>85</v>
      </c>
      <c r="AW1174" s="12" t="s">
        <v>35</v>
      </c>
      <c r="AX1174" s="12" t="s">
        <v>81</v>
      </c>
      <c r="AY1174" s="141" t="s">
        <v>151</v>
      </c>
    </row>
    <row r="1175" spans="2:65" s="1" customFormat="1" ht="16.5" customHeight="1">
      <c r="B1175" s="31"/>
      <c r="C1175" s="122" t="s">
        <v>2667</v>
      </c>
      <c r="D1175" s="122" t="s">
        <v>153</v>
      </c>
      <c r="E1175" s="123" t="s">
        <v>2668</v>
      </c>
      <c r="F1175" s="124" t="s">
        <v>2669</v>
      </c>
      <c r="G1175" s="125" t="s">
        <v>221</v>
      </c>
      <c r="H1175" s="126">
        <v>1463.829</v>
      </c>
      <c r="I1175" s="127"/>
      <c r="J1175" s="128">
        <f>ROUND(I1175*H1175,2)</f>
        <v>0</v>
      </c>
      <c r="K1175" s="124" t="s">
        <v>157</v>
      </c>
      <c r="L1175" s="31"/>
      <c r="M1175" s="129" t="s">
        <v>19</v>
      </c>
      <c r="N1175" s="130" t="s">
        <v>47</v>
      </c>
      <c r="P1175" s="131">
        <f>O1175*H1175</f>
        <v>0</v>
      </c>
      <c r="Q1175" s="131">
        <v>2.1000000000000001E-4</v>
      </c>
      <c r="R1175" s="131">
        <f>Q1175*H1175</f>
        <v>0.30740409000000002</v>
      </c>
      <c r="S1175" s="131">
        <v>0</v>
      </c>
      <c r="T1175" s="132">
        <f>S1175*H1175</f>
        <v>0</v>
      </c>
      <c r="AR1175" s="133" t="s">
        <v>249</v>
      </c>
      <c r="AT1175" s="133" t="s">
        <v>153</v>
      </c>
      <c r="AU1175" s="133" t="s">
        <v>85</v>
      </c>
      <c r="AY1175" s="16" t="s">
        <v>151</v>
      </c>
      <c r="BE1175" s="134">
        <f>IF(N1175="základní",J1175,0)</f>
        <v>0</v>
      </c>
      <c r="BF1175" s="134">
        <f>IF(N1175="snížená",J1175,0)</f>
        <v>0</v>
      </c>
      <c r="BG1175" s="134">
        <f>IF(N1175="zákl. přenesená",J1175,0)</f>
        <v>0</v>
      </c>
      <c r="BH1175" s="134">
        <f>IF(N1175="sníž. přenesená",J1175,0)</f>
        <v>0</v>
      </c>
      <c r="BI1175" s="134">
        <f>IF(N1175="nulová",J1175,0)</f>
        <v>0</v>
      </c>
      <c r="BJ1175" s="16" t="s">
        <v>81</v>
      </c>
      <c r="BK1175" s="134">
        <f>ROUND(I1175*H1175,2)</f>
        <v>0</v>
      </c>
      <c r="BL1175" s="16" t="s">
        <v>249</v>
      </c>
      <c r="BM1175" s="133" t="s">
        <v>2670</v>
      </c>
    </row>
    <row r="1176" spans="2:65" s="1" customFormat="1">
      <c r="B1176" s="31"/>
      <c r="D1176" s="135" t="s">
        <v>160</v>
      </c>
      <c r="F1176" s="136" t="s">
        <v>2671</v>
      </c>
      <c r="I1176" s="137"/>
      <c r="L1176" s="31"/>
      <c r="M1176" s="138"/>
      <c r="T1176" s="52"/>
      <c r="AT1176" s="16" t="s">
        <v>160</v>
      </c>
      <c r="AU1176" s="16" t="s">
        <v>85</v>
      </c>
    </row>
    <row r="1177" spans="2:65" s="1" customFormat="1" ht="24.2" customHeight="1">
      <c r="B1177" s="31"/>
      <c r="C1177" s="122" t="s">
        <v>2672</v>
      </c>
      <c r="D1177" s="122" t="s">
        <v>153</v>
      </c>
      <c r="E1177" s="123" t="s">
        <v>2673</v>
      </c>
      <c r="F1177" s="124" t="s">
        <v>2674</v>
      </c>
      <c r="G1177" s="125" t="s">
        <v>221</v>
      </c>
      <c r="H1177" s="126">
        <v>1463.829</v>
      </c>
      <c r="I1177" s="127"/>
      <c r="J1177" s="128">
        <f>ROUND(I1177*H1177,2)</f>
        <v>0</v>
      </c>
      <c r="K1177" s="124" t="s">
        <v>157</v>
      </c>
      <c r="L1177" s="31"/>
      <c r="M1177" s="129" t="s">
        <v>19</v>
      </c>
      <c r="N1177" s="130" t="s">
        <v>47</v>
      </c>
      <c r="P1177" s="131">
        <f>O1177*H1177</f>
        <v>0</v>
      </c>
      <c r="Q1177" s="131">
        <v>2.9E-4</v>
      </c>
      <c r="R1177" s="131">
        <f>Q1177*H1177</f>
        <v>0.42451041</v>
      </c>
      <c r="S1177" s="131">
        <v>0</v>
      </c>
      <c r="T1177" s="132">
        <f>S1177*H1177</f>
        <v>0</v>
      </c>
      <c r="AR1177" s="133" t="s">
        <v>249</v>
      </c>
      <c r="AT1177" s="133" t="s">
        <v>153</v>
      </c>
      <c r="AU1177" s="133" t="s">
        <v>85</v>
      </c>
      <c r="AY1177" s="16" t="s">
        <v>151</v>
      </c>
      <c r="BE1177" s="134">
        <f>IF(N1177="základní",J1177,0)</f>
        <v>0</v>
      </c>
      <c r="BF1177" s="134">
        <f>IF(N1177="snížená",J1177,0)</f>
        <v>0</v>
      </c>
      <c r="BG1177" s="134">
        <f>IF(N1177="zákl. přenesená",J1177,0)</f>
        <v>0</v>
      </c>
      <c r="BH1177" s="134">
        <f>IF(N1177="sníž. přenesená",J1177,0)</f>
        <v>0</v>
      </c>
      <c r="BI1177" s="134">
        <f>IF(N1177="nulová",J1177,0)</f>
        <v>0</v>
      </c>
      <c r="BJ1177" s="16" t="s">
        <v>81</v>
      </c>
      <c r="BK1177" s="134">
        <f>ROUND(I1177*H1177,2)</f>
        <v>0</v>
      </c>
      <c r="BL1177" s="16" t="s">
        <v>249</v>
      </c>
      <c r="BM1177" s="133" t="s">
        <v>2675</v>
      </c>
    </row>
    <row r="1178" spans="2:65" s="1" customFormat="1">
      <c r="B1178" s="31"/>
      <c r="D1178" s="135" t="s">
        <v>160</v>
      </c>
      <c r="F1178" s="136" t="s">
        <v>2676</v>
      </c>
      <c r="I1178" s="137"/>
      <c r="L1178" s="31"/>
      <c r="M1178" s="138"/>
      <c r="T1178" s="52"/>
      <c r="AT1178" s="16" t="s">
        <v>160</v>
      </c>
      <c r="AU1178" s="16" t="s">
        <v>85</v>
      </c>
    </row>
    <row r="1179" spans="2:65" s="11" customFormat="1" ht="25.9" customHeight="1">
      <c r="B1179" s="110"/>
      <c r="D1179" s="111" t="s">
        <v>75</v>
      </c>
      <c r="E1179" s="112" t="s">
        <v>2677</v>
      </c>
      <c r="F1179" s="112" t="s">
        <v>2678</v>
      </c>
      <c r="I1179" s="113"/>
      <c r="J1179" s="114">
        <f>BK1179</f>
        <v>0</v>
      </c>
      <c r="L1179" s="110"/>
      <c r="M1179" s="115"/>
      <c r="P1179" s="116">
        <f>SUM(P1180:P1187)</f>
        <v>0</v>
      </c>
      <c r="R1179" s="116">
        <f>SUM(R1180:R1187)</f>
        <v>0</v>
      </c>
      <c r="T1179" s="117">
        <f>SUM(T1180:T1187)</f>
        <v>0</v>
      </c>
      <c r="AR1179" s="111" t="s">
        <v>158</v>
      </c>
      <c r="AT1179" s="118" t="s">
        <v>75</v>
      </c>
      <c r="AU1179" s="118" t="s">
        <v>76</v>
      </c>
      <c r="AY1179" s="111" t="s">
        <v>151</v>
      </c>
      <c r="BK1179" s="119">
        <f>SUM(BK1180:BK1187)</f>
        <v>0</v>
      </c>
    </row>
    <row r="1180" spans="2:65" s="1" customFormat="1" ht="24.2" customHeight="1">
      <c r="B1180" s="31"/>
      <c r="C1180" s="122" t="s">
        <v>2679</v>
      </c>
      <c r="D1180" s="122" t="s">
        <v>153</v>
      </c>
      <c r="E1180" s="123" t="s">
        <v>2680</v>
      </c>
      <c r="F1180" s="124" t="s">
        <v>2681</v>
      </c>
      <c r="G1180" s="125" t="s">
        <v>2682</v>
      </c>
      <c r="H1180" s="126">
        <v>16</v>
      </c>
      <c r="I1180" s="127"/>
      <c r="J1180" s="128">
        <f>ROUND(I1180*H1180,2)</f>
        <v>0</v>
      </c>
      <c r="K1180" s="124" t="s">
        <v>157</v>
      </c>
      <c r="L1180" s="31"/>
      <c r="M1180" s="129" t="s">
        <v>19</v>
      </c>
      <c r="N1180" s="130" t="s">
        <v>47</v>
      </c>
      <c r="P1180" s="131">
        <f>O1180*H1180</f>
        <v>0</v>
      </c>
      <c r="Q1180" s="131">
        <v>0</v>
      </c>
      <c r="R1180" s="131">
        <f>Q1180*H1180</f>
        <v>0</v>
      </c>
      <c r="S1180" s="131">
        <v>0</v>
      </c>
      <c r="T1180" s="132">
        <f>S1180*H1180</f>
        <v>0</v>
      </c>
      <c r="AR1180" s="133" t="s">
        <v>2683</v>
      </c>
      <c r="AT1180" s="133" t="s">
        <v>153</v>
      </c>
      <c r="AU1180" s="133" t="s">
        <v>81</v>
      </c>
      <c r="AY1180" s="16" t="s">
        <v>151</v>
      </c>
      <c r="BE1180" s="134">
        <f>IF(N1180="základní",J1180,0)</f>
        <v>0</v>
      </c>
      <c r="BF1180" s="134">
        <f>IF(N1180="snížená",J1180,0)</f>
        <v>0</v>
      </c>
      <c r="BG1180" s="134">
        <f>IF(N1180="zákl. přenesená",J1180,0)</f>
        <v>0</v>
      </c>
      <c r="BH1180" s="134">
        <f>IF(N1180="sníž. přenesená",J1180,0)</f>
        <v>0</v>
      </c>
      <c r="BI1180" s="134">
        <f>IF(N1180="nulová",J1180,0)</f>
        <v>0</v>
      </c>
      <c r="BJ1180" s="16" t="s">
        <v>81</v>
      </c>
      <c r="BK1180" s="134">
        <f>ROUND(I1180*H1180,2)</f>
        <v>0</v>
      </c>
      <c r="BL1180" s="16" t="s">
        <v>2683</v>
      </c>
      <c r="BM1180" s="133" t="s">
        <v>2684</v>
      </c>
    </row>
    <row r="1181" spans="2:65" s="1" customFormat="1">
      <c r="B1181" s="31"/>
      <c r="D1181" s="135" t="s">
        <v>160</v>
      </c>
      <c r="F1181" s="136" t="s">
        <v>2685</v>
      </c>
      <c r="I1181" s="137"/>
      <c r="L1181" s="31"/>
      <c r="M1181" s="138"/>
      <c r="T1181" s="52"/>
      <c r="AT1181" s="16" t="s">
        <v>160</v>
      </c>
      <c r="AU1181" s="16" t="s">
        <v>81</v>
      </c>
    </row>
    <row r="1182" spans="2:65" s="1" customFormat="1" ht="24.2" customHeight="1">
      <c r="B1182" s="31"/>
      <c r="C1182" s="122" t="s">
        <v>2686</v>
      </c>
      <c r="D1182" s="122" t="s">
        <v>153</v>
      </c>
      <c r="E1182" s="123" t="s">
        <v>2687</v>
      </c>
      <c r="F1182" s="124" t="s">
        <v>2688</v>
      </c>
      <c r="G1182" s="125" t="s">
        <v>2682</v>
      </c>
      <c r="H1182" s="126">
        <v>32</v>
      </c>
      <c r="I1182" s="127"/>
      <c r="J1182" s="128">
        <f>ROUND(I1182*H1182,2)</f>
        <v>0</v>
      </c>
      <c r="K1182" s="124" t="s">
        <v>157</v>
      </c>
      <c r="L1182" s="31"/>
      <c r="M1182" s="129" t="s">
        <v>19</v>
      </c>
      <c r="N1182" s="130" t="s">
        <v>47</v>
      </c>
      <c r="P1182" s="131">
        <f>O1182*H1182</f>
        <v>0</v>
      </c>
      <c r="Q1182" s="131">
        <v>0</v>
      </c>
      <c r="R1182" s="131">
        <f>Q1182*H1182</f>
        <v>0</v>
      </c>
      <c r="S1182" s="131">
        <v>0</v>
      </c>
      <c r="T1182" s="132">
        <f>S1182*H1182</f>
        <v>0</v>
      </c>
      <c r="AR1182" s="133" t="s">
        <v>2683</v>
      </c>
      <c r="AT1182" s="133" t="s">
        <v>153</v>
      </c>
      <c r="AU1182" s="133" t="s">
        <v>81</v>
      </c>
      <c r="AY1182" s="16" t="s">
        <v>151</v>
      </c>
      <c r="BE1182" s="134">
        <f>IF(N1182="základní",J1182,0)</f>
        <v>0</v>
      </c>
      <c r="BF1182" s="134">
        <f>IF(N1182="snížená",J1182,0)</f>
        <v>0</v>
      </c>
      <c r="BG1182" s="134">
        <f>IF(N1182="zákl. přenesená",J1182,0)</f>
        <v>0</v>
      </c>
      <c r="BH1182" s="134">
        <f>IF(N1182="sníž. přenesená",J1182,0)</f>
        <v>0</v>
      </c>
      <c r="BI1182" s="134">
        <f>IF(N1182="nulová",J1182,0)</f>
        <v>0</v>
      </c>
      <c r="BJ1182" s="16" t="s">
        <v>81</v>
      </c>
      <c r="BK1182" s="134">
        <f>ROUND(I1182*H1182,2)</f>
        <v>0</v>
      </c>
      <c r="BL1182" s="16" t="s">
        <v>2683</v>
      </c>
      <c r="BM1182" s="133" t="s">
        <v>2689</v>
      </c>
    </row>
    <row r="1183" spans="2:65" s="1" customFormat="1">
      <c r="B1183" s="31"/>
      <c r="D1183" s="135" t="s">
        <v>160</v>
      </c>
      <c r="F1183" s="136" t="s">
        <v>2690</v>
      </c>
      <c r="I1183" s="137"/>
      <c r="L1183" s="31"/>
      <c r="M1183" s="138"/>
      <c r="T1183" s="52"/>
      <c r="AT1183" s="16" t="s">
        <v>160</v>
      </c>
      <c r="AU1183" s="16" t="s">
        <v>81</v>
      </c>
    </row>
    <row r="1184" spans="2:65" s="1" customFormat="1" ht="24.2" customHeight="1">
      <c r="B1184" s="31"/>
      <c r="C1184" s="122" t="s">
        <v>2691</v>
      </c>
      <c r="D1184" s="122" t="s">
        <v>153</v>
      </c>
      <c r="E1184" s="123" t="s">
        <v>2692</v>
      </c>
      <c r="F1184" s="124" t="s">
        <v>2693</v>
      </c>
      <c r="G1184" s="125" t="s">
        <v>2682</v>
      </c>
      <c r="H1184" s="126">
        <v>32</v>
      </c>
      <c r="I1184" s="127"/>
      <c r="J1184" s="128">
        <f>ROUND(I1184*H1184,2)</f>
        <v>0</v>
      </c>
      <c r="K1184" s="124" t="s">
        <v>157</v>
      </c>
      <c r="L1184" s="31"/>
      <c r="M1184" s="129" t="s">
        <v>19</v>
      </c>
      <c r="N1184" s="130" t="s">
        <v>47</v>
      </c>
      <c r="P1184" s="131">
        <f>O1184*H1184</f>
        <v>0</v>
      </c>
      <c r="Q1184" s="131">
        <v>0</v>
      </c>
      <c r="R1184" s="131">
        <f>Q1184*H1184</f>
        <v>0</v>
      </c>
      <c r="S1184" s="131">
        <v>0</v>
      </c>
      <c r="T1184" s="132">
        <f>S1184*H1184</f>
        <v>0</v>
      </c>
      <c r="AR1184" s="133" t="s">
        <v>2683</v>
      </c>
      <c r="AT1184" s="133" t="s">
        <v>153</v>
      </c>
      <c r="AU1184" s="133" t="s">
        <v>81</v>
      </c>
      <c r="AY1184" s="16" t="s">
        <v>151</v>
      </c>
      <c r="BE1184" s="134">
        <f>IF(N1184="základní",J1184,0)</f>
        <v>0</v>
      </c>
      <c r="BF1184" s="134">
        <f>IF(N1184="snížená",J1184,0)</f>
        <v>0</v>
      </c>
      <c r="BG1184" s="134">
        <f>IF(N1184="zákl. přenesená",J1184,0)</f>
        <v>0</v>
      </c>
      <c r="BH1184" s="134">
        <f>IF(N1184="sníž. přenesená",J1184,0)</f>
        <v>0</v>
      </c>
      <c r="BI1184" s="134">
        <f>IF(N1184="nulová",J1184,0)</f>
        <v>0</v>
      </c>
      <c r="BJ1184" s="16" t="s">
        <v>81</v>
      </c>
      <c r="BK1184" s="134">
        <f>ROUND(I1184*H1184,2)</f>
        <v>0</v>
      </c>
      <c r="BL1184" s="16" t="s">
        <v>2683</v>
      </c>
      <c r="BM1184" s="133" t="s">
        <v>2694</v>
      </c>
    </row>
    <row r="1185" spans="2:65" s="1" customFormat="1">
      <c r="B1185" s="31"/>
      <c r="D1185" s="135" t="s">
        <v>160</v>
      </c>
      <c r="F1185" s="136" t="s">
        <v>2695</v>
      </c>
      <c r="I1185" s="137"/>
      <c r="L1185" s="31"/>
      <c r="M1185" s="138"/>
      <c r="T1185" s="52"/>
      <c r="AT1185" s="16" t="s">
        <v>160</v>
      </c>
      <c r="AU1185" s="16" t="s">
        <v>81</v>
      </c>
    </row>
    <row r="1186" spans="2:65" s="1" customFormat="1" ht="24.2" customHeight="1">
      <c r="B1186" s="31"/>
      <c r="C1186" s="122" t="s">
        <v>2696</v>
      </c>
      <c r="D1186" s="122" t="s">
        <v>153</v>
      </c>
      <c r="E1186" s="123" t="s">
        <v>2697</v>
      </c>
      <c r="F1186" s="124" t="s">
        <v>2698</v>
      </c>
      <c r="G1186" s="125" t="s">
        <v>2682</v>
      </c>
      <c r="H1186" s="126">
        <v>32</v>
      </c>
      <c r="I1186" s="127"/>
      <c r="J1186" s="128">
        <f>ROUND(I1186*H1186,2)</f>
        <v>0</v>
      </c>
      <c r="K1186" s="124" t="s">
        <v>157</v>
      </c>
      <c r="L1186" s="31"/>
      <c r="M1186" s="129" t="s">
        <v>19</v>
      </c>
      <c r="N1186" s="130" t="s">
        <v>47</v>
      </c>
      <c r="P1186" s="131">
        <f>O1186*H1186</f>
        <v>0</v>
      </c>
      <c r="Q1186" s="131">
        <v>0</v>
      </c>
      <c r="R1186" s="131">
        <f>Q1186*H1186</f>
        <v>0</v>
      </c>
      <c r="S1186" s="131">
        <v>0</v>
      </c>
      <c r="T1186" s="132">
        <f>S1186*H1186</f>
        <v>0</v>
      </c>
      <c r="AR1186" s="133" t="s">
        <v>2683</v>
      </c>
      <c r="AT1186" s="133" t="s">
        <v>153</v>
      </c>
      <c r="AU1186" s="133" t="s">
        <v>81</v>
      </c>
      <c r="AY1186" s="16" t="s">
        <v>151</v>
      </c>
      <c r="BE1186" s="134">
        <f>IF(N1186="základní",J1186,0)</f>
        <v>0</v>
      </c>
      <c r="BF1186" s="134">
        <f>IF(N1186="snížená",J1186,0)</f>
        <v>0</v>
      </c>
      <c r="BG1186" s="134">
        <f>IF(N1186="zákl. přenesená",J1186,0)</f>
        <v>0</v>
      </c>
      <c r="BH1186" s="134">
        <f>IF(N1186="sníž. přenesená",J1186,0)</f>
        <v>0</v>
      </c>
      <c r="BI1186" s="134">
        <f>IF(N1186="nulová",J1186,0)</f>
        <v>0</v>
      </c>
      <c r="BJ1186" s="16" t="s">
        <v>81</v>
      </c>
      <c r="BK1186" s="134">
        <f>ROUND(I1186*H1186,2)</f>
        <v>0</v>
      </c>
      <c r="BL1186" s="16" t="s">
        <v>2683</v>
      </c>
      <c r="BM1186" s="133" t="s">
        <v>2699</v>
      </c>
    </row>
    <row r="1187" spans="2:65" s="1" customFormat="1">
      <c r="B1187" s="31"/>
      <c r="D1187" s="135" t="s">
        <v>160</v>
      </c>
      <c r="F1187" s="136" t="s">
        <v>2700</v>
      </c>
      <c r="I1187" s="137"/>
      <c r="L1187" s="31"/>
      <c r="M1187" s="138"/>
      <c r="T1187" s="52"/>
      <c r="AT1187" s="16" t="s">
        <v>160</v>
      </c>
      <c r="AU1187" s="16" t="s">
        <v>81</v>
      </c>
    </row>
    <row r="1188" spans="2:65" s="11" customFormat="1" ht="25.9" customHeight="1">
      <c r="B1188" s="110"/>
      <c r="D1188" s="111" t="s">
        <v>75</v>
      </c>
      <c r="E1188" s="112" t="s">
        <v>2701</v>
      </c>
      <c r="F1188" s="112" t="s">
        <v>2702</v>
      </c>
      <c r="I1188" s="113"/>
      <c r="J1188" s="114">
        <f>BK1188</f>
        <v>0</v>
      </c>
      <c r="L1188" s="110"/>
      <c r="M1188" s="115"/>
      <c r="P1188" s="116">
        <f>P1189+P1194+P1203+P1206+P1209</f>
        <v>0</v>
      </c>
      <c r="R1188" s="116">
        <f>R1189+R1194+R1203+R1206+R1209</f>
        <v>0</v>
      </c>
      <c r="T1188" s="117">
        <f>T1189+T1194+T1203+T1206+T1209</f>
        <v>0</v>
      </c>
      <c r="AR1188" s="111" t="s">
        <v>181</v>
      </c>
      <c r="AT1188" s="118" t="s">
        <v>75</v>
      </c>
      <c r="AU1188" s="118" t="s">
        <v>76</v>
      </c>
      <c r="AY1188" s="111" t="s">
        <v>151</v>
      </c>
      <c r="BK1188" s="119">
        <f>BK1189+BK1194+BK1203+BK1206+BK1209</f>
        <v>0</v>
      </c>
    </row>
    <row r="1189" spans="2:65" s="11" customFormat="1" ht="22.9" customHeight="1">
      <c r="B1189" s="110"/>
      <c r="D1189" s="111" t="s">
        <v>75</v>
      </c>
      <c r="E1189" s="120" t="s">
        <v>2703</v>
      </c>
      <c r="F1189" s="120" t="s">
        <v>2704</v>
      </c>
      <c r="I1189" s="113"/>
      <c r="J1189" s="121">
        <f>BK1189</f>
        <v>0</v>
      </c>
      <c r="L1189" s="110"/>
      <c r="M1189" s="115"/>
      <c r="P1189" s="116">
        <f>SUM(P1190:P1193)</f>
        <v>0</v>
      </c>
      <c r="R1189" s="116">
        <f>SUM(R1190:R1193)</f>
        <v>0</v>
      </c>
      <c r="T1189" s="117">
        <f>SUM(T1190:T1193)</f>
        <v>0</v>
      </c>
      <c r="AR1189" s="111" t="s">
        <v>181</v>
      </c>
      <c r="AT1189" s="118" t="s">
        <v>75</v>
      </c>
      <c r="AU1189" s="118" t="s">
        <v>81</v>
      </c>
      <c r="AY1189" s="111" t="s">
        <v>151</v>
      </c>
      <c r="BK1189" s="119">
        <f>SUM(BK1190:BK1193)</f>
        <v>0</v>
      </c>
    </row>
    <row r="1190" spans="2:65" s="1" customFormat="1" ht="16.5" customHeight="1">
      <c r="B1190" s="31"/>
      <c r="C1190" s="122" t="s">
        <v>2705</v>
      </c>
      <c r="D1190" s="122" t="s">
        <v>153</v>
      </c>
      <c r="E1190" s="123" t="s">
        <v>2706</v>
      </c>
      <c r="F1190" s="124" t="s">
        <v>2707</v>
      </c>
      <c r="G1190" s="125" t="s">
        <v>2366</v>
      </c>
      <c r="H1190" s="126">
        <v>1</v>
      </c>
      <c r="I1190" s="127"/>
      <c r="J1190" s="128">
        <f>ROUND(I1190*H1190,2)</f>
        <v>0</v>
      </c>
      <c r="K1190" s="124" t="s">
        <v>157</v>
      </c>
      <c r="L1190" s="31"/>
      <c r="M1190" s="129" t="s">
        <v>19</v>
      </c>
      <c r="N1190" s="130" t="s">
        <v>47</v>
      </c>
      <c r="P1190" s="131">
        <f>O1190*H1190</f>
        <v>0</v>
      </c>
      <c r="Q1190" s="131">
        <v>0</v>
      </c>
      <c r="R1190" s="131">
        <f>Q1190*H1190</f>
        <v>0</v>
      </c>
      <c r="S1190" s="131">
        <v>0</v>
      </c>
      <c r="T1190" s="132">
        <f>S1190*H1190</f>
        <v>0</v>
      </c>
      <c r="AR1190" s="133" t="s">
        <v>2708</v>
      </c>
      <c r="AT1190" s="133" t="s">
        <v>153</v>
      </c>
      <c r="AU1190" s="133" t="s">
        <v>85</v>
      </c>
      <c r="AY1190" s="16" t="s">
        <v>151</v>
      </c>
      <c r="BE1190" s="134">
        <f>IF(N1190="základní",J1190,0)</f>
        <v>0</v>
      </c>
      <c r="BF1190" s="134">
        <f>IF(N1190="snížená",J1190,0)</f>
        <v>0</v>
      </c>
      <c r="BG1190" s="134">
        <f>IF(N1190="zákl. přenesená",J1190,0)</f>
        <v>0</v>
      </c>
      <c r="BH1190" s="134">
        <f>IF(N1190="sníž. přenesená",J1190,0)</f>
        <v>0</v>
      </c>
      <c r="BI1190" s="134">
        <f>IF(N1190="nulová",J1190,0)</f>
        <v>0</v>
      </c>
      <c r="BJ1190" s="16" t="s">
        <v>81</v>
      </c>
      <c r="BK1190" s="134">
        <f>ROUND(I1190*H1190,2)</f>
        <v>0</v>
      </c>
      <c r="BL1190" s="16" t="s">
        <v>2708</v>
      </c>
      <c r="BM1190" s="133" t="s">
        <v>2709</v>
      </c>
    </row>
    <row r="1191" spans="2:65" s="1" customFormat="1">
      <c r="B1191" s="31"/>
      <c r="D1191" s="135" t="s">
        <v>160</v>
      </c>
      <c r="F1191" s="136" t="s">
        <v>2710</v>
      </c>
      <c r="I1191" s="137"/>
      <c r="L1191" s="31"/>
      <c r="M1191" s="138"/>
      <c r="T1191" s="52"/>
      <c r="AT1191" s="16" t="s">
        <v>160</v>
      </c>
      <c r="AU1191" s="16" t="s">
        <v>85</v>
      </c>
    </row>
    <row r="1192" spans="2:65" s="1" customFormat="1" ht="16.5" customHeight="1">
      <c r="B1192" s="31"/>
      <c r="C1192" s="122" t="s">
        <v>2711</v>
      </c>
      <c r="D1192" s="122" t="s">
        <v>153</v>
      </c>
      <c r="E1192" s="123" t="s">
        <v>2712</v>
      </c>
      <c r="F1192" s="124" t="s">
        <v>2713</v>
      </c>
      <c r="G1192" s="125" t="s">
        <v>2366</v>
      </c>
      <c r="H1192" s="126">
        <v>1</v>
      </c>
      <c r="I1192" s="127"/>
      <c r="J1192" s="128">
        <f>ROUND(I1192*H1192,2)</f>
        <v>0</v>
      </c>
      <c r="K1192" s="124" t="s">
        <v>157</v>
      </c>
      <c r="L1192" s="31"/>
      <c r="M1192" s="129" t="s">
        <v>19</v>
      </c>
      <c r="N1192" s="130" t="s">
        <v>47</v>
      </c>
      <c r="P1192" s="131">
        <f>O1192*H1192</f>
        <v>0</v>
      </c>
      <c r="Q1192" s="131">
        <v>0</v>
      </c>
      <c r="R1192" s="131">
        <f>Q1192*H1192</f>
        <v>0</v>
      </c>
      <c r="S1192" s="131">
        <v>0</v>
      </c>
      <c r="T1192" s="132">
        <f>S1192*H1192</f>
        <v>0</v>
      </c>
      <c r="AR1192" s="133" t="s">
        <v>2708</v>
      </c>
      <c r="AT1192" s="133" t="s">
        <v>153</v>
      </c>
      <c r="AU1192" s="133" t="s">
        <v>85</v>
      </c>
      <c r="AY1192" s="16" t="s">
        <v>151</v>
      </c>
      <c r="BE1192" s="134">
        <f>IF(N1192="základní",J1192,0)</f>
        <v>0</v>
      </c>
      <c r="BF1192" s="134">
        <f>IF(N1192="snížená",J1192,0)</f>
        <v>0</v>
      </c>
      <c r="BG1192" s="134">
        <f>IF(N1192="zákl. přenesená",J1192,0)</f>
        <v>0</v>
      </c>
      <c r="BH1192" s="134">
        <f>IF(N1192="sníž. přenesená",J1192,0)</f>
        <v>0</v>
      </c>
      <c r="BI1192" s="134">
        <f>IF(N1192="nulová",J1192,0)</f>
        <v>0</v>
      </c>
      <c r="BJ1192" s="16" t="s">
        <v>81</v>
      </c>
      <c r="BK1192" s="134">
        <f>ROUND(I1192*H1192,2)</f>
        <v>0</v>
      </c>
      <c r="BL1192" s="16" t="s">
        <v>2708</v>
      </c>
      <c r="BM1192" s="133" t="s">
        <v>2714</v>
      </c>
    </row>
    <row r="1193" spans="2:65" s="1" customFormat="1">
      <c r="B1193" s="31"/>
      <c r="D1193" s="135" t="s">
        <v>160</v>
      </c>
      <c r="F1193" s="136" t="s">
        <v>2715</v>
      </c>
      <c r="I1193" s="137"/>
      <c r="L1193" s="31"/>
      <c r="M1193" s="138"/>
      <c r="T1193" s="52"/>
      <c r="AT1193" s="16" t="s">
        <v>160</v>
      </c>
      <c r="AU1193" s="16" t="s">
        <v>85</v>
      </c>
    </row>
    <row r="1194" spans="2:65" s="11" customFormat="1" ht="22.9" customHeight="1">
      <c r="B1194" s="110"/>
      <c r="D1194" s="111" t="s">
        <v>75</v>
      </c>
      <c r="E1194" s="120" t="s">
        <v>2716</v>
      </c>
      <c r="F1194" s="120" t="s">
        <v>2717</v>
      </c>
      <c r="I1194" s="113"/>
      <c r="J1194" s="121">
        <f>BK1194</f>
        <v>0</v>
      </c>
      <c r="L1194" s="110"/>
      <c r="M1194" s="115"/>
      <c r="P1194" s="116">
        <f>SUM(P1195:P1202)</f>
        <v>0</v>
      </c>
      <c r="R1194" s="116">
        <f>SUM(R1195:R1202)</f>
        <v>0</v>
      </c>
      <c r="T1194" s="117">
        <f>SUM(T1195:T1202)</f>
        <v>0</v>
      </c>
      <c r="AR1194" s="111" t="s">
        <v>181</v>
      </c>
      <c r="AT1194" s="118" t="s">
        <v>75</v>
      </c>
      <c r="AU1194" s="118" t="s">
        <v>81</v>
      </c>
      <c r="AY1194" s="111" t="s">
        <v>151</v>
      </c>
      <c r="BK1194" s="119">
        <f>SUM(BK1195:BK1202)</f>
        <v>0</v>
      </c>
    </row>
    <row r="1195" spans="2:65" s="1" customFormat="1" ht="16.5" customHeight="1">
      <c r="B1195" s="31"/>
      <c r="C1195" s="122" t="s">
        <v>2718</v>
      </c>
      <c r="D1195" s="122" t="s">
        <v>153</v>
      </c>
      <c r="E1195" s="123" t="s">
        <v>2719</v>
      </c>
      <c r="F1195" s="124" t="s">
        <v>2720</v>
      </c>
      <c r="G1195" s="125" t="s">
        <v>2366</v>
      </c>
      <c r="H1195" s="126">
        <v>1</v>
      </c>
      <c r="I1195" s="127"/>
      <c r="J1195" s="128">
        <f>ROUND(I1195*H1195,2)</f>
        <v>0</v>
      </c>
      <c r="K1195" s="124" t="s">
        <v>157</v>
      </c>
      <c r="L1195" s="31"/>
      <c r="M1195" s="129" t="s">
        <v>19</v>
      </c>
      <c r="N1195" s="130" t="s">
        <v>47</v>
      </c>
      <c r="P1195" s="131">
        <f>O1195*H1195</f>
        <v>0</v>
      </c>
      <c r="Q1195" s="131">
        <v>0</v>
      </c>
      <c r="R1195" s="131">
        <f>Q1195*H1195</f>
        <v>0</v>
      </c>
      <c r="S1195" s="131">
        <v>0</v>
      </c>
      <c r="T1195" s="132">
        <f>S1195*H1195</f>
        <v>0</v>
      </c>
      <c r="AR1195" s="133" t="s">
        <v>2708</v>
      </c>
      <c r="AT1195" s="133" t="s">
        <v>153</v>
      </c>
      <c r="AU1195" s="133" t="s">
        <v>85</v>
      </c>
      <c r="AY1195" s="16" t="s">
        <v>151</v>
      </c>
      <c r="BE1195" s="134">
        <f>IF(N1195="základní",J1195,0)</f>
        <v>0</v>
      </c>
      <c r="BF1195" s="134">
        <f>IF(N1195="snížená",J1195,0)</f>
        <v>0</v>
      </c>
      <c r="BG1195" s="134">
        <f>IF(N1195="zákl. přenesená",J1195,0)</f>
        <v>0</v>
      </c>
      <c r="BH1195" s="134">
        <f>IF(N1195="sníž. přenesená",J1195,0)</f>
        <v>0</v>
      </c>
      <c r="BI1195" s="134">
        <f>IF(N1195="nulová",J1195,0)</f>
        <v>0</v>
      </c>
      <c r="BJ1195" s="16" t="s">
        <v>81</v>
      </c>
      <c r="BK1195" s="134">
        <f>ROUND(I1195*H1195,2)</f>
        <v>0</v>
      </c>
      <c r="BL1195" s="16" t="s">
        <v>2708</v>
      </c>
      <c r="BM1195" s="133" t="s">
        <v>2721</v>
      </c>
    </row>
    <row r="1196" spans="2:65" s="1" customFormat="1">
      <c r="B1196" s="31"/>
      <c r="D1196" s="135" t="s">
        <v>160</v>
      </c>
      <c r="F1196" s="136" t="s">
        <v>2722</v>
      </c>
      <c r="I1196" s="137"/>
      <c r="L1196" s="31"/>
      <c r="M1196" s="138"/>
      <c r="T1196" s="52"/>
      <c r="AT1196" s="16" t="s">
        <v>160</v>
      </c>
      <c r="AU1196" s="16" t="s">
        <v>85</v>
      </c>
    </row>
    <row r="1197" spans="2:65" s="1" customFormat="1" ht="16.5" customHeight="1">
      <c r="B1197" s="31"/>
      <c r="C1197" s="122" t="s">
        <v>2723</v>
      </c>
      <c r="D1197" s="122" t="s">
        <v>153</v>
      </c>
      <c r="E1197" s="123" t="s">
        <v>2724</v>
      </c>
      <c r="F1197" s="124" t="s">
        <v>2725</v>
      </c>
      <c r="G1197" s="125" t="s">
        <v>2366</v>
      </c>
      <c r="H1197" s="126">
        <v>1</v>
      </c>
      <c r="I1197" s="127"/>
      <c r="J1197" s="128">
        <f>ROUND(I1197*H1197,2)</f>
        <v>0</v>
      </c>
      <c r="K1197" s="124" t="s">
        <v>157</v>
      </c>
      <c r="L1197" s="31"/>
      <c r="M1197" s="129" t="s">
        <v>19</v>
      </c>
      <c r="N1197" s="130" t="s">
        <v>47</v>
      </c>
      <c r="P1197" s="131">
        <f>O1197*H1197</f>
        <v>0</v>
      </c>
      <c r="Q1197" s="131">
        <v>0</v>
      </c>
      <c r="R1197" s="131">
        <f>Q1197*H1197</f>
        <v>0</v>
      </c>
      <c r="S1197" s="131">
        <v>0</v>
      </c>
      <c r="T1197" s="132">
        <f>S1197*H1197</f>
        <v>0</v>
      </c>
      <c r="AR1197" s="133" t="s">
        <v>2708</v>
      </c>
      <c r="AT1197" s="133" t="s">
        <v>153</v>
      </c>
      <c r="AU1197" s="133" t="s">
        <v>85</v>
      </c>
      <c r="AY1197" s="16" t="s">
        <v>151</v>
      </c>
      <c r="BE1197" s="134">
        <f>IF(N1197="základní",J1197,0)</f>
        <v>0</v>
      </c>
      <c r="BF1197" s="134">
        <f>IF(N1197="snížená",J1197,0)</f>
        <v>0</v>
      </c>
      <c r="BG1197" s="134">
        <f>IF(N1197="zákl. přenesená",J1197,0)</f>
        <v>0</v>
      </c>
      <c r="BH1197" s="134">
        <f>IF(N1197="sníž. přenesená",J1197,0)</f>
        <v>0</v>
      </c>
      <c r="BI1197" s="134">
        <f>IF(N1197="nulová",J1197,0)</f>
        <v>0</v>
      </c>
      <c r="BJ1197" s="16" t="s">
        <v>81</v>
      </c>
      <c r="BK1197" s="134">
        <f>ROUND(I1197*H1197,2)</f>
        <v>0</v>
      </c>
      <c r="BL1197" s="16" t="s">
        <v>2708</v>
      </c>
      <c r="BM1197" s="133" t="s">
        <v>2726</v>
      </c>
    </row>
    <row r="1198" spans="2:65" s="1" customFormat="1">
      <c r="B1198" s="31"/>
      <c r="D1198" s="135" t="s">
        <v>160</v>
      </c>
      <c r="F1198" s="136" t="s">
        <v>2727</v>
      </c>
      <c r="I1198" s="137"/>
      <c r="L1198" s="31"/>
      <c r="M1198" s="138"/>
      <c r="T1198" s="52"/>
      <c r="AT1198" s="16" t="s">
        <v>160</v>
      </c>
      <c r="AU1198" s="16" t="s">
        <v>85</v>
      </c>
    </row>
    <row r="1199" spans="2:65" s="1" customFormat="1" ht="16.5" customHeight="1">
      <c r="B1199" s="31"/>
      <c r="C1199" s="122" t="s">
        <v>2728</v>
      </c>
      <c r="D1199" s="122" t="s">
        <v>153</v>
      </c>
      <c r="E1199" s="123" t="s">
        <v>2729</v>
      </c>
      <c r="F1199" s="124" t="s">
        <v>2730</v>
      </c>
      <c r="G1199" s="125" t="s">
        <v>2366</v>
      </c>
      <c r="H1199" s="126">
        <v>1</v>
      </c>
      <c r="I1199" s="127"/>
      <c r="J1199" s="128">
        <f>ROUND(I1199*H1199,2)</f>
        <v>0</v>
      </c>
      <c r="K1199" s="124" t="s">
        <v>157</v>
      </c>
      <c r="L1199" s="31"/>
      <c r="M1199" s="129" t="s">
        <v>19</v>
      </c>
      <c r="N1199" s="130" t="s">
        <v>47</v>
      </c>
      <c r="P1199" s="131">
        <f>O1199*H1199</f>
        <v>0</v>
      </c>
      <c r="Q1199" s="131">
        <v>0</v>
      </c>
      <c r="R1199" s="131">
        <f>Q1199*H1199</f>
        <v>0</v>
      </c>
      <c r="S1199" s="131">
        <v>0</v>
      </c>
      <c r="T1199" s="132">
        <f>S1199*H1199</f>
        <v>0</v>
      </c>
      <c r="AR1199" s="133" t="s">
        <v>2708</v>
      </c>
      <c r="AT1199" s="133" t="s">
        <v>153</v>
      </c>
      <c r="AU1199" s="133" t="s">
        <v>85</v>
      </c>
      <c r="AY1199" s="16" t="s">
        <v>151</v>
      </c>
      <c r="BE1199" s="134">
        <f>IF(N1199="základní",J1199,0)</f>
        <v>0</v>
      </c>
      <c r="BF1199" s="134">
        <f>IF(N1199="snížená",J1199,0)</f>
        <v>0</v>
      </c>
      <c r="BG1199" s="134">
        <f>IF(N1199="zákl. přenesená",J1199,0)</f>
        <v>0</v>
      </c>
      <c r="BH1199" s="134">
        <f>IF(N1199="sníž. přenesená",J1199,0)</f>
        <v>0</v>
      </c>
      <c r="BI1199" s="134">
        <f>IF(N1199="nulová",J1199,0)</f>
        <v>0</v>
      </c>
      <c r="BJ1199" s="16" t="s">
        <v>81</v>
      </c>
      <c r="BK1199" s="134">
        <f>ROUND(I1199*H1199,2)</f>
        <v>0</v>
      </c>
      <c r="BL1199" s="16" t="s">
        <v>2708</v>
      </c>
      <c r="BM1199" s="133" t="s">
        <v>2731</v>
      </c>
    </row>
    <row r="1200" spans="2:65" s="1" customFormat="1">
      <c r="B1200" s="31"/>
      <c r="D1200" s="135" t="s">
        <v>160</v>
      </c>
      <c r="F1200" s="136" t="s">
        <v>2732</v>
      </c>
      <c r="I1200" s="137"/>
      <c r="L1200" s="31"/>
      <c r="M1200" s="138"/>
      <c r="T1200" s="52"/>
      <c r="AT1200" s="16" t="s">
        <v>160</v>
      </c>
      <c r="AU1200" s="16" t="s">
        <v>85</v>
      </c>
    </row>
    <row r="1201" spans="2:65" s="1" customFormat="1" ht="16.5" customHeight="1">
      <c r="B1201" s="31"/>
      <c r="C1201" s="122" t="s">
        <v>2733</v>
      </c>
      <c r="D1201" s="122" t="s">
        <v>153</v>
      </c>
      <c r="E1201" s="123" t="s">
        <v>2734</v>
      </c>
      <c r="F1201" s="124" t="s">
        <v>2735</v>
      </c>
      <c r="G1201" s="125" t="s">
        <v>2366</v>
      </c>
      <c r="H1201" s="126">
        <v>1</v>
      </c>
      <c r="I1201" s="127"/>
      <c r="J1201" s="128">
        <f>ROUND(I1201*H1201,2)</f>
        <v>0</v>
      </c>
      <c r="K1201" s="124" t="s">
        <v>157</v>
      </c>
      <c r="L1201" s="31"/>
      <c r="M1201" s="129" t="s">
        <v>19</v>
      </c>
      <c r="N1201" s="130" t="s">
        <v>47</v>
      </c>
      <c r="P1201" s="131">
        <f>O1201*H1201</f>
        <v>0</v>
      </c>
      <c r="Q1201" s="131">
        <v>0</v>
      </c>
      <c r="R1201" s="131">
        <f>Q1201*H1201</f>
        <v>0</v>
      </c>
      <c r="S1201" s="131">
        <v>0</v>
      </c>
      <c r="T1201" s="132">
        <f>S1201*H1201</f>
        <v>0</v>
      </c>
      <c r="AR1201" s="133" t="s">
        <v>2708</v>
      </c>
      <c r="AT1201" s="133" t="s">
        <v>153</v>
      </c>
      <c r="AU1201" s="133" t="s">
        <v>85</v>
      </c>
      <c r="AY1201" s="16" t="s">
        <v>151</v>
      </c>
      <c r="BE1201" s="134">
        <f>IF(N1201="základní",J1201,0)</f>
        <v>0</v>
      </c>
      <c r="BF1201" s="134">
        <f>IF(N1201="snížená",J1201,0)</f>
        <v>0</v>
      </c>
      <c r="BG1201" s="134">
        <f>IF(N1201="zákl. přenesená",J1201,0)</f>
        <v>0</v>
      </c>
      <c r="BH1201" s="134">
        <f>IF(N1201="sníž. přenesená",J1201,0)</f>
        <v>0</v>
      </c>
      <c r="BI1201" s="134">
        <f>IF(N1201="nulová",J1201,0)</f>
        <v>0</v>
      </c>
      <c r="BJ1201" s="16" t="s">
        <v>81</v>
      </c>
      <c r="BK1201" s="134">
        <f>ROUND(I1201*H1201,2)</f>
        <v>0</v>
      </c>
      <c r="BL1201" s="16" t="s">
        <v>2708</v>
      </c>
      <c r="BM1201" s="133" t="s">
        <v>2736</v>
      </c>
    </row>
    <row r="1202" spans="2:65" s="1" customFormat="1">
      <c r="B1202" s="31"/>
      <c r="D1202" s="135" t="s">
        <v>160</v>
      </c>
      <c r="F1202" s="136" t="s">
        <v>2737</v>
      </c>
      <c r="I1202" s="137"/>
      <c r="L1202" s="31"/>
      <c r="M1202" s="138"/>
      <c r="T1202" s="52"/>
      <c r="AT1202" s="16" t="s">
        <v>160</v>
      </c>
      <c r="AU1202" s="16" t="s">
        <v>85</v>
      </c>
    </row>
    <row r="1203" spans="2:65" s="11" customFormat="1" ht="22.9" customHeight="1">
      <c r="B1203" s="110"/>
      <c r="D1203" s="111" t="s">
        <v>75</v>
      </c>
      <c r="E1203" s="120" t="s">
        <v>2738</v>
      </c>
      <c r="F1203" s="120" t="s">
        <v>2739</v>
      </c>
      <c r="I1203" s="113"/>
      <c r="J1203" s="121">
        <f>BK1203</f>
        <v>0</v>
      </c>
      <c r="L1203" s="110"/>
      <c r="M1203" s="115"/>
      <c r="P1203" s="116">
        <f>SUM(P1204:P1205)</f>
        <v>0</v>
      </c>
      <c r="R1203" s="116">
        <f>SUM(R1204:R1205)</f>
        <v>0</v>
      </c>
      <c r="T1203" s="117">
        <f>SUM(T1204:T1205)</f>
        <v>0</v>
      </c>
      <c r="AR1203" s="111" t="s">
        <v>181</v>
      </c>
      <c r="AT1203" s="118" t="s">
        <v>75</v>
      </c>
      <c r="AU1203" s="118" t="s">
        <v>81</v>
      </c>
      <c r="AY1203" s="111" t="s">
        <v>151</v>
      </c>
      <c r="BK1203" s="119">
        <f>SUM(BK1204:BK1205)</f>
        <v>0</v>
      </c>
    </row>
    <row r="1204" spans="2:65" s="1" customFormat="1" ht="16.5" customHeight="1">
      <c r="B1204" s="31"/>
      <c r="C1204" s="122" t="s">
        <v>2740</v>
      </c>
      <c r="D1204" s="122" t="s">
        <v>153</v>
      </c>
      <c r="E1204" s="123" t="s">
        <v>2741</v>
      </c>
      <c r="F1204" s="124" t="s">
        <v>2742</v>
      </c>
      <c r="G1204" s="125" t="s">
        <v>2366</v>
      </c>
      <c r="H1204" s="126">
        <v>1</v>
      </c>
      <c r="I1204" s="127"/>
      <c r="J1204" s="128">
        <f>ROUND(I1204*H1204,2)</f>
        <v>0</v>
      </c>
      <c r="K1204" s="124" t="s">
        <v>19</v>
      </c>
      <c r="L1204" s="31"/>
      <c r="M1204" s="129" t="s">
        <v>19</v>
      </c>
      <c r="N1204" s="130" t="s">
        <v>47</v>
      </c>
      <c r="P1204" s="131">
        <f>O1204*H1204</f>
        <v>0</v>
      </c>
      <c r="Q1204" s="131">
        <v>0</v>
      </c>
      <c r="R1204" s="131">
        <f>Q1204*H1204</f>
        <v>0</v>
      </c>
      <c r="S1204" s="131">
        <v>0</v>
      </c>
      <c r="T1204" s="132">
        <f>S1204*H1204</f>
        <v>0</v>
      </c>
      <c r="AR1204" s="133" t="s">
        <v>2708</v>
      </c>
      <c r="AT1204" s="133" t="s">
        <v>153</v>
      </c>
      <c r="AU1204" s="133" t="s">
        <v>85</v>
      </c>
      <c r="AY1204" s="16" t="s">
        <v>151</v>
      </c>
      <c r="BE1204" s="134">
        <f>IF(N1204="základní",J1204,0)</f>
        <v>0</v>
      </c>
      <c r="BF1204" s="134">
        <f>IF(N1204="snížená",J1204,0)</f>
        <v>0</v>
      </c>
      <c r="BG1204" s="134">
        <f>IF(N1204="zákl. přenesená",J1204,0)</f>
        <v>0</v>
      </c>
      <c r="BH1204" s="134">
        <f>IF(N1204="sníž. přenesená",J1204,0)</f>
        <v>0</v>
      </c>
      <c r="BI1204" s="134">
        <f>IF(N1204="nulová",J1204,0)</f>
        <v>0</v>
      </c>
      <c r="BJ1204" s="16" t="s">
        <v>81</v>
      </c>
      <c r="BK1204" s="134">
        <f>ROUND(I1204*H1204,2)</f>
        <v>0</v>
      </c>
      <c r="BL1204" s="16" t="s">
        <v>2708</v>
      </c>
      <c r="BM1204" s="133" t="s">
        <v>2743</v>
      </c>
    </row>
    <row r="1205" spans="2:65" s="1" customFormat="1" ht="16.5" customHeight="1">
      <c r="B1205" s="31"/>
      <c r="C1205" s="122" t="s">
        <v>2744</v>
      </c>
      <c r="D1205" s="122" t="s">
        <v>153</v>
      </c>
      <c r="E1205" s="123" t="s">
        <v>2745</v>
      </c>
      <c r="F1205" s="124" t="s">
        <v>2746</v>
      </c>
      <c r="G1205" s="125" t="s">
        <v>2366</v>
      </c>
      <c r="H1205" s="126">
        <v>3</v>
      </c>
      <c r="I1205" s="127"/>
      <c r="J1205" s="128">
        <f>ROUND(I1205*H1205,2)</f>
        <v>0</v>
      </c>
      <c r="K1205" s="124" t="s">
        <v>19</v>
      </c>
      <c r="L1205" s="31"/>
      <c r="M1205" s="129" t="s">
        <v>19</v>
      </c>
      <c r="N1205" s="130" t="s">
        <v>47</v>
      </c>
      <c r="P1205" s="131">
        <f>O1205*H1205</f>
        <v>0</v>
      </c>
      <c r="Q1205" s="131">
        <v>0</v>
      </c>
      <c r="R1205" s="131">
        <f>Q1205*H1205</f>
        <v>0</v>
      </c>
      <c r="S1205" s="131">
        <v>0</v>
      </c>
      <c r="T1205" s="132">
        <f>S1205*H1205</f>
        <v>0</v>
      </c>
      <c r="AR1205" s="133" t="s">
        <v>2708</v>
      </c>
      <c r="AT1205" s="133" t="s">
        <v>153</v>
      </c>
      <c r="AU1205" s="133" t="s">
        <v>85</v>
      </c>
      <c r="AY1205" s="16" t="s">
        <v>151</v>
      </c>
      <c r="BE1205" s="134">
        <f>IF(N1205="základní",J1205,0)</f>
        <v>0</v>
      </c>
      <c r="BF1205" s="134">
        <f>IF(N1205="snížená",J1205,0)</f>
        <v>0</v>
      </c>
      <c r="BG1205" s="134">
        <f>IF(N1205="zákl. přenesená",J1205,0)</f>
        <v>0</v>
      </c>
      <c r="BH1205" s="134">
        <f>IF(N1205="sníž. přenesená",J1205,0)</f>
        <v>0</v>
      </c>
      <c r="BI1205" s="134">
        <f>IF(N1205="nulová",J1205,0)</f>
        <v>0</v>
      </c>
      <c r="BJ1205" s="16" t="s">
        <v>81</v>
      </c>
      <c r="BK1205" s="134">
        <f>ROUND(I1205*H1205,2)</f>
        <v>0</v>
      </c>
      <c r="BL1205" s="16" t="s">
        <v>2708</v>
      </c>
      <c r="BM1205" s="133" t="s">
        <v>2747</v>
      </c>
    </row>
    <row r="1206" spans="2:65" s="11" customFormat="1" ht="22.9" customHeight="1">
      <c r="B1206" s="110"/>
      <c r="D1206" s="111" t="s">
        <v>75</v>
      </c>
      <c r="E1206" s="120" t="s">
        <v>2748</v>
      </c>
      <c r="F1206" s="120" t="s">
        <v>2749</v>
      </c>
      <c r="I1206" s="113"/>
      <c r="J1206" s="121">
        <f>BK1206</f>
        <v>0</v>
      </c>
      <c r="L1206" s="110"/>
      <c r="M1206" s="115"/>
      <c r="P1206" s="116">
        <f>SUM(P1207:P1208)</f>
        <v>0</v>
      </c>
      <c r="R1206" s="116">
        <f>SUM(R1207:R1208)</f>
        <v>0</v>
      </c>
      <c r="T1206" s="117">
        <f>SUM(T1207:T1208)</f>
        <v>0</v>
      </c>
      <c r="AR1206" s="111" t="s">
        <v>181</v>
      </c>
      <c r="AT1206" s="118" t="s">
        <v>75</v>
      </c>
      <c r="AU1206" s="118" t="s">
        <v>81</v>
      </c>
      <c r="AY1206" s="111" t="s">
        <v>151</v>
      </c>
      <c r="BK1206" s="119">
        <f>SUM(BK1207:BK1208)</f>
        <v>0</v>
      </c>
    </row>
    <row r="1207" spans="2:65" s="1" customFormat="1" ht="16.5" customHeight="1">
      <c r="B1207" s="31"/>
      <c r="C1207" s="122" t="s">
        <v>2750</v>
      </c>
      <c r="D1207" s="122" t="s">
        <v>153</v>
      </c>
      <c r="E1207" s="123" t="s">
        <v>2751</v>
      </c>
      <c r="F1207" s="124" t="s">
        <v>2752</v>
      </c>
      <c r="G1207" s="125" t="s">
        <v>2366</v>
      </c>
      <c r="H1207" s="126">
        <v>1</v>
      </c>
      <c r="I1207" s="127"/>
      <c r="J1207" s="128">
        <f>ROUND(I1207*H1207,2)</f>
        <v>0</v>
      </c>
      <c r="K1207" s="124" t="s">
        <v>157</v>
      </c>
      <c r="L1207" s="31"/>
      <c r="M1207" s="129" t="s">
        <v>19</v>
      </c>
      <c r="N1207" s="130" t="s">
        <v>47</v>
      </c>
      <c r="P1207" s="131">
        <f>O1207*H1207</f>
        <v>0</v>
      </c>
      <c r="Q1207" s="131">
        <v>0</v>
      </c>
      <c r="R1207" s="131">
        <f>Q1207*H1207</f>
        <v>0</v>
      </c>
      <c r="S1207" s="131">
        <v>0</v>
      </c>
      <c r="T1207" s="132">
        <f>S1207*H1207</f>
        <v>0</v>
      </c>
      <c r="AR1207" s="133" t="s">
        <v>2708</v>
      </c>
      <c r="AT1207" s="133" t="s">
        <v>153</v>
      </c>
      <c r="AU1207" s="133" t="s">
        <v>85</v>
      </c>
      <c r="AY1207" s="16" t="s">
        <v>151</v>
      </c>
      <c r="BE1207" s="134">
        <f>IF(N1207="základní",J1207,0)</f>
        <v>0</v>
      </c>
      <c r="BF1207" s="134">
        <f>IF(N1207="snížená",J1207,0)</f>
        <v>0</v>
      </c>
      <c r="BG1207" s="134">
        <f>IF(N1207="zákl. přenesená",J1207,0)</f>
        <v>0</v>
      </c>
      <c r="BH1207" s="134">
        <f>IF(N1207="sníž. přenesená",J1207,0)</f>
        <v>0</v>
      </c>
      <c r="BI1207" s="134">
        <f>IF(N1207="nulová",J1207,0)</f>
        <v>0</v>
      </c>
      <c r="BJ1207" s="16" t="s">
        <v>81</v>
      </c>
      <c r="BK1207" s="134">
        <f>ROUND(I1207*H1207,2)</f>
        <v>0</v>
      </c>
      <c r="BL1207" s="16" t="s">
        <v>2708</v>
      </c>
      <c r="BM1207" s="133" t="s">
        <v>2753</v>
      </c>
    </row>
    <row r="1208" spans="2:65" s="1" customFormat="1">
      <c r="B1208" s="31"/>
      <c r="D1208" s="135" t="s">
        <v>160</v>
      </c>
      <c r="F1208" s="136" t="s">
        <v>2754</v>
      </c>
      <c r="I1208" s="137"/>
      <c r="L1208" s="31"/>
      <c r="M1208" s="138"/>
      <c r="T1208" s="52"/>
      <c r="AT1208" s="16" t="s">
        <v>160</v>
      </c>
      <c r="AU1208" s="16" t="s">
        <v>85</v>
      </c>
    </row>
    <row r="1209" spans="2:65" s="11" customFormat="1" ht="22.9" customHeight="1">
      <c r="B1209" s="110"/>
      <c r="D1209" s="111" t="s">
        <v>75</v>
      </c>
      <c r="E1209" s="120" t="s">
        <v>2755</v>
      </c>
      <c r="F1209" s="120" t="s">
        <v>2756</v>
      </c>
      <c r="I1209" s="113"/>
      <c r="J1209" s="121">
        <f>BK1209</f>
        <v>0</v>
      </c>
      <c r="L1209" s="110"/>
      <c r="M1209" s="115"/>
      <c r="P1209" s="116">
        <f>SUM(P1210:P1214)</f>
        <v>0</v>
      </c>
      <c r="R1209" s="116">
        <f>SUM(R1210:R1214)</f>
        <v>0</v>
      </c>
      <c r="T1209" s="117">
        <f>SUM(T1210:T1214)</f>
        <v>0</v>
      </c>
      <c r="AR1209" s="111" t="s">
        <v>181</v>
      </c>
      <c r="AT1209" s="118" t="s">
        <v>75</v>
      </c>
      <c r="AU1209" s="118" t="s">
        <v>81</v>
      </c>
      <c r="AY1209" s="111" t="s">
        <v>151</v>
      </c>
      <c r="BK1209" s="119">
        <f>SUM(BK1210:BK1214)</f>
        <v>0</v>
      </c>
    </row>
    <row r="1210" spans="2:65" s="1" customFormat="1" ht="16.5" customHeight="1">
      <c r="B1210" s="31"/>
      <c r="C1210" s="122" t="s">
        <v>2757</v>
      </c>
      <c r="D1210" s="122" t="s">
        <v>153</v>
      </c>
      <c r="E1210" s="123" t="s">
        <v>2758</v>
      </c>
      <c r="F1210" s="124" t="s">
        <v>2759</v>
      </c>
      <c r="G1210" s="125" t="s">
        <v>2760</v>
      </c>
      <c r="H1210" s="126">
        <v>1</v>
      </c>
      <c r="I1210" s="127"/>
      <c r="J1210" s="128">
        <f>ROUND(I1210*H1210,2)</f>
        <v>0</v>
      </c>
      <c r="K1210" s="124" t="s">
        <v>157</v>
      </c>
      <c r="L1210" s="31"/>
      <c r="M1210" s="129" t="s">
        <v>19</v>
      </c>
      <c r="N1210" s="130" t="s">
        <v>47</v>
      </c>
      <c r="P1210" s="131">
        <f>O1210*H1210</f>
        <v>0</v>
      </c>
      <c r="Q1210" s="131">
        <v>0</v>
      </c>
      <c r="R1210" s="131">
        <f>Q1210*H1210</f>
        <v>0</v>
      </c>
      <c r="S1210" s="131">
        <v>0</v>
      </c>
      <c r="T1210" s="132">
        <f>S1210*H1210</f>
        <v>0</v>
      </c>
      <c r="AR1210" s="133" t="s">
        <v>2708</v>
      </c>
      <c r="AT1210" s="133" t="s">
        <v>153</v>
      </c>
      <c r="AU1210" s="133" t="s">
        <v>85</v>
      </c>
      <c r="AY1210" s="16" t="s">
        <v>151</v>
      </c>
      <c r="BE1210" s="134">
        <f>IF(N1210="základní",J1210,0)</f>
        <v>0</v>
      </c>
      <c r="BF1210" s="134">
        <f>IF(N1210="snížená",J1210,0)</f>
        <v>0</v>
      </c>
      <c r="BG1210" s="134">
        <f>IF(N1210="zákl. přenesená",J1210,0)</f>
        <v>0</v>
      </c>
      <c r="BH1210" s="134">
        <f>IF(N1210="sníž. přenesená",J1210,0)</f>
        <v>0</v>
      </c>
      <c r="BI1210" s="134">
        <f>IF(N1210="nulová",J1210,0)</f>
        <v>0</v>
      </c>
      <c r="BJ1210" s="16" t="s">
        <v>81</v>
      </c>
      <c r="BK1210" s="134">
        <f>ROUND(I1210*H1210,2)</f>
        <v>0</v>
      </c>
      <c r="BL1210" s="16" t="s">
        <v>2708</v>
      </c>
      <c r="BM1210" s="133" t="s">
        <v>2761</v>
      </c>
    </row>
    <row r="1211" spans="2:65" s="1" customFormat="1">
      <c r="B1211" s="31"/>
      <c r="D1211" s="135" t="s">
        <v>160</v>
      </c>
      <c r="F1211" s="136" t="s">
        <v>2762</v>
      </c>
      <c r="I1211" s="137"/>
      <c r="L1211" s="31"/>
      <c r="M1211" s="138"/>
      <c r="T1211" s="52"/>
      <c r="AT1211" s="16" t="s">
        <v>160</v>
      </c>
      <c r="AU1211" s="16" t="s">
        <v>85</v>
      </c>
    </row>
    <row r="1212" spans="2:65" s="1" customFormat="1" ht="16.5" customHeight="1">
      <c r="B1212" s="31"/>
      <c r="C1212" s="122" t="s">
        <v>2763</v>
      </c>
      <c r="D1212" s="122" t="s">
        <v>153</v>
      </c>
      <c r="E1212" s="123" t="s">
        <v>2764</v>
      </c>
      <c r="F1212" s="124" t="s">
        <v>2765</v>
      </c>
      <c r="G1212" s="125" t="s">
        <v>221</v>
      </c>
      <c r="H1212" s="126">
        <v>548.28</v>
      </c>
      <c r="I1212" s="127"/>
      <c r="J1212" s="128">
        <f>ROUND(I1212*H1212,2)</f>
        <v>0</v>
      </c>
      <c r="K1212" s="124" t="s">
        <v>157</v>
      </c>
      <c r="L1212" s="31"/>
      <c r="M1212" s="129" t="s">
        <v>19</v>
      </c>
      <c r="N1212" s="130" t="s">
        <v>47</v>
      </c>
      <c r="P1212" s="131">
        <f>O1212*H1212</f>
        <v>0</v>
      </c>
      <c r="Q1212" s="131">
        <v>0</v>
      </c>
      <c r="R1212" s="131">
        <f>Q1212*H1212</f>
        <v>0</v>
      </c>
      <c r="S1212" s="131">
        <v>0</v>
      </c>
      <c r="T1212" s="132">
        <f>S1212*H1212</f>
        <v>0</v>
      </c>
      <c r="AR1212" s="133" t="s">
        <v>2708</v>
      </c>
      <c r="AT1212" s="133" t="s">
        <v>153</v>
      </c>
      <c r="AU1212" s="133" t="s">
        <v>85</v>
      </c>
      <c r="AY1212" s="16" t="s">
        <v>151</v>
      </c>
      <c r="BE1212" s="134">
        <f>IF(N1212="základní",J1212,0)</f>
        <v>0</v>
      </c>
      <c r="BF1212" s="134">
        <f>IF(N1212="snížená",J1212,0)</f>
        <v>0</v>
      </c>
      <c r="BG1212" s="134">
        <f>IF(N1212="zákl. přenesená",J1212,0)</f>
        <v>0</v>
      </c>
      <c r="BH1212" s="134">
        <f>IF(N1212="sníž. přenesená",J1212,0)</f>
        <v>0</v>
      </c>
      <c r="BI1212" s="134">
        <f>IF(N1212="nulová",J1212,0)</f>
        <v>0</v>
      </c>
      <c r="BJ1212" s="16" t="s">
        <v>81</v>
      </c>
      <c r="BK1212" s="134">
        <f>ROUND(I1212*H1212,2)</f>
        <v>0</v>
      </c>
      <c r="BL1212" s="16" t="s">
        <v>2708</v>
      </c>
      <c r="BM1212" s="133" t="s">
        <v>2766</v>
      </c>
    </row>
    <row r="1213" spans="2:65" s="1" customFormat="1">
      <c r="B1213" s="31"/>
      <c r="D1213" s="135" t="s">
        <v>160</v>
      </c>
      <c r="F1213" s="136" t="s">
        <v>2767</v>
      </c>
      <c r="I1213" s="137"/>
      <c r="L1213" s="31"/>
      <c r="M1213" s="138"/>
      <c r="T1213" s="52"/>
      <c r="AT1213" s="16" t="s">
        <v>160</v>
      </c>
      <c r="AU1213" s="16" t="s">
        <v>85</v>
      </c>
    </row>
    <row r="1214" spans="2:65" s="12" customFormat="1">
      <c r="B1214" s="139"/>
      <c r="D1214" s="140" t="s">
        <v>162</v>
      </c>
      <c r="E1214" s="141" t="s">
        <v>19</v>
      </c>
      <c r="F1214" s="142" t="s">
        <v>2768</v>
      </c>
      <c r="H1214" s="143">
        <v>548.28</v>
      </c>
      <c r="I1214" s="144"/>
      <c r="L1214" s="139"/>
      <c r="M1214" s="166"/>
      <c r="N1214" s="167"/>
      <c r="O1214" s="167"/>
      <c r="P1214" s="167"/>
      <c r="Q1214" s="167"/>
      <c r="R1214" s="167"/>
      <c r="S1214" s="167"/>
      <c r="T1214" s="168"/>
      <c r="AT1214" s="141" t="s">
        <v>162</v>
      </c>
      <c r="AU1214" s="141" t="s">
        <v>85</v>
      </c>
      <c r="AV1214" s="12" t="s">
        <v>85</v>
      </c>
      <c r="AW1214" s="12" t="s">
        <v>35</v>
      </c>
      <c r="AX1214" s="12" t="s">
        <v>81</v>
      </c>
      <c r="AY1214" s="141" t="s">
        <v>151</v>
      </c>
    </row>
    <row r="1215" spans="2:65" s="1" customFormat="1" ht="6.95" customHeight="1">
      <c r="B1215" s="40"/>
      <c r="C1215" s="41"/>
      <c r="D1215" s="41"/>
      <c r="E1215" s="41"/>
      <c r="F1215" s="41"/>
      <c r="G1215" s="41"/>
      <c r="H1215" s="41"/>
      <c r="I1215" s="41"/>
      <c r="J1215" s="41"/>
      <c r="K1215" s="41"/>
      <c r="L1215" s="31"/>
    </row>
  </sheetData>
  <sheetProtection algorithmName="SHA-512" hashValue="nqoHR4+PDn//vLxHarIzyi5mUv6qoknPYVUUkdHbsSE4HRpZAiprGIoJjocuTKFq50I9CDhD3A5bHcNImazgow==" saltValue="g980eIQY51VaQHhwpo912Q==" spinCount="100000" sheet="1" objects="1" scenarios="1" formatColumns="0" formatRows="0" autoFilter="0"/>
  <autoFilter ref="C121:K1214" xr:uid="{00000000-0009-0000-0000-000001000000}"/>
  <mergeCells count="9">
    <mergeCell ref="E50:H50"/>
    <mergeCell ref="E112:H112"/>
    <mergeCell ref="E114:H114"/>
    <mergeCell ref="L2:V2"/>
    <mergeCell ref="E7:H7"/>
    <mergeCell ref="E9:H9"/>
    <mergeCell ref="E18:H18"/>
    <mergeCell ref="E27:H27"/>
    <mergeCell ref="E48:H48"/>
  </mergeCells>
  <hyperlinks>
    <hyperlink ref="F126" r:id="rId1" xr:uid="{00000000-0004-0000-0100-000000000000}"/>
    <hyperlink ref="F129" r:id="rId2" xr:uid="{00000000-0004-0000-0100-000001000000}"/>
    <hyperlink ref="F132" r:id="rId3" xr:uid="{00000000-0004-0000-0100-000002000000}"/>
    <hyperlink ref="F135" r:id="rId4" xr:uid="{00000000-0004-0000-0100-000003000000}"/>
    <hyperlink ref="F138" r:id="rId5" xr:uid="{00000000-0004-0000-0100-000004000000}"/>
    <hyperlink ref="F141" r:id="rId6" xr:uid="{00000000-0004-0000-0100-000005000000}"/>
    <hyperlink ref="F147" r:id="rId7" xr:uid="{00000000-0004-0000-0100-000006000000}"/>
    <hyperlink ref="F150" r:id="rId8" xr:uid="{00000000-0004-0000-0100-000007000000}"/>
    <hyperlink ref="F153" r:id="rId9" xr:uid="{00000000-0004-0000-0100-000008000000}"/>
    <hyperlink ref="F156" r:id="rId10" xr:uid="{00000000-0004-0000-0100-000009000000}"/>
    <hyperlink ref="F159" r:id="rId11" xr:uid="{00000000-0004-0000-0100-00000A000000}"/>
    <hyperlink ref="F162" r:id="rId12" xr:uid="{00000000-0004-0000-0100-00000B000000}"/>
    <hyperlink ref="F165" r:id="rId13" xr:uid="{00000000-0004-0000-0100-00000C000000}"/>
    <hyperlink ref="F169" r:id="rId14" xr:uid="{00000000-0004-0000-0100-00000D000000}"/>
    <hyperlink ref="F172" r:id="rId15" xr:uid="{00000000-0004-0000-0100-00000E000000}"/>
    <hyperlink ref="F177" r:id="rId16" xr:uid="{00000000-0004-0000-0100-00000F000000}"/>
    <hyperlink ref="F180" r:id="rId17" xr:uid="{00000000-0004-0000-0100-000010000000}"/>
    <hyperlink ref="F185" r:id="rId18" xr:uid="{00000000-0004-0000-0100-000011000000}"/>
    <hyperlink ref="F191" r:id="rId19" xr:uid="{00000000-0004-0000-0100-000012000000}"/>
    <hyperlink ref="F194" r:id="rId20" xr:uid="{00000000-0004-0000-0100-000013000000}"/>
    <hyperlink ref="F199" r:id="rId21" xr:uid="{00000000-0004-0000-0100-000014000000}"/>
    <hyperlink ref="F202" r:id="rId22" xr:uid="{00000000-0004-0000-0100-000015000000}"/>
    <hyperlink ref="F208" r:id="rId23" xr:uid="{00000000-0004-0000-0100-000016000000}"/>
    <hyperlink ref="F211" r:id="rId24" xr:uid="{00000000-0004-0000-0100-000017000000}"/>
    <hyperlink ref="F214" r:id="rId25" xr:uid="{00000000-0004-0000-0100-000018000000}"/>
    <hyperlink ref="F216" r:id="rId26" xr:uid="{00000000-0004-0000-0100-000019000000}"/>
    <hyperlink ref="F218" r:id="rId27" xr:uid="{00000000-0004-0000-0100-00001A000000}"/>
    <hyperlink ref="F220" r:id="rId28" xr:uid="{00000000-0004-0000-0100-00001B000000}"/>
    <hyperlink ref="F222" r:id="rId29" xr:uid="{00000000-0004-0000-0100-00001C000000}"/>
    <hyperlink ref="F225" r:id="rId30" xr:uid="{00000000-0004-0000-0100-00001D000000}"/>
    <hyperlink ref="F228" r:id="rId31" xr:uid="{00000000-0004-0000-0100-00001E000000}"/>
    <hyperlink ref="F231" r:id="rId32" xr:uid="{00000000-0004-0000-0100-00001F000000}"/>
    <hyperlink ref="F233" r:id="rId33" xr:uid="{00000000-0004-0000-0100-000020000000}"/>
    <hyperlink ref="F237" r:id="rId34" xr:uid="{00000000-0004-0000-0100-000021000000}"/>
    <hyperlink ref="F239" r:id="rId35" xr:uid="{00000000-0004-0000-0100-000022000000}"/>
    <hyperlink ref="F241" r:id="rId36" xr:uid="{00000000-0004-0000-0100-000023000000}"/>
    <hyperlink ref="F246" r:id="rId37" xr:uid="{00000000-0004-0000-0100-000024000000}"/>
    <hyperlink ref="F248" r:id="rId38" xr:uid="{00000000-0004-0000-0100-000025000000}"/>
    <hyperlink ref="F251" r:id="rId39" xr:uid="{00000000-0004-0000-0100-000026000000}"/>
    <hyperlink ref="F254" r:id="rId40" xr:uid="{00000000-0004-0000-0100-000027000000}"/>
    <hyperlink ref="F264" r:id="rId41" xr:uid="{00000000-0004-0000-0100-000028000000}"/>
    <hyperlink ref="F266" r:id="rId42" xr:uid="{00000000-0004-0000-0100-000029000000}"/>
    <hyperlink ref="F269" r:id="rId43" xr:uid="{00000000-0004-0000-0100-00002A000000}"/>
    <hyperlink ref="F272" r:id="rId44" xr:uid="{00000000-0004-0000-0100-00002B000000}"/>
    <hyperlink ref="F274" r:id="rId45" xr:uid="{00000000-0004-0000-0100-00002C000000}"/>
    <hyperlink ref="F276" r:id="rId46" xr:uid="{00000000-0004-0000-0100-00002D000000}"/>
    <hyperlink ref="F280" r:id="rId47" xr:uid="{00000000-0004-0000-0100-00002E000000}"/>
    <hyperlink ref="F285" r:id="rId48" xr:uid="{00000000-0004-0000-0100-00002F000000}"/>
    <hyperlink ref="F290" r:id="rId49" xr:uid="{00000000-0004-0000-0100-000030000000}"/>
    <hyperlink ref="F293" r:id="rId50" xr:uid="{00000000-0004-0000-0100-000031000000}"/>
    <hyperlink ref="F296" r:id="rId51" xr:uid="{00000000-0004-0000-0100-000032000000}"/>
    <hyperlink ref="F299" r:id="rId52" xr:uid="{00000000-0004-0000-0100-000033000000}"/>
    <hyperlink ref="F302" r:id="rId53" xr:uid="{00000000-0004-0000-0100-000034000000}"/>
    <hyperlink ref="F305" r:id="rId54" xr:uid="{00000000-0004-0000-0100-000035000000}"/>
    <hyperlink ref="F308" r:id="rId55" xr:uid="{00000000-0004-0000-0100-000036000000}"/>
    <hyperlink ref="F311" r:id="rId56" xr:uid="{00000000-0004-0000-0100-000037000000}"/>
    <hyperlink ref="F314" r:id="rId57" xr:uid="{00000000-0004-0000-0100-000038000000}"/>
    <hyperlink ref="F317" r:id="rId58" xr:uid="{00000000-0004-0000-0100-000039000000}"/>
    <hyperlink ref="F320" r:id="rId59" xr:uid="{00000000-0004-0000-0100-00003A000000}"/>
    <hyperlink ref="F323" r:id="rId60" xr:uid="{00000000-0004-0000-0100-00003B000000}"/>
    <hyperlink ref="F325" r:id="rId61" xr:uid="{00000000-0004-0000-0100-00003C000000}"/>
    <hyperlink ref="F328" r:id="rId62" xr:uid="{00000000-0004-0000-0100-00003D000000}"/>
    <hyperlink ref="F331" r:id="rId63" xr:uid="{00000000-0004-0000-0100-00003E000000}"/>
    <hyperlink ref="F334" r:id="rId64" xr:uid="{00000000-0004-0000-0100-00003F000000}"/>
    <hyperlink ref="F336" r:id="rId65" xr:uid="{00000000-0004-0000-0100-000040000000}"/>
    <hyperlink ref="F338" r:id="rId66" xr:uid="{00000000-0004-0000-0100-000041000000}"/>
    <hyperlink ref="F341" r:id="rId67" xr:uid="{00000000-0004-0000-0100-000042000000}"/>
    <hyperlink ref="F343" r:id="rId68" xr:uid="{00000000-0004-0000-0100-000043000000}"/>
    <hyperlink ref="F345" r:id="rId69" xr:uid="{00000000-0004-0000-0100-000044000000}"/>
    <hyperlink ref="F347" r:id="rId70" xr:uid="{00000000-0004-0000-0100-000045000000}"/>
    <hyperlink ref="F350" r:id="rId71" xr:uid="{00000000-0004-0000-0100-000046000000}"/>
    <hyperlink ref="F354" r:id="rId72" xr:uid="{00000000-0004-0000-0100-000047000000}"/>
    <hyperlink ref="F356" r:id="rId73" xr:uid="{00000000-0004-0000-0100-000048000000}"/>
    <hyperlink ref="F361" r:id="rId74" xr:uid="{00000000-0004-0000-0100-000049000000}"/>
    <hyperlink ref="F366" r:id="rId75" xr:uid="{00000000-0004-0000-0100-00004A000000}"/>
    <hyperlink ref="F370" r:id="rId76" xr:uid="{00000000-0004-0000-0100-00004B000000}"/>
    <hyperlink ref="F374" r:id="rId77" xr:uid="{00000000-0004-0000-0100-00004C000000}"/>
    <hyperlink ref="F377" r:id="rId78" xr:uid="{00000000-0004-0000-0100-00004D000000}"/>
    <hyperlink ref="F382" r:id="rId79" xr:uid="{00000000-0004-0000-0100-00004E000000}"/>
    <hyperlink ref="F384" r:id="rId80" xr:uid="{00000000-0004-0000-0100-00004F000000}"/>
    <hyperlink ref="F387" r:id="rId81" xr:uid="{00000000-0004-0000-0100-000050000000}"/>
    <hyperlink ref="F391" r:id="rId82" xr:uid="{00000000-0004-0000-0100-000051000000}"/>
    <hyperlink ref="F396" r:id="rId83" xr:uid="{00000000-0004-0000-0100-000052000000}"/>
    <hyperlink ref="F401" r:id="rId84" xr:uid="{00000000-0004-0000-0100-000053000000}"/>
    <hyperlink ref="F405" r:id="rId85" xr:uid="{00000000-0004-0000-0100-000054000000}"/>
    <hyperlink ref="F410" r:id="rId86" xr:uid="{00000000-0004-0000-0100-000055000000}"/>
    <hyperlink ref="F414" r:id="rId87" xr:uid="{00000000-0004-0000-0100-000056000000}"/>
    <hyperlink ref="F417" r:id="rId88" xr:uid="{00000000-0004-0000-0100-000057000000}"/>
    <hyperlink ref="F422" r:id="rId89" xr:uid="{00000000-0004-0000-0100-000058000000}"/>
    <hyperlink ref="F424" r:id="rId90" xr:uid="{00000000-0004-0000-0100-000059000000}"/>
    <hyperlink ref="F429" r:id="rId91" xr:uid="{00000000-0004-0000-0100-00005A000000}"/>
    <hyperlink ref="F432" r:id="rId92" xr:uid="{00000000-0004-0000-0100-00005B000000}"/>
    <hyperlink ref="F434" r:id="rId93" xr:uid="{00000000-0004-0000-0100-00005C000000}"/>
    <hyperlink ref="F436" r:id="rId94" xr:uid="{00000000-0004-0000-0100-00005D000000}"/>
    <hyperlink ref="F438" r:id="rId95" xr:uid="{00000000-0004-0000-0100-00005E000000}"/>
    <hyperlink ref="F440" r:id="rId96" xr:uid="{00000000-0004-0000-0100-00005F000000}"/>
    <hyperlink ref="F442" r:id="rId97" xr:uid="{00000000-0004-0000-0100-000060000000}"/>
    <hyperlink ref="F444" r:id="rId98" xr:uid="{00000000-0004-0000-0100-000061000000}"/>
    <hyperlink ref="F446" r:id="rId99" xr:uid="{00000000-0004-0000-0100-000062000000}"/>
    <hyperlink ref="F448" r:id="rId100" xr:uid="{00000000-0004-0000-0100-000063000000}"/>
    <hyperlink ref="F450" r:id="rId101" xr:uid="{00000000-0004-0000-0100-000064000000}"/>
    <hyperlink ref="F452" r:id="rId102" xr:uid="{00000000-0004-0000-0100-000065000000}"/>
    <hyperlink ref="F455" r:id="rId103" xr:uid="{00000000-0004-0000-0100-000066000000}"/>
    <hyperlink ref="F458" r:id="rId104" xr:uid="{00000000-0004-0000-0100-000067000000}"/>
    <hyperlink ref="F460" r:id="rId105" xr:uid="{00000000-0004-0000-0100-000068000000}"/>
    <hyperlink ref="F463" r:id="rId106" xr:uid="{00000000-0004-0000-0100-000069000000}"/>
    <hyperlink ref="F465" r:id="rId107" xr:uid="{00000000-0004-0000-0100-00006A000000}"/>
    <hyperlink ref="F468" r:id="rId108" xr:uid="{00000000-0004-0000-0100-00006B000000}"/>
    <hyperlink ref="F471" r:id="rId109" xr:uid="{00000000-0004-0000-0100-00006C000000}"/>
    <hyperlink ref="F474" r:id="rId110" xr:uid="{00000000-0004-0000-0100-00006D000000}"/>
    <hyperlink ref="F477" r:id="rId111" xr:uid="{00000000-0004-0000-0100-00006E000000}"/>
    <hyperlink ref="F479" r:id="rId112" xr:uid="{00000000-0004-0000-0100-00006F000000}"/>
    <hyperlink ref="F481" r:id="rId113" xr:uid="{00000000-0004-0000-0100-000070000000}"/>
    <hyperlink ref="F483" r:id="rId114" xr:uid="{00000000-0004-0000-0100-000071000000}"/>
    <hyperlink ref="F485" r:id="rId115" xr:uid="{00000000-0004-0000-0100-000072000000}"/>
    <hyperlink ref="F488" r:id="rId116" xr:uid="{00000000-0004-0000-0100-000073000000}"/>
    <hyperlink ref="F490" r:id="rId117" xr:uid="{00000000-0004-0000-0100-000074000000}"/>
    <hyperlink ref="F492" r:id="rId118" xr:uid="{00000000-0004-0000-0100-000075000000}"/>
    <hyperlink ref="F494" r:id="rId119" xr:uid="{00000000-0004-0000-0100-000076000000}"/>
    <hyperlink ref="F496" r:id="rId120" xr:uid="{00000000-0004-0000-0100-000077000000}"/>
    <hyperlink ref="F498" r:id="rId121" xr:uid="{00000000-0004-0000-0100-000078000000}"/>
    <hyperlink ref="F500" r:id="rId122" xr:uid="{00000000-0004-0000-0100-000079000000}"/>
    <hyperlink ref="F502" r:id="rId123" xr:uid="{00000000-0004-0000-0100-00007A000000}"/>
    <hyperlink ref="F507" r:id="rId124" xr:uid="{00000000-0004-0000-0100-00007B000000}"/>
    <hyperlink ref="F512" r:id="rId125" xr:uid="{00000000-0004-0000-0100-00007C000000}"/>
    <hyperlink ref="F517" r:id="rId126" xr:uid="{00000000-0004-0000-0100-00007D000000}"/>
    <hyperlink ref="F519" r:id="rId127" xr:uid="{00000000-0004-0000-0100-00007E000000}"/>
    <hyperlink ref="F521" r:id="rId128" xr:uid="{00000000-0004-0000-0100-00007F000000}"/>
    <hyperlink ref="F523" r:id="rId129" xr:uid="{00000000-0004-0000-0100-000080000000}"/>
    <hyperlink ref="F525" r:id="rId130" xr:uid="{00000000-0004-0000-0100-000081000000}"/>
    <hyperlink ref="F527" r:id="rId131" xr:uid="{00000000-0004-0000-0100-000082000000}"/>
    <hyperlink ref="F529" r:id="rId132" xr:uid="{00000000-0004-0000-0100-000083000000}"/>
    <hyperlink ref="F531" r:id="rId133" xr:uid="{00000000-0004-0000-0100-000084000000}"/>
    <hyperlink ref="F534" r:id="rId134" xr:uid="{00000000-0004-0000-0100-000085000000}"/>
    <hyperlink ref="F539" r:id="rId135" xr:uid="{00000000-0004-0000-0100-000086000000}"/>
    <hyperlink ref="F541" r:id="rId136" xr:uid="{00000000-0004-0000-0100-000087000000}"/>
    <hyperlink ref="F543" r:id="rId137" xr:uid="{00000000-0004-0000-0100-000088000000}"/>
    <hyperlink ref="F545" r:id="rId138" xr:uid="{00000000-0004-0000-0100-000089000000}"/>
    <hyperlink ref="F547" r:id="rId139" xr:uid="{00000000-0004-0000-0100-00008A000000}"/>
    <hyperlink ref="F550" r:id="rId140" xr:uid="{00000000-0004-0000-0100-00008B000000}"/>
    <hyperlink ref="F552" r:id="rId141" xr:uid="{00000000-0004-0000-0100-00008C000000}"/>
    <hyperlink ref="F555" r:id="rId142" xr:uid="{00000000-0004-0000-0100-00008D000000}"/>
    <hyperlink ref="F558" r:id="rId143" xr:uid="{00000000-0004-0000-0100-00008E000000}"/>
    <hyperlink ref="F561" r:id="rId144" xr:uid="{00000000-0004-0000-0100-00008F000000}"/>
    <hyperlink ref="F563" r:id="rId145" xr:uid="{00000000-0004-0000-0100-000090000000}"/>
    <hyperlink ref="F566" r:id="rId146" xr:uid="{00000000-0004-0000-0100-000091000000}"/>
    <hyperlink ref="F569" r:id="rId147" xr:uid="{00000000-0004-0000-0100-000092000000}"/>
    <hyperlink ref="F571" r:id="rId148" xr:uid="{00000000-0004-0000-0100-000093000000}"/>
    <hyperlink ref="F573" r:id="rId149" xr:uid="{00000000-0004-0000-0100-000094000000}"/>
    <hyperlink ref="F576" r:id="rId150" xr:uid="{00000000-0004-0000-0100-000095000000}"/>
    <hyperlink ref="F578" r:id="rId151" xr:uid="{00000000-0004-0000-0100-000096000000}"/>
    <hyperlink ref="F580" r:id="rId152" xr:uid="{00000000-0004-0000-0100-000097000000}"/>
    <hyperlink ref="F582" r:id="rId153" xr:uid="{00000000-0004-0000-0100-000098000000}"/>
    <hyperlink ref="F584" r:id="rId154" xr:uid="{00000000-0004-0000-0100-000099000000}"/>
    <hyperlink ref="F586" r:id="rId155" xr:uid="{00000000-0004-0000-0100-00009A000000}"/>
    <hyperlink ref="F589" r:id="rId156" xr:uid="{00000000-0004-0000-0100-00009B000000}"/>
    <hyperlink ref="F592" r:id="rId157" xr:uid="{00000000-0004-0000-0100-00009C000000}"/>
    <hyperlink ref="F595" r:id="rId158" xr:uid="{00000000-0004-0000-0100-00009D000000}"/>
    <hyperlink ref="F597" r:id="rId159" xr:uid="{00000000-0004-0000-0100-00009E000000}"/>
    <hyperlink ref="F599" r:id="rId160" xr:uid="{00000000-0004-0000-0100-00009F000000}"/>
    <hyperlink ref="F601" r:id="rId161" xr:uid="{00000000-0004-0000-0100-0000A0000000}"/>
    <hyperlink ref="F603" r:id="rId162" xr:uid="{00000000-0004-0000-0100-0000A1000000}"/>
    <hyperlink ref="F605" r:id="rId163" xr:uid="{00000000-0004-0000-0100-0000A2000000}"/>
    <hyperlink ref="F607" r:id="rId164" xr:uid="{00000000-0004-0000-0100-0000A3000000}"/>
    <hyperlink ref="F609" r:id="rId165" xr:uid="{00000000-0004-0000-0100-0000A4000000}"/>
    <hyperlink ref="F612" r:id="rId166" xr:uid="{00000000-0004-0000-0100-0000A5000000}"/>
    <hyperlink ref="F614" r:id="rId167" xr:uid="{00000000-0004-0000-0100-0000A6000000}"/>
    <hyperlink ref="F617" r:id="rId168" xr:uid="{00000000-0004-0000-0100-0000A7000000}"/>
    <hyperlink ref="F619" r:id="rId169" xr:uid="{00000000-0004-0000-0100-0000A8000000}"/>
    <hyperlink ref="F621" r:id="rId170" xr:uid="{00000000-0004-0000-0100-0000A9000000}"/>
    <hyperlink ref="F624" r:id="rId171" xr:uid="{00000000-0004-0000-0100-0000AA000000}"/>
    <hyperlink ref="F627" r:id="rId172" xr:uid="{00000000-0004-0000-0100-0000AB000000}"/>
    <hyperlink ref="F630" r:id="rId173" xr:uid="{00000000-0004-0000-0100-0000AC000000}"/>
    <hyperlink ref="F633" r:id="rId174" xr:uid="{00000000-0004-0000-0100-0000AD000000}"/>
    <hyperlink ref="F636" r:id="rId175" xr:uid="{00000000-0004-0000-0100-0000AE000000}"/>
    <hyperlink ref="F638" r:id="rId176" xr:uid="{00000000-0004-0000-0100-0000AF000000}"/>
    <hyperlink ref="F641" r:id="rId177" xr:uid="{00000000-0004-0000-0100-0000B0000000}"/>
    <hyperlink ref="F643" r:id="rId178" xr:uid="{00000000-0004-0000-0100-0000B1000000}"/>
    <hyperlink ref="F646" r:id="rId179" xr:uid="{00000000-0004-0000-0100-0000B2000000}"/>
    <hyperlink ref="F648" r:id="rId180" xr:uid="{00000000-0004-0000-0100-0000B3000000}"/>
    <hyperlink ref="F650" r:id="rId181" xr:uid="{00000000-0004-0000-0100-0000B4000000}"/>
    <hyperlink ref="F652" r:id="rId182" xr:uid="{00000000-0004-0000-0100-0000B5000000}"/>
    <hyperlink ref="F654" r:id="rId183" xr:uid="{00000000-0004-0000-0100-0000B6000000}"/>
    <hyperlink ref="F656" r:id="rId184" xr:uid="{00000000-0004-0000-0100-0000B7000000}"/>
    <hyperlink ref="F658" r:id="rId185" xr:uid="{00000000-0004-0000-0100-0000B8000000}"/>
    <hyperlink ref="F660" r:id="rId186" xr:uid="{00000000-0004-0000-0100-0000B9000000}"/>
    <hyperlink ref="F662" r:id="rId187" xr:uid="{00000000-0004-0000-0100-0000BA000000}"/>
    <hyperlink ref="F664" r:id="rId188" xr:uid="{00000000-0004-0000-0100-0000BB000000}"/>
    <hyperlink ref="F666" r:id="rId189" xr:uid="{00000000-0004-0000-0100-0000BC000000}"/>
    <hyperlink ref="F669" r:id="rId190" xr:uid="{00000000-0004-0000-0100-0000BD000000}"/>
    <hyperlink ref="F673" r:id="rId191" xr:uid="{00000000-0004-0000-0100-0000BE000000}"/>
    <hyperlink ref="F677" r:id="rId192" xr:uid="{00000000-0004-0000-0100-0000BF000000}"/>
    <hyperlink ref="F680" r:id="rId193" xr:uid="{00000000-0004-0000-0100-0000C0000000}"/>
    <hyperlink ref="F685" r:id="rId194" xr:uid="{00000000-0004-0000-0100-0000C1000000}"/>
    <hyperlink ref="F690" r:id="rId195" xr:uid="{00000000-0004-0000-0100-0000C2000000}"/>
    <hyperlink ref="F695" r:id="rId196" xr:uid="{00000000-0004-0000-0100-0000C3000000}"/>
    <hyperlink ref="F703" r:id="rId197" xr:uid="{00000000-0004-0000-0100-0000C4000000}"/>
    <hyperlink ref="F708" r:id="rId198" xr:uid="{00000000-0004-0000-0100-0000C5000000}"/>
    <hyperlink ref="F712" r:id="rId199" xr:uid="{00000000-0004-0000-0100-0000C6000000}"/>
    <hyperlink ref="F714" r:id="rId200" xr:uid="{00000000-0004-0000-0100-0000C7000000}"/>
    <hyperlink ref="F717" r:id="rId201" xr:uid="{00000000-0004-0000-0100-0000C8000000}"/>
    <hyperlink ref="F720" r:id="rId202" xr:uid="{00000000-0004-0000-0100-0000C9000000}"/>
    <hyperlink ref="F723" r:id="rId203" xr:uid="{00000000-0004-0000-0100-0000CA000000}"/>
    <hyperlink ref="F726" r:id="rId204" xr:uid="{00000000-0004-0000-0100-0000CB000000}"/>
    <hyperlink ref="F730" r:id="rId205" xr:uid="{00000000-0004-0000-0100-0000CC000000}"/>
    <hyperlink ref="F736" r:id="rId206" xr:uid="{00000000-0004-0000-0100-0000CD000000}"/>
    <hyperlink ref="F739" r:id="rId207" xr:uid="{00000000-0004-0000-0100-0000CE000000}"/>
    <hyperlink ref="F742" r:id="rId208" xr:uid="{00000000-0004-0000-0100-0000CF000000}"/>
    <hyperlink ref="F748" r:id="rId209" xr:uid="{00000000-0004-0000-0100-0000D0000000}"/>
    <hyperlink ref="F751" r:id="rId210" xr:uid="{00000000-0004-0000-0100-0000D1000000}"/>
    <hyperlink ref="F753" r:id="rId211" xr:uid="{00000000-0004-0000-0100-0000D2000000}"/>
    <hyperlink ref="F760" r:id="rId212" xr:uid="{00000000-0004-0000-0100-0000D3000000}"/>
    <hyperlink ref="F763" r:id="rId213" xr:uid="{00000000-0004-0000-0100-0000D4000000}"/>
    <hyperlink ref="F767" r:id="rId214" xr:uid="{00000000-0004-0000-0100-0000D5000000}"/>
    <hyperlink ref="F770" r:id="rId215" xr:uid="{00000000-0004-0000-0100-0000D6000000}"/>
    <hyperlink ref="F773" r:id="rId216" xr:uid="{00000000-0004-0000-0100-0000D7000000}"/>
    <hyperlink ref="F776" r:id="rId217" xr:uid="{00000000-0004-0000-0100-0000D8000000}"/>
    <hyperlink ref="F779" r:id="rId218" xr:uid="{00000000-0004-0000-0100-0000D9000000}"/>
    <hyperlink ref="F782" r:id="rId219" xr:uid="{00000000-0004-0000-0100-0000DA000000}"/>
    <hyperlink ref="F785" r:id="rId220" xr:uid="{00000000-0004-0000-0100-0000DB000000}"/>
    <hyperlink ref="F788" r:id="rId221" xr:uid="{00000000-0004-0000-0100-0000DC000000}"/>
    <hyperlink ref="F790" r:id="rId222" xr:uid="{00000000-0004-0000-0100-0000DD000000}"/>
    <hyperlink ref="F792" r:id="rId223" xr:uid="{00000000-0004-0000-0100-0000DE000000}"/>
    <hyperlink ref="F794" r:id="rId224" xr:uid="{00000000-0004-0000-0100-0000DF000000}"/>
    <hyperlink ref="F797" r:id="rId225" xr:uid="{00000000-0004-0000-0100-0000E0000000}"/>
    <hyperlink ref="F800" r:id="rId226" xr:uid="{00000000-0004-0000-0100-0000E1000000}"/>
    <hyperlink ref="F803" r:id="rId227" xr:uid="{00000000-0004-0000-0100-0000E2000000}"/>
    <hyperlink ref="F806" r:id="rId228" xr:uid="{00000000-0004-0000-0100-0000E3000000}"/>
    <hyperlink ref="F809" r:id="rId229" xr:uid="{00000000-0004-0000-0100-0000E4000000}"/>
    <hyperlink ref="F812" r:id="rId230" xr:uid="{00000000-0004-0000-0100-0000E5000000}"/>
    <hyperlink ref="F815" r:id="rId231" xr:uid="{00000000-0004-0000-0100-0000E6000000}"/>
    <hyperlink ref="F818" r:id="rId232" xr:uid="{00000000-0004-0000-0100-0000E7000000}"/>
    <hyperlink ref="F822" r:id="rId233" xr:uid="{00000000-0004-0000-0100-0000E8000000}"/>
    <hyperlink ref="F824" r:id="rId234" xr:uid="{00000000-0004-0000-0100-0000E9000000}"/>
    <hyperlink ref="F828" r:id="rId235" xr:uid="{00000000-0004-0000-0100-0000EA000000}"/>
    <hyperlink ref="F831" r:id="rId236" xr:uid="{00000000-0004-0000-0100-0000EB000000}"/>
    <hyperlink ref="F834" r:id="rId237" xr:uid="{00000000-0004-0000-0100-0000EC000000}"/>
    <hyperlink ref="F837" r:id="rId238" xr:uid="{00000000-0004-0000-0100-0000ED000000}"/>
    <hyperlink ref="F840" r:id="rId239" xr:uid="{00000000-0004-0000-0100-0000EE000000}"/>
    <hyperlink ref="F843" r:id="rId240" xr:uid="{00000000-0004-0000-0100-0000EF000000}"/>
    <hyperlink ref="F845" r:id="rId241" xr:uid="{00000000-0004-0000-0100-0000F0000000}"/>
    <hyperlink ref="F849" r:id="rId242" xr:uid="{00000000-0004-0000-0100-0000F1000000}"/>
    <hyperlink ref="F854" r:id="rId243" xr:uid="{00000000-0004-0000-0100-0000F2000000}"/>
    <hyperlink ref="F859" r:id="rId244" xr:uid="{00000000-0004-0000-0100-0000F3000000}"/>
    <hyperlink ref="F862" r:id="rId245" xr:uid="{00000000-0004-0000-0100-0000F4000000}"/>
    <hyperlink ref="F865" r:id="rId246" xr:uid="{00000000-0004-0000-0100-0000F5000000}"/>
    <hyperlink ref="F868" r:id="rId247" xr:uid="{00000000-0004-0000-0100-0000F6000000}"/>
    <hyperlink ref="F871" r:id="rId248" xr:uid="{00000000-0004-0000-0100-0000F7000000}"/>
    <hyperlink ref="F875" r:id="rId249" xr:uid="{00000000-0004-0000-0100-0000F8000000}"/>
    <hyperlink ref="F880" r:id="rId250" xr:uid="{00000000-0004-0000-0100-0000F9000000}"/>
    <hyperlink ref="F886" r:id="rId251" xr:uid="{00000000-0004-0000-0100-0000FA000000}"/>
    <hyperlink ref="F892" r:id="rId252" xr:uid="{00000000-0004-0000-0100-0000FB000000}"/>
    <hyperlink ref="F898" r:id="rId253" xr:uid="{00000000-0004-0000-0100-0000FC000000}"/>
    <hyperlink ref="F902" r:id="rId254" xr:uid="{00000000-0004-0000-0100-0000FD000000}"/>
    <hyperlink ref="F906" r:id="rId255" xr:uid="{00000000-0004-0000-0100-0000FE000000}"/>
    <hyperlink ref="F908" r:id="rId256" xr:uid="{00000000-0004-0000-0100-0000FF000000}"/>
    <hyperlink ref="F910" r:id="rId257" xr:uid="{00000000-0004-0000-0100-000000010000}"/>
    <hyperlink ref="F913" r:id="rId258" xr:uid="{00000000-0004-0000-0100-000001010000}"/>
    <hyperlink ref="F916" r:id="rId259" xr:uid="{00000000-0004-0000-0100-000002010000}"/>
    <hyperlink ref="F919" r:id="rId260" xr:uid="{00000000-0004-0000-0100-000003010000}"/>
    <hyperlink ref="F922" r:id="rId261" xr:uid="{00000000-0004-0000-0100-000004010000}"/>
    <hyperlink ref="F925" r:id="rId262" xr:uid="{00000000-0004-0000-0100-000005010000}"/>
    <hyperlink ref="F928" r:id="rId263" xr:uid="{00000000-0004-0000-0100-000006010000}"/>
    <hyperlink ref="F930" r:id="rId264" xr:uid="{00000000-0004-0000-0100-000007010000}"/>
    <hyperlink ref="F932" r:id="rId265" xr:uid="{00000000-0004-0000-0100-000008010000}"/>
    <hyperlink ref="F934" r:id="rId266" xr:uid="{00000000-0004-0000-0100-000009010000}"/>
    <hyperlink ref="F936" r:id="rId267" xr:uid="{00000000-0004-0000-0100-00000A010000}"/>
    <hyperlink ref="F939" r:id="rId268" xr:uid="{00000000-0004-0000-0100-00000B010000}"/>
    <hyperlink ref="F942" r:id="rId269" xr:uid="{00000000-0004-0000-0100-00000C010000}"/>
    <hyperlink ref="F947" r:id="rId270" xr:uid="{00000000-0004-0000-0100-00000D010000}"/>
    <hyperlink ref="F950" r:id="rId271" xr:uid="{00000000-0004-0000-0100-00000E010000}"/>
    <hyperlink ref="F954" r:id="rId272" xr:uid="{00000000-0004-0000-0100-00000F010000}"/>
    <hyperlink ref="F956" r:id="rId273" xr:uid="{00000000-0004-0000-0100-000010010000}"/>
    <hyperlink ref="F958" r:id="rId274" xr:uid="{00000000-0004-0000-0100-000011010000}"/>
    <hyperlink ref="F960" r:id="rId275" xr:uid="{00000000-0004-0000-0100-000012010000}"/>
    <hyperlink ref="F965" r:id="rId276" xr:uid="{00000000-0004-0000-0100-000013010000}"/>
    <hyperlink ref="F969" r:id="rId277" xr:uid="{00000000-0004-0000-0100-000014010000}"/>
    <hyperlink ref="F975" r:id="rId278" xr:uid="{00000000-0004-0000-0100-000015010000}"/>
    <hyperlink ref="F980" r:id="rId279" xr:uid="{00000000-0004-0000-0100-000016010000}"/>
    <hyperlink ref="F985" r:id="rId280" xr:uid="{00000000-0004-0000-0100-000017010000}"/>
    <hyperlink ref="F991" r:id="rId281" xr:uid="{00000000-0004-0000-0100-000018010000}"/>
    <hyperlink ref="F995" r:id="rId282" xr:uid="{00000000-0004-0000-0100-000019010000}"/>
    <hyperlink ref="F998" r:id="rId283" xr:uid="{00000000-0004-0000-0100-00001A010000}"/>
    <hyperlink ref="F1003" r:id="rId284" xr:uid="{00000000-0004-0000-0100-00001B010000}"/>
    <hyperlink ref="F1007" r:id="rId285" xr:uid="{00000000-0004-0000-0100-00001C010000}"/>
    <hyperlink ref="F1010" r:id="rId286" xr:uid="{00000000-0004-0000-0100-00001D010000}"/>
    <hyperlink ref="F1014" r:id="rId287" xr:uid="{00000000-0004-0000-0100-00001E010000}"/>
    <hyperlink ref="F1016" r:id="rId288" xr:uid="{00000000-0004-0000-0100-00001F010000}"/>
    <hyperlink ref="F1019" r:id="rId289" xr:uid="{00000000-0004-0000-0100-000020010000}"/>
    <hyperlink ref="F1023" r:id="rId290" xr:uid="{00000000-0004-0000-0100-000021010000}"/>
    <hyperlink ref="F1026" r:id="rId291" xr:uid="{00000000-0004-0000-0100-000022010000}"/>
    <hyperlink ref="F1029" r:id="rId292" xr:uid="{00000000-0004-0000-0100-000023010000}"/>
    <hyperlink ref="F1032" r:id="rId293" xr:uid="{00000000-0004-0000-0100-000024010000}"/>
    <hyperlink ref="F1036" r:id="rId294" xr:uid="{00000000-0004-0000-0100-000025010000}"/>
    <hyperlink ref="F1038" r:id="rId295" xr:uid="{00000000-0004-0000-0100-000026010000}"/>
    <hyperlink ref="F1042" r:id="rId296" xr:uid="{00000000-0004-0000-0100-000027010000}"/>
    <hyperlink ref="F1051" r:id="rId297" xr:uid="{00000000-0004-0000-0100-000028010000}"/>
    <hyperlink ref="F1053" r:id="rId298" xr:uid="{00000000-0004-0000-0100-000029010000}"/>
    <hyperlink ref="F1056" r:id="rId299" xr:uid="{00000000-0004-0000-0100-00002A010000}"/>
    <hyperlink ref="F1059" r:id="rId300" xr:uid="{00000000-0004-0000-0100-00002B010000}"/>
    <hyperlink ref="F1063" r:id="rId301" xr:uid="{00000000-0004-0000-0100-00002C010000}"/>
    <hyperlink ref="F1068" r:id="rId302" xr:uid="{00000000-0004-0000-0100-00002D010000}"/>
    <hyperlink ref="F1071" r:id="rId303" xr:uid="{00000000-0004-0000-0100-00002E010000}"/>
    <hyperlink ref="F1074" r:id="rId304" xr:uid="{00000000-0004-0000-0100-00002F010000}"/>
    <hyperlink ref="F1077" r:id="rId305" xr:uid="{00000000-0004-0000-0100-000030010000}"/>
    <hyperlink ref="F1080" r:id="rId306" xr:uid="{00000000-0004-0000-0100-000031010000}"/>
    <hyperlink ref="F1082" r:id="rId307" xr:uid="{00000000-0004-0000-0100-000032010000}"/>
    <hyperlink ref="F1086" r:id="rId308" xr:uid="{00000000-0004-0000-0100-000033010000}"/>
    <hyperlink ref="F1089" r:id="rId309" xr:uid="{00000000-0004-0000-0100-000034010000}"/>
    <hyperlink ref="F1093" r:id="rId310" xr:uid="{00000000-0004-0000-0100-000035010000}"/>
    <hyperlink ref="F1096" r:id="rId311" xr:uid="{00000000-0004-0000-0100-000036010000}"/>
    <hyperlink ref="F1098" r:id="rId312" xr:uid="{00000000-0004-0000-0100-000037010000}"/>
    <hyperlink ref="F1100" r:id="rId313" xr:uid="{00000000-0004-0000-0100-000038010000}"/>
    <hyperlink ref="F1103" r:id="rId314" xr:uid="{00000000-0004-0000-0100-000039010000}"/>
    <hyperlink ref="F1106" r:id="rId315" xr:uid="{00000000-0004-0000-0100-00003A010000}"/>
    <hyperlink ref="F1108" r:id="rId316" xr:uid="{00000000-0004-0000-0100-00003B010000}"/>
    <hyperlink ref="F1110" r:id="rId317" xr:uid="{00000000-0004-0000-0100-00003C010000}"/>
    <hyperlink ref="F1113" r:id="rId318" xr:uid="{00000000-0004-0000-0100-00003D010000}"/>
    <hyperlink ref="F1117" r:id="rId319" xr:uid="{00000000-0004-0000-0100-00003E010000}"/>
    <hyperlink ref="F1122" r:id="rId320" xr:uid="{00000000-0004-0000-0100-00003F010000}"/>
    <hyperlink ref="F1125" r:id="rId321" xr:uid="{00000000-0004-0000-0100-000040010000}"/>
    <hyperlink ref="F1127" r:id="rId322" xr:uid="{00000000-0004-0000-0100-000041010000}"/>
    <hyperlink ref="F1131" r:id="rId323" xr:uid="{00000000-0004-0000-0100-000042010000}"/>
    <hyperlink ref="F1134" r:id="rId324" xr:uid="{00000000-0004-0000-0100-000043010000}"/>
    <hyperlink ref="F1136" r:id="rId325" xr:uid="{00000000-0004-0000-0100-000044010000}"/>
    <hyperlink ref="F1138" r:id="rId326" xr:uid="{00000000-0004-0000-0100-000045010000}"/>
    <hyperlink ref="F1140" r:id="rId327" xr:uid="{00000000-0004-0000-0100-000046010000}"/>
    <hyperlink ref="F1142" r:id="rId328" xr:uid="{00000000-0004-0000-0100-000047010000}"/>
    <hyperlink ref="F1147" r:id="rId329" xr:uid="{00000000-0004-0000-0100-000048010000}"/>
    <hyperlink ref="F1151" r:id="rId330" xr:uid="{00000000-0004-0000-0100-000049010000}"/>
    <hyperlink ref="F1153" r:id="rId331" xr:uid="{00000000-0004-0000-0100-00004A010000}"/>
    <hyperlink ref="F1155" r:id="rId332" xr:uid="{00000000-0004-0000-0100-00004B010000}"/>
    <hyperlink ref="F1160" r:id="rId333" xr:uid="{00000000-0004-0000-0100-00004C010000}"/>
    <hyperlink ref="F1163" r:id="rId334" xr:uid="{00000000-0004-0000-0100-00004D010000}"/>
    <hyperlink ref="F1166" r:id="rId335" xr:uid="{00000000-0004-0000-0100-00004E010000}"/>
    <hyperlink ref="F1168" r:id="rId336" xr:uid="{00000000-0004-0000-0100-00004F010000}"/>
    <hyperlink ref="F1170" r:id="rId337" xr:uid="{00000000-0004-0000-0100-000050010000}"/>
    <hyperlink ref="F1173" r:id="rId338" xr:uid="{00000000-0004-0000-0100-000051010000}"/>
    <hyperlink ref="F1176" r:id="rId339" xr:uid="{00000000-0004-0000-0100-000052010000}"/>
    <hyperlink ref="F1178" r:id="rId340" xr:uid="{00000000-0004-0000-0100-000053010000}"/>
    <hyperlink ref="F1181" r:id="rId341" xr:uid="{00000000-0004-0000-0100-000054010000}"/>
    <hyperlink ref="F1183" r:id="rId342" xr:uid="{00000000-0004-0000-0100-000055010000}"/>
    <hyperlink ref="F1185" r:id="rId343" xr:uid="{00000000-0004-0000-0100-000056010000}"/>
    <hyperlink ref="F1187" r:id="rId344" xr:uid="{00000000-0004-0000-0100-000057010000}"/>
    <hyperlink ref="F1191" r:id="rId345" xr:uid="{00000000-0004-0000-0100-000058010000}"/>
    <hyperlink ref="F1193" r:id="rId346" xr:uid="{00000000-0004-0000-0100-000059010000}"/>
    <hyperlink ref="F1196" r:id="rId347" xr:uid="{00000000-0004-0000-0100-00005A010000}"/>
    <hyperlink ref="F1198" r:id="rId348" xr:uid="{00000000-0004-0000-0100-00005B010000}"/>
    <hyperlink ref="F1200" r:id="rId349" xr:uid="{00000000-0004-0000-0100-00005C010000}"/>
    <hyperlink ref="F1202" r:id="rId350" xr:uid="{00000000-0004-0000-0100-00005D010000}"/>
    <hyperlink ref="F1208" r:id="rId351" xr:uid="{00000000-0004-0000-0100-00005E010000}"/>
    <hyperlink ref="F1211" r:id="rId352" xr:uid="{00000000-0004-0000-0100-00005F010000}"/>
    <hyperlink ref="F1213" r:id="rId353" xr:uid="{00000000-0004-0000-0100-00006001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5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786C-3074-4C2C-9FE6-9736768C3853}">
  <sheetPr>
    <pageSetUpPr fitToPage="1"/>
  </sheetPr>
  <dimension ref="A1:K34"/>
  <sheetViews>
    <sheetView topLeftCell="A13" workbookViewId="0">
      <selection activeCell="I16" sqref="I16"/>
    </sheetView>
  </sheetViews>
  <sheetFormatPr defaultRowHeight="15"/>
  <cols>
    <col min="1" max="1" width="3.6640625" style="254" customWidth="1"/>
    <col min="2" max="2" width="5.33203125" style="254" customWidth="1"/>
    <col min="3" max="3" width="28.1640625" style="254" customWidth="1"/>
    <col min="4" max="4" width="28.33203125" style="254" customWidth="1"/>
    <col min="5" max="5" width="11" style="254" customWidth="1"/>
    <col min="6" max="6" width="12.1640625" style="254" customWidth="1"/>
    <col min="7" max="7" width="37" style="254" customWidth="1"/>
    <col min="8" max="8" width="8.83203125" style="254" customWidth="1"/>
    <col min="9" max="9" width="14.5" style="254" customWidth="1"/>
    <col min="10" max="10" width="10.83203125" style="254" customWidth="1"/>
    <col min="11" max="11" width="13.6640625" style="254" customWidth="1"/>
    <col min="12" max="16384" width="9.33203125" style="254"/>
  </cols>
  <sheetData>
    <row r="1" spans="1:11" ht="36" customHeight="1">
      <c r="B1" s="254" t="s">
        <v>2956</v>
      </c>
    </row>
    <row r="2" spans="1:11" ht="10.5" customHeight="1"/>
    <row r="3" spans="1:11" ht="30">
      <c r="B3" s="255" t="s">
        <v>2957</v>
      </c>
      <c r="C3" s="255" t="s">
        <v>2958</v>
      </c>
      <c r="D3" s="255" t="s">
        <v>2959</v>
      </c>
      <c r="E3" s="256" t="s">
        <v>2960</v>
      </c>
      <c r="F3" s="255" t="s">
        <v>2961</v>
      </c>
      <c r="G3" s="255" t="s">
        <v>2962</v>
      </c>
      <c r="H3" s="255" t="s">
        <v>2963</v>
      </c>
      <c r="I3" s="255" t="s">
        <v>2964</v>
      </c>
      <c r="J3" s="255" t="s">
        <v>2965</v>
      </c>
      <c r="K3" s="256" t="s">
        <v>2966</v>
      </c>
    </row>
    <row r="4" spans="1:11" ht="152.25" customHeight="1">
      <c r="A4" s="257"/>
      <c r="B4" s="258" t="s">
        <v>2967</v>
      </c>
      <c r="C4" s="259" t="s">
        <v>2968</v>
      </c>
      <c r="D4" s="256" t="s">
        <v>2969</v>
      </c>
      <c r="E4" s="256" t="s">
        <v>2970</v>
      </c>
      <c r="F4" s="256" t="s">
        <v>2971</v>
      </c>
      <c r="G4" s="256"/>
      <c r="H4" s="256">
        <v>2</v>
      </c>
      <c r="I4" s="260">
        <v>0</v>
      </c>
      <c r="J4" s="260">
        <v>0</v>
      </c>
      <c r="K4" s="261">
        <f t="shared" ref="K4:K14" si="0">(I4+J4)*H4</f>
        <v>0</v>
      </c>
    </row>
    <row r="5" spans="1:11" ht="51.75" customHeight="1">
      <c r="A5" s="257"/>
      <c r="B5" s="258" t="s">
        <v>2972</v>
      </c>
      <c r="C5" s="256" t="s">
        <v>2973</v>
      </c>
      <c r="D5" s="256" t="s">
        <v>2974</v>
      </c>
      <c r="E5" s="256" t="s">
        <v>2975</v>
      </c>
      <c r="F5" s="256" t="s">
        <v>2971</v>
      </c>
      <c r="G5" s="310"/>
      <c r="H5" s="256">
        <v>12</v>
      </c>
      <c r="I5" s="260">
        <v>0</v>
      </c>
      <c r="J5" s="260">
        <v>0</v>
      </c>
      <c r="K5" s="261">
        <f t="shared" si="0"/>
        <v>0</v>
      </c>
    </row>
    <row r="6" spans="1:11" ht="51.75" customHeight="1">
      <c r="A6" s="257"/>
      <c r="B6" s="258" t="s">
        <v>2976</v>
      </c>
      <c r="C6" s="256" t="s">
        <v>2977</v>
      </c>
      <c r="D6" s="256" t="s">
        <v>2978</v>
      </c>
      <c r="E6" s="256" t="s">
        <v>2979</v>
      </c>
      <c r="F6" s="256" t="s">
        <v>2971</v>
      </c>
      <c r="G6" s="310"/>
      <c r="H6" s="256">
        <v>8</v>
      </c>
      <c r="I6" s="260">
        <v>0</v>
      </c>
      <c r="J6" s="260">
        <v>0</v>
      </c>
      <c r="K6" s="261">
        <f t="shared" si="0"/>
        <v>0</v>
      </c>
    </row>
    <row r="7" spans="1:11" ht="51.75" customHeight="1">
      <c r="A7" s="257"/>
      <c r="B7" s="258" t="s">
        <v>2980</v>
      </c>
      <c r="C7" s="256" t="s">
        <v>2981</v>
      </c>
      <c r="D7" s="256" t="s">
        <v>2982</v>
      </c>
      <c r="E7" s="256" t="s">
        <v>2983</v>
      </c>
      <c r="F7" s="256" t="s">
        <v>2971</v>
      </c>
      <c r="G7" s="310"/>
      <c r="H7" s="256">
        <v>6</v>
      </c>
      <c r="I7" s="260">
        <v>0</v>
      </c>
      <c r="J7" s="260">
        <v>0</v>
      </c>
      <c r="K7" s="261">
        <f t="shared" si="0"/>
        <v>0</v>
      </c>
    </row>
    <row r="8" spans="1:11" ht="156" customHeight="1">
      <c r="A8" s="257"/>
      <c r="B8" s="258" t="s">
        <v>2984</v>
      </c>
      <c r="C8" s="256" t="s">
        <v>2985</v>
      </c>
      <c r="D8" s="256" t="s">
        <v>2986</v>
      </c>
      <c r="E8" s="256" t="s">
        <v>2987</v>
      </c>
      <c r="F8" s="256" t="s">
        <v>2971</v>
      </c>
      <c r="G8" s="256"/>
      <c r="H8" s="256">
        <v>2</v>
      </c>
      <c r="I8" s="260">
        <v>0</v>
      </c>
      <c r="J8" s="260">
        <v>0</v>
      </c>
      <c r="K8" s="261">
        <f t="shared" si="0"/>
        <v>0</v>
      </c>
    </row>
    <row r="9" spans="1:11" ht="136.5" customHeight="1">
      <c r="A9" s="257"/>
      <c r="B9" s="258" t="s">
        <v>2988</v>
      </c>
      <c r="C9" s="256" t="s">
        <v>2989</v>
      </c>
      <c r="D9" s="256" t="s">
        <v>2990</v>
      </c>
      <c r="E9" s="256" t="s">
        <v>2991</v>
      </c>
      <c r="F9" s="256" t="s">
        <v>2971</v>
      </c>
      <c r="G9" s="256"/>
      <c r="H9" s="256">
        <v>2</v>
      </c>
      <c r="I9" s="260">
        <v>0</v>
      </c>
      <c r="J9" s="260">
        <v>0</v>
      </c>
      <c r="K9" s="261">
        <f t="shared" si="0"/>
        <v>0</v>
      </c>
    </row>
    <row r="10" spans="1:11" ht="187.5" customHeight="1">
      <c r="A10" s="257"/>
      <c r="B10" s="258" t="s">
        <v>2992</v>
      </c>
      <c r="C10" s="256" t="s">
        <v>2993</v>
      </c>
      <c r="D10" s="256" t="s">
        <v>2994</v>
      </c>
      <c r="E10" s="256" t="s">
        <v>2987</v>
      </c>
      <c r="F10" s="258" t="s">
        <v>2995</v>
      </c>
      <c r="G10" s="256"/>
      <c r="H10" s="256">
        <v>2</v>
      </c>
      <c r="I10" s="260">
        <v>0</v>
      </c>
      <c r="J10" s="260">
        <v>0</v>
      </c>
      <c r="K10" s="261">
        <f t="shared" si="0"/>
        <v>0</v>
      </c>
    </row>
    <row r="11" spans="1:11" ht="187.5" customHeight="1">
      <c r="A11" s="257"/>
      <c r="B11" s="258" t="s">
        <v>2996</v>
      </c>
      <c r="C11" s="256" t="s">
        <v>2997</v>
      </c>
      <c r="D11" s="256" t="s">
        <v>2998</v>
      </c>
      <c r="E11" s="256" t="s">
        <v>2999</v>
      </c>
      <c r="F11" s="256" t="s">
        <v>2971</v>
      </c>
      <c r="G11" s="256"/>
      <c r="H11" s="256">
        <v>4</v>
      </c>
      <c r="I11" s="260">
        <v>0</v>
      </c>
      <c r="J11" s="260">
        <v>0</v>
      </c>
      <c r="K11" s="261">
        <f t="shared" si="0"/>
        <v>0</v>
      </c>
    </row>
    <row r="12" spans="1:11" ht="153.75" customHeight="1">
      <c r="A12" s="257"/>
      <c r="B12" s="258" t="s">
        <v>3000</v>
      </c>
      <c r="C12" s="256" t="s">
        <v>3001</v>
      </c>
      <c r="D12" s="256" t="s">
        <v>3002</v>
      </c>
      <c r="E12" s="256" t="s">
        <v>2999</v>
      </c>
      <c r="F12" s="256" t="s">
        <v>2971</v>
      </c>
      <c r="G12" s="256"/>
      <c r="H12" s="256">
        <v>6</v>
      </c>
      <c r="I12" s="260">
        <v>0</v>
      </c>
      <c r="J12" s="260">
        <v>0</v>
      </c>
      <c r="K12" s="261">
        <f t="shared" si="0"/>
        <v>0</v>
      </c>
    </row>
    <row r="13" spans="1:11" ht="159" customHeight="1">
      <c r="A13" s="257"/>
      <c r="B13" s="258">
        <v>10</v>
      </c>
      <c r="C13" s="256" t="s">
        <v>3003</v>
      </c>
      <c r="D13" s="256" t="s">
        <v>3004</v>
      </c>
      <c r="E13" s="256" t="s">
        <v>2999</v>
      </c>
      <c r="F13" s="256" t="s">
        <v>2971</v>
      </c>
      <c r="G13" s="256"/>
      <c r="H13" s="256">
        <v>6</v>
      </c>
      <c r="I13" s="260">
        <v>0</v>
      </c>
      <c r="J13" s="260">
        <v>0</v>
      </c>
      <c r="K13" s="261">
        <f t="shared" si="0"/>
        <v>0</v>
      </c>
    </row>
    <row r="14" spans="1:11" ht="120.75" customHeight="1">
      <c r="A14" s="257"/>
      <c r="B14" s="258">
        <v>11</v>
      </c>
      <c r="C14" s="256" t="s">
        <v>3005</v>
      </c>
      <c r="D14" s="256" t="s">
        <v>3006</v>
      </c>
      <c r="E14" s="256" t="s">
        <v>3007</v>
      </c>
      <c r="F14" s="256" t="s">
        <v>3008</v>
      </c>
      <c r="G14" s="256"/>
      <c r="H14" s="256">
        <v>5</v>
      </c>
      <c r="I14" s="260">
        <v>0</v>
      </c>
      <c r="J14" s="260">
        <v>0</v>
      </c>
      <c r="K14" s="261">
        <f t="shared" si="0"/>
        <v>0</v>
      </c>
    </row>
    <row r="15" spans="1:11" ht="108.75" customHeight="1" thickBot="1">
      <c r="A15" s="257"/>
      <c r="B15" s="258">
        <v>12</v>
      </c>
      <c r="C15" s="256" t="s">
        <v>3009</v>
      </c>
      <c r="D15" s="256" t="s">
        <v>3010</v>
      </c>
      <c r="E15" s="256" t="s">
        <v>3011</v>
      </c>
      <c r="F15" s="256" t="s">
        <v>3008</v>
      </c>
      <c r="G15" s="256"/>
      <c r="H15" s="256">
        <v>3</v>
      </c>
      <c r="I15" s="260">
        <v>0</v>
      </c>
      <c r="J15" s="260">
        <v>0</v>
      </c>
      <c r="K15" s="262">
        <f>(I15+J15)*H15</f>
        <v>0</v>
      </c>
    </row>
    <row r="16" spans="1:11" ht="51.75" customHeight="1" thickBot="1">
      <c r="A16" s="257"/>
      <c r="B16" s="263"/>
      <c r="C16" s="257"/>
      <c r="D16" s="257"/>
      <c r="E16" s="257"/>
      <c r="F16" s="257"/>
      <c r="G16" s="257"/>
      <c r="H16" s="257"/>
      <c r="I16" s="264"/>
      <c r="J16" s="265" t="s">
        <v>3012</v>
      </c>
      <c r="K16" s="266">
        <f>SUM(K4:K15)</f>
        <v>0</v>
      </c>
    </row>
    <row r="17" spans="1:8" ht="51.75" customHeight="1">
      <c r="A17" s="257"/>
      <c r="B17" s="263"/>
      <c r="C17" s="257"/>
      <c r="D17" s="257"/>
      <c r="E17" s="257"/>
      <c r="F17" s="257"/>
      <c r="G17" s="257"/>
      <c r="H17" s="257"/>
    </row>
    <row r="18" spans="1:8" ht="51.75" customHeight="1">
      <c r="B18" s="267"/>
    </row>
    <row r="19" spans="1:8" ht="51.75" customHeight="1"/>
    <row r="20" spans="1:8" ht="51.75" customHeight="1"/>
    <row r="21" spans="1:8" ht="51.75" customHeight="1"/>
    <row r="22" spans="1:8" ht="51.75" customHeight="1"/>
    <row r="23" spans="1:8" ht="51.75" customHeight="1"/>
    <row r="24" spans="1:8" ht="51.75" customHeight="1"/>
    <row r="25" spans="1:8" ht="51.75" customHeight="1"/>
    <row r="26" spans="1:8" ht="51.75" customHeight="1"/>
    <row r="27" spans="1:8" ht="51.75" customHeight="1"/>
    <row r="28" spans="1:8" ht="51.75" customHeight="1"/>
    <row r="29" spans="1:8" ht="51.75" customHeight="1"/>
    <row r="30" spans="1:8" ht="51.75" customHeight="1"/>
    <row r="31" spans="1:8" ht="51.75" customHeight="1"/>
    <row r="32" spans="1:8" ht="51.75" customHeight="1"/>
    <row r="33" ht="51.75" customHeight="1"/>
    <row r="34" ht="51.75" customHeight="1"/>
  </sheetData>
  <mergeCells count="1">
    <mergeCell ref="G5:G7"/>
  </mergeCells>
  <pageMargins left="0.7" right="0.7" top="0.78740157499999996" bottom="0.78740157499999996" header="0.3" footer="0.3"/>
  <pageSetup paperSize="9" scale="8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69" customWidth="1"/>
    <col min="2" max="2" width="1.6640625" style="169" customWidth="1"/>
    <col min="3" max="4" width="5" style="169" customWidth="1"/>
    <col min="5" max="5" width="11.6640625" style="169" customWidth="1"/>
    <col min="6" max="6" width="9.1640625" style="169" customWidth="1"/>
    <col min="7" max="7" width="5" style="169" customWidth="1"/>
    <col min="8" max="8" width="77.83203125" style="169" customWidth="1"/>
    <col min="9" max="10" width="20" style="169" customWidth="1"/>
    <col min="11" max="11" width="1.6640625" style="169" customWidth="1"/>
  </cols>
  <sheetData>
    <row r="1" spans="2:11" customFormat="1" ht="37.5" customHeight="1"/>
    <row r="2" spans="2:11" customFormat="1" ht="7.5" customHeight="1">
      <c r="B2" s="170"/>
      <c r="C2" s="171"/>
      <c r="D2" s="171"/>
      <c r="E2" s="171"/>
      <c r="F2" s="171"/>
      <c r="G2" s="171"/>
      <c r="H2" s="171"/>
      <c r="I2" s="171"/>
      <c r="J2" s="171"/>
      <c r="K2" s="172"/>
    </row>
    <row r="3" spans="2:11" s="14" customFormat="1" ht="45" customHeight="1">
      <c r="B3" s="173"/>
      <c r="C3" s="313" t="s">
        <v>2769</v>
      </c>
      <c r="D3" s="313"/>
      <c r="E3" s="313"/>
      <c r="F3" s="313"/>
      <c r="G3" s="313"/>
      <c r="H3" s="313"/>
      <c r="I3" s="313"/>
      <c r="J3" s="313"/>
      <c r="K3" s="174"/>
    </row>
    <row r="4" spans="2:11" customFormat="1" ht="25.5" customHeight="1">
      <c r="B4" s="175"/>
      <c r="C4" s="318" t="s">
        <v>2770</v>
      </c>
      <c r="D4" s="318"/>
      <c r="E4" s="318"/>
      <c r="F4" s="318"/>
      <c r="G4" s="318"/>
      <c r="H4" s="318"/>
      <c r="I4" s="318"/>
      <c r="J4" s="318"/>
      <c r="K4" s="176"/>
    </row>
    <row r="5" spans="2:11" customFormat="1" ht="5.25" customHeight="1">
      <c r="B5" s="175"/>
      <c r="C5" s="177"/>
      <c r="D5" s="177"/>
      <c r="E5" s="177"/>
      <c r="F5" s="177"/>
      <c r="G5" s="177"/>
      <c r="H5" s="177"/>
      <c r="I5" s="177"/>
      <c r="J5" s="177"/>
      <c r="K5" s="176"/>
    </row>
    <row r="6" spans="2:11" customFormat="1" ht="15" customHeight="1">
      <c r="B6" s="175"/>
      <c r="C6" s="317" t="s">
        <v>2771</v>
      </c>
      <c r="D6" s="317"/>
      <c r="E6" s="317"/>
      <c r="F6" s="317"/>
      <c r="G6" s="317"/>
      <c r="H6" s="317"/>
      <c r="I6" s="317"/>
      <c r="J6" s="317"/>
      <c r="K6" s="176"/>
    </row>
    <row r="7" spans="2:11" customFormat="1" ht="15" customHeight="1">
      <c r="B7" s="179"/>
      <c r="C7" s="317" t="s">
        <v>2772</v>
      </c>
      <c r="D7" s="317"/>
      <c r="E7" s="317"/>
      <c r="F7" s="317"/>
      <c r="G7" s="317"/>
      <c r="H7" s="317"/>
      <c r="I7" s="317"/>
      <c r="J7" s="317"/>
      <c r="K7" s="176"/>
    </row>
    <row r="8" spans="2:11" customFormat="1" ht="12.75" customHeight="1">
      <c r="B8" s="179"/>
      <c r="C8" s="178"/>
      <c r="D8" s="178"/>
      <c r="E8" s="178"/>
      <c r="F8" s="178"/>
      <c r="G8" s="178"/>
      <c r="H8" s="178"/>
      <c r="I8" s="178"/>
      <c r="J8" s="178"/>
      <c r="K8" s="176"/>
    </row>
    <row r="9" spans="2:11" customFormat="1" ht="15" customHeight="1">
      <c r="B9" s="179"/>
      <c r="C9" s="317" t="s">
        <v>2773</v>
      </c>
      <c r="D9" s="317"/>
      <c r="E9" s="317"/>
      <c r="F9" s="317"/>
      <c r="G9" s="317"/>
      <c r="H9" s="317"/>
      <c r="I9" s="317"/>
      <c r="J9" s="317"/>
      <c r="K9" s="176"/>
    </row>
    <row r="10" spans="2:11" customFormat="1" ht="15" customHeight="1">
      <c r="B10" s="179"/>
      <c r="C10" s="178"/>
      <c r="D10" s="317" t="s">
        <v>2774</v>
      </c>
      <c r="E10" s="317"/>
      <c r="F10" s="317"/>
      <c r="G10" s="317"/>
      <c r="H10" s="317"/>
      <c r="I10" s="317"/>
      <c r="J10" s="317"/>
      <c r="K10" s="176"/>
    </row>
    <row r="11" spans="2:11" customFormat="1" ht="15" customHeight="1">
      <c r="B11" s="179"/>
      <c r="C11" s="180"/>
      <c r="D11" s="317" t="s">
        <v>2775</v>
      </c>
      <c r="E11" s="317"/>
      <c r="F11" s="317"/>
      <c r="G11" s="317"/>
      <c r="H11" s="317"/>
      <c r="I11" s="317"/>
      <c r="J11" s="317"/>
      <c r="K11" s="176"/>
    </row>
    <row r="12" spans="2:11" customFormat="1" ht="15" customHeight="1">
      <c r="B12" s="179"/>
      <c r="C12" s="180"/>
      <c r="D12" s="178"/>
      <c r="E12" s="178"/>
      <c r="F12" s="178"/>
      <c r="G12" s="178"/>
      <c r="H12" s="178"/>
      <c r="I12" s="178"/>
      <c r="J12" s="178"/>
      <c r="K12" s="176"/>
    </row>
    <row r="13" spans="2:11" customFormat="1" ht="15" customHeight="1">
      <c r="B13" s="179"/>
      <c r="C13" s="180"/>
      <c r="D13" s="181" t="s">
        <v>2776</v>
      </c>
      <c r="E13" s="178"/>
      <c r="F13" s="178"/>
      <c r="G13" s="178"/>
      <c r="H13" s="178"/>
      <c r="I13" s="178"/>
      <c r="J13" s="178"/>
      <c r="K13" s="176"/>
    </row>
    <row r="14" spans="2:11" customFormat="1" ht="12.75" customHeight="1">
      <c r="B14" s="179"/>
      <c r="C14" s="180"/>
      <c r="D14" s="180"/>
      <c r="E14" s="180"/>
      <c r="F14" s="180"/>
      <c r="G14" s="180"/>
      <c r="H14" s="180"/>
      <c r="I14" s="180"/>
      <c r="J14" s="180"/>
      <c r="K14" s="176"/>
    </row>
    <row r="15" spans="2:11" customFormat="1" ht="15" customHeight="1">
      <c r="B15" s="179"/>
      <c r="C15" s="180"/>
      <c r="D15" s="317" t="s">
        <v>2777</v>
      </c>
      <c r="E15" s="317"/>
      <c r="F15" s="317"/>
      <c r="G15" s="317"/>
      <c r="H15" s="317"/>
      <c r="I15" s="317"/>
      <c r="J15" s="317"/>
      <c r="K15" s="176"/>
    </row>
    <row r="16" spans="2:11" customFormat="1" ht="15" customHeight="1">
      <c r="B16" s="179"/>
      <c r="C16" s="180"/>
      <c r="D16" s="317" t="s">
        <v>2778</v>
      </c>
      <c r="E16" s="317"/>
      <c r="F16" s="317"/>
      <c r="G16" s="317"/>
      <c r="H16" s="317"/>
      <c r="I16" s="317"/>
      <c r="J16" s="317"/>
      <c r="K16" s="176"/>
    </row>
    <row r="17" spans="2:11" customFormat="1" ht="15" customHeight="1">
      <c r="B17" s="179"/>
      <c r="C17" s="180"/>
      <c r="D17" s="317" t="s">
        <v>2779</v>
      </c>
      <c r="E17" s="317"/>
      <c r="F17" s="317"/>
      <c r="G17" s="317"/>
      <c r="H17" s="317"/>
      <c r="I17" s="317"/>
      <c r="J17" s="317"/>
      <c r="K17" s="176"/>
    </row>
    <row r="18" spans="2:11" customFormat="1" ht="15" customHeight="1">
      <c r="B18" s="179"/>
      <c r="C18" s="180"/>
      <c r="D18" s="180"/>
      <c r="E18" s="182" t="s">
        <v>83</v>
      </c>
      <c r="F18" s="317" t="s">
        <v>2780</v>
      </c>
      <c r="G18" s="317"/>
      <c r="H18" s="317"/>
      <c r="I18" s="317"/>
      <c r="J18" s="317"/>
      <c r="K18" s="176"/>
    </row>
    <row r="19" spans="2:11" customFormat="1" ht="15" customHeight="1">
      <c r="B19" s="179"/>
      <c r="C19" s="180"/>
      <c r="D19" s="180"/>
      <c r="E19" s="182" t="s">
        <v>2781</v>
      </c>
      <c r="F19" s="317" t="s">
        <v>2782</v>
      </c>
      <c r="G19" s="317"/>
      <c r="H19" s="317"/>
      <c r="I19" s="317"/>
      <c r="J19" s="317"/>
      <c r="K19" s="176"/>
    </row>
    <row r="20" spans="2:11" customFormat="1" ht="15" customHeight="1">
      <c r="B20" s="179"/>
      <c r="C20" s="180"/>
      <c r="D20" s="180"/>
      <c r="E20" s="182" t="s">
        <v>2783</v>
      </c>
      <c r="F20" s="317" t="s">
        <v>2784</v>
      </c>
      <c r="G20" s="317"/>
      <c r="H20" s="317"/>
      <c r="I20" s="317"/>
      <c r="J20" s="317"/>
      <c r="K20" s="176"/>
    </row>
    <row r="21" spans="2:11" customFormat="1" ht="15" customHeight="1">
      <c r="B21" s="179"/>
      <c r="C21" s="180"/>
      <c r="D21" s="180"/>
      <c r="E21" s="182" t="s">
        <v>2785</v>
      </c>
      <c r="F21" s="317" t="s">
        <v>2786</v>
      </c>
      <c r="G21" s="317"/>
      <c r="H21" s="317"/>
      <c r="I21" s="317"/>
      <c r="J21" s="317"/>
      <c r="K21" s="176"/>
    </row>
    <row r="22" spans="2:11" customFormat="1" ht="15" customHeight="1">
      <c r="B22" s="179"/>
      <c r="C22" s="180"/>
      <c r="D22" s="180"/>
      <c r="E22" s="182" t="s">
        <v>2787</v>
      </c>
      <c r="F22" s="317" t="s">
        <v>2788</v>
      </c>
      <c r="G22" s="317"/>
      <c r="H22" s="317"/>
      <c r="I22" s="317"/>
      <c r="J22" s="317"/>
      <c r="K22" s="176"/>
    </row>
    <row r="23" spans="2:11" customFormat="1" ht="15" customHeight="1">
      <c r="B23" s="179"/>
      <c r="C23" s="180"/>
      <c r="D23" s="180"/>
      <c r="E23" s="182" t="s">
        <v>2789</v>
      </c>
      <c r="F23" s="317" t="s">
        <v>2790</v>
      </c>
      <c r="G23" s="317"/>
      <c r="H23" s="317"/>
      <c r="I23" s="317"/>
      <c r="J23" s="317"/>
      <c r="K23" s="176"/>
    </row>
    <row r="24" spans="2:11" customFormat="1" ht="12.75" customHeight="1">
      <c r="B24" s="179"/>
      <c r="C24" s="180"/>
      <c r="D24" s="180"/>
      <c r="E24" s="180"/>
      <c r="F24" s="180"/>
      <c r="G24" s="180"/>
      <c r="H24" s="180"/>
      <c r="I24" s="180"/>
      <c r="J24" s="180"/>
      <c r="K24" s="176"/>
    </row>
    <row r="25" spans="2:11" customFormat="1" ht="15" customHeight="1">
      <c r="B25" s="179"/>
      <c r="C25" s="317" t="s">
        <v>2791</v>
      </c>
      <c r="D25" s="317"/>
      <c r="E25" s="317"/>
      <c r="F25" s="317"/>
      <c r="G25" s="317"/>
      <c r="H25" s="317"/>
      <c r="I25" s="317"/>
      <c r="J25" s="317"/>
      <c r="K25" s="176"/>
    </row>
    <row r="26" spans="2:11" customFormat="1" ht="15" customHeight="1">
      <c r="B26" s="179"/>
      <c r="C26" s="317" t="s">
        <v>2792</v>
      </c>
      <c r="D26" s="317"/>
      <c r="E26" s="317"/>
      <c r="F26" s="317"/>
      <c r="G26" s="317"/>
      <c r="H26" s="317"/>
      <c r="I26" s="317"/>
      <c r="J26" s="317"/>
      <c r="K26" s="176"/>
    </row>
    <row r="27" spans="2:11" customFormat="1" ht="15" customHeight="1">
      <c r="B27" s="179"/>
      <c r="C27" s="178"/>
      <c r="D27" s="317" t="s">
        <v>2793</v>
      </c>
      <c r="E27" s="317"/>
      <c r="F27" s="317"/>
      <c r="G27" s="317"/>
      <c r="H27" s="317"/>
      <c r="I27" s="317"/>
      <c r="J27" s="317"/>
      <c r="K27" s="176"/>
    </row>
    <row r="28" spans="2:11" customFormat="1" ht="15" customHeight="1">
      <c r="B28" s="179"/>
      <c r="C28" s="180"/>
      <c r="D28" s="317" t="s">
        <v>2794</v>
      </c>
      <c r="E28" s="317"/>
      <c r="F28" s="317"/>
      <c r="G28" s="317"/>
      <c r="H28" s="317"/>
      <c r="I28" s="317"/>
      <c r="J28" s="317"/>
      <c r="K28" s="176"/>
    </row>
    <row r="29" spans="2:11" customFormat="1" ht="12.75" customHeight="1">
      <c r="B29" s="179"/>
      <c r="C29" s="180"/>
      <c r="D29" s="180"/>
      <c r="E29" s="180"/>
      <c r="F29" s="180"/>
      <c r="G29" s="180"/>
      <c r="H29" s="180"/>
      <c r="I29" s="180"/>
      <c r="J29" s="180"/>
      <c r="K29" s="176"/>
    </row>
    <row r="30" spans="2:11" customFormat="1" ht="15" customHeight="1">
      <c r="B30" s="179"/>
      <c r="C30" s="180"/>
      <c r="D30" s="317" t="s">
        <v>2795</v>
      </c>
      <c r="E30" s="317"/>
      <c r="F30" s="317"/>
      <c r="G30" s="317"/>
      <c r="H30" s="317"/>
      <c r="I30" s="317"/>
      <c r="J30" s="317"/>
      <c r="K30" s="176"/>
    </row>
    <row r="31" spans="2:11" customFormat="1" ht="15" customHeight="1">
      <c r="B31" s="179"/>
      <c r="C31" s="180"/>
      <c r="D31" s="317" t="s">
        <v>2796</v>
      </c>
      <c r="E31" s="317"/>
      <c r="F31" s="317"/>
      <c r="G31" s="317"/>
      <c r="H31" s="317"/>
      <c r="I31" s="317"/>
      <c r="J31" s="317"/>
      <c r="K31" s="176"/>
    </row>
    <row r="32" spans="2:11" customFormat="1" ht="12.75" customHeight="1">
      <c r="B32" s="179"/>
      <c r="C32" s="180"/>
      <c r="D32" s="180"/>
      <c r="E32" s="180"/>
      <c r="F32" s="180"/>
      <c r="G32" s="180"/>
      <c r="H32" s="180"/>
      <c r="I32" s="180"/>
      <c r="J32" s="180"/>
      <c r="K32" s="176"/>
    </row>
    <row r="33" spans="2:11" customFormat="1" ht="15" customHeight="1">
      <c r="B33" s="179"/>
      <c r="C33" s="180"/>
      <c r="D33" s="317" t="s">
        <v>2797</v>
      </c>
      <c r="E33" s="317"/>
      <c r="F33" s="317"/>
      <c r="G33" s="317"/>
      <c r="H33" s="317"/>
      <c r="I33" s="317"/>
      <c r="J33" s="317"/>
      <c r="K33" s="176"/>
    </row>
    <row r="34" spans="2:11" customFormat="1" ht="15" customHeight="1">
      <c r="B34" s="179"/>
      <c r="C34" s="180"/>
      <c r="D34" s="317" t="s">
        <v>2798</v>
      </c>
      <c r="E34" s="317"/>
      <c r="F34" s="317"/>
      <c r="G34" s="317"/>
      <c r="H34" s="317"/>
      <c r="I34" s="317"/>
      <c r="J34" s="317"/>
      <c r="K34" s="176"/>
    </row>
    <row r="35" spans="2:11" customFormat="1" ht="15" customHeight="1">
      <c r="B35" s="179"/>
      <c r="C35" s="180"/>
      <c r="D35" s="317" t="s">
        <v>2799</v>
      </c>
      <c r="E35" s="317"/>
      <c r="F35" s="317"/>
      <c r="G35" s="317"/>
      <c r="H35" s="317"/>
      <c r="I35" s="317"/>
      <c r="J35" s="317"/>
      <c r="K35" s="176"/>
    </row>
    <row r="36" spans="2:11" customFormat="1" ht="15" customHeight="1">
      <c r="B36" s="179"/>
      <c r="C36" s="180"/>
      <c r="D36" s="178"/>
      <c r="E36" s="181" t="s">
        <v>137</v>
      </c>
      <c r="F36" s="178"/>
      <c r="G36" s="317" t="s">
        <v>2800</v>
      </c>
      <c r="H36" s="317"/>
      <c r="I36" s="317"/>
      <c r="J36" s="317"/>
      <c r="K36" s="176"/>
    </row>
    <row r="37" spans="2:11" customFormat="1" ht="30.75" customHeight="1">
      <c r="B37" s="179"/>
      <c r="C37" s="180"/>
      <c r="D37" s="178"/>
      <c r="E37" s="181" t="s">
        <v>2801</v>
      </c>
      <c r="F37" s="178"/>
      <c r="G37" s="317" t="s">
        <v>2802</v>
      </c>
      <c r="H37" s="317"/>
      <c r="I37" s="317"/>
      <c r="J37" s="317"/>
      <c r="K37" s="176"/>
    </row>
    <row r="38" spans="2:11" customFormat="1" ht="15" customHeight="1">
      <c r="B38" s="179"/>
      <c r="C38" s="180"/>
      <c r="D38" s="178"/>
      <c r="E38" s="181" t="s">
        <v>57</v>
      </c>
      <c r="F38" s="178"/>
      <c r="G38" s="317" t="s">
        <v>2803</v>
      </c>
      <c r="H38" s="317"/>
      <c r="I38" s="317"/>
      <c r="J38" s="317"/>
      <c r="K38" s="176"/>
    </row>
    <row r="39" spans="2:11" customFormat="1" ht="15" customHeight="1">
      <c r="B39" s="179"/>
      <c r="C39" s="180"/>
      <c r="D39" s="178"/>
      <c r="E39" s="181" t="s">
        <v>58</v>
      </c>
      <c r="F39" s="178"/>
      <c r="G39" s="317" t="s">
        <v>2804</v>
      </c>
      <c r="H39" s="317"/>
      <c r="I39" s="317"/>
      <c r="J39" s="317"/>
      <c r="K39" s="176"/>
    </row>
    <row r="40" spans="2:11" customFormat="1" ht="15" customHeight="1">
      <c r="B40" s="179"/>
      <c r="C40" s="180"/>
      <c r="D40" s="178"/>
      <c r="E40" s="181" t="s">
        <v>138</v>
      </c>
      <c r="F40" s="178"/>
      <c r="G40" s="317" t="s">
        <v>2805</v>
      </c>
      <c r="H40" s="317"/>
      <c r="I40" s="317"/>
      <c r="J40" s="317"/>
      <c r="K40" s="176"/>
    </row>
    <row r="41" spans="2:11" customFormat="1" ht="15" customHeight="1">
      <c r="B41" s="179"/>
      <c r="C41" s="180"/>
      <c r="D41" s="178"/>
      <c r="E41" s="181" t="s">
        <v>139</v>
      </c>
      <c r="F41" s="178"/>
      <c r="G41" s="317" t="s">
        <v>2806</v>
      </c>
      <c r="H41" s="317"/>
      <c r="I41" s="317"/>
      <c r="J41" s="317"/>
      <c r="K41" s="176"/>
    </row>
    <row r="42" spans="2:11" customFormat="1" ht="15" customHeight="1">
      <c r="B42" s="179"/>
      <c r="C42" s="180"/>
      <c r="D42" s="178"/>
      <c r="E42" s="181" t="s">
        <v>2807</v>
      </c>
      <c r="F42" s="178"/>
      <c r="G42" s="317" t="s">
        <v>2808</v>
      </c>
      <c r="H42" s="317"/>
      <c r="I42" s="317"/>
      <c r="J42" s="317"/>
      <c r="K42" s="176"/>
    </row>
    <row r="43" spans="2:11" customFormat="1" ht="15" customHeight="1">
      <c r="B43" s="179"/>
      <c r="C43" s="180"/>
      <c r="D43" s="178"/>
      <c r="E43" s="181"/>
      <c r="F43" s="178"/>
      <c r="G43" s="317" t="s">
        <v>2809</v>
      </c>
      <c r="H43" s="317"/>
      <c r="I43" s="317"/>
      <c r="J43" s="317"/>
      <c r="K43" s="176"/>
    </row>
    <row r="44" spans="2:11" customFormat="1" ht="15" customHeight="1">
      <c r="B44" s="179"/>
      <c r="C44" s="180"/>
      <c r="D44" s="178"/>
      <c r="E44" s="181" t="s">
        <v>2810</v>
      </c>
      <c r="F44" s="178"/>
      <c r="G44" s="317" t="s">
        <v>2811</v>
      </c>
      <c r="H44" s="317"/>
      <c r="I44" s="317"/>
      <c r="J44" s="317"/>
      <c r="K44" s="176"/>
    </row>
    <row r="45" spans="2:11" customFormat="1" ht="15" customHeight="1">
      <c r="B45" s="179"/>
      <c r="C45" s="180"/>
      <c r="D45" s="178"/>
      <c r="E45" s="181" t="s">
        <v>141</v>
      </c>
      <c r="F45" s="178"/>
      <c r="G45" s="317" t="s">
        <v>2812</v>
      </c>
      <c r="H45" s="317"/>
      <c r="I45" s="317"/>
      <c r="J45" s="317"/>
      <c r="K45" s="176"/>
    </row>
    <row r="46" spans="2:11" customFormat="1" ht="12.75" customHeight="1">
      <c r="B46" s="179"/>
      <c r="C46" s="180"/>
      <c r="D46" s="178"/>
      <c r="E46" s="178"/>
      <c r="F46" s="178"/>
      <c r="G46" s="178"/>
      <c r="H46" s="178"/>
      <c r="I46" s="178"/>
      <c r="J46" s="178"/>
      <c r="K46" s="176"/>
    </row>
    <row r="47" spans="2:11" customFormat="1" ht="15" customHeight="1">
      <c r="B47" s="179"/>
      <c r="C47" s="180"/>
      <c r="D47" s="317" t="s">
        <v>2813</v>
      </c>
      <c r="E47" s="317"/>
      <c r="F47" s="317"/>
      <c r="G47" s="317"/>
      <c r="H47" s="317"/>
      <c r="I47" s="317"/>
      <c r="J47" s="317"/>
      <c r="K47" s="176"/>
    </row>
    <row r="48" spans="2:11" customFormat="1" ht="15" customHeight="1">
      <c r="B48" s="179"/>
      <c r="C48" s="180"/>
      <c r="D48" s="180"/>
      <c r="E48" s="317" t="s">
        <v>2814</v>
      </c>
      <c r="F48" s="317"/>
      <c r="G48" s="317"/>
      <c r="H48" s="317"/>
      <c r="I48" s="317"/>
      <c r="J48" s="317"/>
      <c r="K48" s="176"/>
    </row>
    <row r="49" spans="2:11" customFormat="1" ht="15" customHeight="1">
      <c r="B49" s="179"/>
      <c r="C49" s="180"/>
      <c r="D49" s="180"/>
      <c r="E49" s="317" t="s">
        <v>2815</v>
      </c>
      <c r="F49" s="317"/>
      <c r="G49" s="317"/>
      <c r="H49" s="317"/>
      <c r="I49" s="317"/>
      <c r="J49" s="317"/>
      <c r="K49" s="176"/>
    </row>
    <row r="50" spans="2:11" customFormat="1" ht="15" customHeight="1">
      <c r="B50" s="179"/>
      <c r="C50" s="180"/>
      <c r="D50" s="180"/>
      <c r="E50" s="317" t="s">
        <v>2816</v>
      </c>
      <c r="F50" s="317"/>
      <c r="G50" s="317"/>
      <c r="H50" s="317"/>
      <c r="I50" s="317"/>
      <c r="J50" s="317"/>
      <c r="K50" s="176"/>
    </row>
    <row r="51" spans="2:11" customFormat="1" ht="15" customHeight="1">
      <c r="B51" s="179"/>
      <c r="C51" s="180"/>
      <c r="D51" s="317" t="s">
        <v>2817</v>
      </c>
      <c r="E51" s="317"/>
      <c r="F51" s="317"/>
      <c r="G51" s="317"/>
      <c r="H51" s="317"/>
      <c r="I51" s="317"/>
      <c r="J51" s="317"/>
      <c r="K51" s="176"/>
    </row>
    <row r="52" spans="2:11" customFormat="1" ht="25.5" customHeight="1">
      <c r="B52" s="175"/>
      <c r="C52" s="318" t="s">
        <v>2818</v>
      </c>
      <c r="D52" s="318"/>
      <c r="E52" s="318"/>
      <c r="F52" s="318"/>
      <c r="G52" s="318"/>
      <c r="H52" s="318"/>
      <c r="I52" s="318"/>
      <c r="J52" s="318"/>
      <c r="K52" s="176"/>
    </row>
    <row r="53" spans="2:11" customFormat="1" ht="5.25" customHeight="1">
      <c r="B53" s="175"/>
      <c r="C53" s="177"/>
      <c r="D53" s="177"/>
      <c r="E53" s="177"/>
      <c r="F53" s="177"/>
      <c r="G53" s="177"/>
      <c r="H53" s="177"/>
      <c r="I53" s="177"/>
      <c r="J53" s="177"/>
      <c r="K53" s="176"/>
    </row>
    <row r="54" spans="2:11" customFormat="1" ht="15" customHeight="1">
      <c r="B54" s="175"/>
      <c r="C54" s="317" t="s">
        <v>2819</v>
      </c>
      <c r="D54" s="317"/>
      <c r="E54" s="317"/>
      <c r="F54" s="317"/>
      <c r="G54" s="317"/>
      <c r="H54" s="317"/>
      <c r="I54" s="317"/>
      <c r="J54" s="317"/>
      <c r="K54" s="176"/>
    </row>
    <row r="55" spans="2:11" customFormat="1" ht="15" customHeight="1">
      <c r="B55" s="175"/>
      <c r="C55" s="317" t="s">
        <v>2820</v>
      </c>
      <c r="D55" s="317"/>
      <c r="E55" s="317"/>
      <c r="F55" s="317"/>
      <c r="G55" s="317"/>
      <c r="H55" s="317"/>
      <c r="I55" s="317"/>
      <c r="J55" s="317"/>
      <c r="K55" s="176"/>
    </row>
    <row r="56" spans="2:11" customFormat="1" ht="12.75" customHeight="1">
      <c r="B56" s="175"/>
      <c r="C56" s="178"/>
      <c r="D56" s="178"/>
      <c r="E56" s="178"/>
      <c r="F56" s="178"/>
      <c r="G56" s="178"/>
      <c r="H56" s="178"/>
      <c r="I56" s="178"/>
      <c r="J56" s="178"/>
      <c r="K56" s="176"/>
    </row>
    <row r="57" spans="2:11" customFormat="1" ht="15" customHeight="1">
      <c r="B57" s="175"/>
      <c r="C57" s="317" t="s">
        <v>2821</v>
      </c>
      <c r="D57" s="317"/>
      <c r="E57" s="317"/>
      <c r="F57" s="317"/>
      <c r="G57" s="317"/>
      <c r="H57" s="317"/>
      <c r="I57" s="317"/>
      <c r="J57" s="317"/>
      <c r="K57" s="176"/>
    </row>
    <row r="58" spans="2:11" customFormat="1" ht="15" customHeight="1">
      <c r="B58" s="175"/>
      <c r="C58" s="180"/>
      <c r="D58" s="317" t="s">
        <v>2822</v>
      </c>
      <c r="E58" s="317"/>
      <c r="F58" s="317"/>
      <c r="G58" s="317"/>
      <c r="H58" s="317"/>
      <c r="I58" s="317"/>
      <c r="J58" s="317"/>
      <c r="K58" s="176"/>
    </row>
    <row r="59" spans="2:11" customFormat="1" ht="15" customHeight="1">
      <c r="B59" s="175"/>
      <c r="C59" s="180"/>
      <c r="D59" s="317" t="s">
        <v>2823</v>
      </c>
      <c r="E59" s="317"/>
      <c r="F59" s="317"/>
      <c r="G59" s="317"/>
      <c r="H59" s="317"/>
      <c r="I59" s="317"/>
      <c r="J59" s="317"/>
      <c r="K59" s="176"/>
    </row>
    <row r="60" spans="2:11" customFormat="1" ht="15" customHeight="1">
      <c r="B60" s="175"/>
      <c r="C60" s="180"/>
      <c r="D60" s="317" t="s">
        <v>2824</v>
      </c>
      <c r="E60" s="317"/>
      <c r="F60" s="317"/>
      <c r="G60" s="317"/>
      <c r="H60" s="317"/>
      <c r="I60" s="317"/>
      <c r="J60" s="317"/>
      <c r="K60" s="176"/>
    </row>
    <row r="61" spans="2:11" customFormat="1" ht="15" customHeight="1">
      <c r="B61" s="175"/>
      <c r="C61" s="180"/>
      <c r="D61" s="317" t="s">
        <v>2825</v>
      </c>
      <c r="E61" s="317"/>
      <c r="F61" s="317"/>
      <c r="G61" s="317"/>
      <c r="H61" s="317"/>
      <c r="I61" s="317"/>
      <c r="J61" s="317"/>
      <c r="K61" s="176"/>
    </row>
    <row r="62" spans="2:11" customFormat="1" ht="15" customHeight="1">
      <c r="B62" s="175"/>
      <c r="C62" s="180"/>
      <c r="D62" s="316" t="s">
        <v>2826</v>
      </c>
      <c r="E62" s="316"/>
      <c r="F62" s="316"/>
      <c r="G62" s="316"/>
      <c r="H62" s="316"/>
      <c r="I62" s="316"/>
      <c r="J62" s="316"/>
      <c r="K62" s="176"/>
    </row>
    <row r="63" spans="2:11" customFormat="1" ht="15" customHeight="1">
      <c r="B63" s="175"/>
      <c r="C63" s="180"/>
      <c r="D63" s="317" t="s">
        <v>2827</v>
      </c>
      <c r="E63" s="317"/>
      <c r="F63" s="317"/>
      <c r="G63" s="317"/>
      <c r="H63" s="317"/>
      <c r="I63" s="317"/>
      <c r="J63" s="317"/>
      <c r="K63" s="176"/>
    </row>
    <row r="64" spans="2:11" customFormat="1" ht="12.75" customHeight="1">
      <c r="B64" s="175"/>
      <c r="C64" s="180"/>
      <c r="D64" s="180"/>
      <c r="E64" s="183"/>
      <c r="F64" s="180"/>
      <c r="G64" s="180"/>
      <c r="H64" s="180"/>
      <c r="I64" s="180"/>
      <c r="J64" s="180"/>
      <c r="K64" s="176"/>
    </row>
    <row r="65" spans="2:11" customFormat="1" ht="15" customHeight="1">
      <c r="B65" s="175"/>
      <c r="C65" s="180"/>
      <c r="D65" s="317" t="s">
        <v>2828</v>
      </c>
      <c r="E65" s="317"/>
      <c r="F65" s="317"/>
      <c r="G65" s="317"/>
      <c r="H65" s="317"/>
      <c r="I65" s="317"/>
      <c r="J65" s="317"/>
      <c r="K65" s="176"/>
    </row>
    <row r="66" spans="2:11" customFormat="1" ht="15" customHeight="1">
      <c r="B66" s="175"/>
      <c r="C66" s="180"/>
      <c r="D66" s="316" t="s">
        <v>2829</v>
      </c>
      <c r="E66" s="316"/>
      <c r="F66" s="316"/>
      <c r="G66" s="316"/>
      <c r="H66" s="316"/>
      <c r="I66" s="316"/>
      <c r="J66" s="316"/>
      <c r="K66" s="176"/>
    </row>
    <row r="67" spans="2:11" customFormat="1" ht="15" customHeight="1">
      <c r="B67" s="175"/>
      <c r="C67" s="180"/>
      <c r="D67" s="317" t="s">
        <v>2830</v>
      </c>
      <c r="E67" s="317"/>
      <c r="F67" s="317"/>
      <c r="G67" s="317"/>
      <c r="H67" s="317"/>
      <c r="I67" s="317"/>
      <c r="J67" s="317"/>
      <c r="K67" s="176"/>
    </row>
    <row r="68" spans="2:11" customFormat="1" ht="15" customHeight="1">
      <c r="B68" s="175"/>
      <c r="C68" s="180"/>
      <c r="D68" s="317" t="s">
        <v>2831</v>
      </c>
      <c r="E68" s="317"/>
      <c r="F68" s="317"/>
      <c r="G68" s="317"/>
      <c r="H68" s="317"/>
      <c r="I68" s="317"/>
      <c r="J68" s="317"/>
      <c r="K68" s="176"/>
    </row>
    <row r="69" spans="2:11" customFormat="1" ht="15" customHeight="1">
      <c r="B69" s="175"/>
      <c r="C69" s="180"/>
      <c r="D69" s="317" t="s">
        <v>2832</v>
      </c>
      <c r="E69" s="317"/>
      <c r="F69" s="317"/>
      <c r="G69" s="317"/>
      <c r="H69" s="317"/>
      <c r="I69" s="317"/>
      <c r="J69" s="317"/>
      <c r="K69" s="176"/>
    </row>
    <row r="70" spans="2:11" customFormat="1" ht="15" customHeight="1">
      <c r="B70" s="175"/>
      <c r="C70" s="180"/>
      <c r="D70" s="317" t="s">
        <v>2833</v>
      </c>
      <c r="E70" s="317"/>
      <c r="F70" s="317"/>
      <c r="G70" s="317"/>
      <c r="H70" s="317"/>
      <c r="I70" s="317"/>
      <c r="J70" s="317"/>
      <c r="K70" s="176"/>
    </row>
    <row r="71" spans="2:11" customFormat="1" ht="12.75" customHeight="1">
      <c r="B71" s="184"/>
      <c r="C71" s="185"/>
      <c r="D71" s="185"/>
      <c r="E71" s="185"/>
      <c r="F71" s="185"/>
      <c r="G71" s="185"/>
      <c r="H71" s="185"/>
      <c r="I71" s="185"/>
      <c r="J71" s="185"/>
      <c r="K71" s="186"/>
    </row>
    <row r="72" spans="2:11" customFormat="1" ht="18.75" customHeight="1">
      <c r="B72" s="187"/>
      <c r="C72" s="187"/>
      <c r="D72" s="187"/>
      <c r="E72" s="187"/>
      <c r="F72" s="187"/>
      <c r="G72" s="187"/>
      <c r="H72" s="187"/>
      <c r="I72" s="187"/>
      <c r="J72" s="187"/>
      <c r="K72" s="188"/>
    </row>
    <row r="73" spans="2:11" customFormat="1" ht="18.75" customHeight="1">
      <c r="B73" s="188"/>
      <c r="C73" s="188"/>
      <c r="D73" s="188"/>
      <c r="E73" s="188"/>
      <c r="F73" s="188"/>
      <c r="G73" s="188"/>
      <c r="H73" s="188"/>
      <c r="I73" s="188"/>
      <c r="J73" s="188"/>
      <c r="K73" s="188"/>
    </row>
    <row r="74" spans="2:11" customFormat="1" ht="7.5" customHeight="1">
      <c r="B74" s="189"/>
      <c r="C74" s="190"/>
      <c r="D74" s="190"/>
      <c r="E74" s="190"/>
      <c r="F74" s="190"/>
      <c r="G74" s="190"/>
      <c r="H74" s="190"/>
      <c r="I74" s="190"/>
      <c r="J74" s="190"/>
      <c r="K74" s="191"/>
    </row>
    <row r="75" spans="2:11" customFormat="1" ht="45" customHeight="1">
      <c r="B75" s="192"/>
      <c r="C75" s="315" t="s">
        <v>2834</v>
      </c>
      <c r="D75" s="315"/>
      <c r="E75" s="315"/>
      <c r="F75" s="315"/>
      <c r="G75" s="315"/>
      <c r="H75" s="315"/>
      <c r="I75" s="315"/>
      <c r="J75" s="315"/>
      <c r="K75" s="193"/>
    </row>
    <row r="76" spans="2:11" customFormat="1" ht="17.25" customHeight="1">
      <c r="B76" s="192"/>
      <c r="C76" s="194" t="s">
        <v>2835</v>
      </c>
      <c r="D76" s="194"/>
      <c r="E76" s="194"/>
      <c r="F76" s="194" t="s">
        <v>2836</v>
      </c>
      <c r="G76" s="195"/>
      <c r="H76" s="194" t="s">
        <v>58</v>
      </c>
      <c r="I76" s="194" t="s">
        <v>61</v>
      </c>
      <c r="J76" s="194" t="s">
        <v>2837</v>
      </c>
      <c r="K76" s="193"/>
    </row>
    <row r="77" spans="2:11" customFormat="1" ht="17.25" customHeight="1">
      <c r="B77" s="192"/>
      <c r="C77" s="196" t="s">
        <v>2838</v>
      </c>
      <c r="D77" s="196"/>
      <c r="E77" s="196"/>
      <c r="F77" s="197" t="s">
        <v>2839</v>
      </c>
      <c r="G77" s="198"/>
      <c r="H77" s="196"/>
      <c r="I77" s="196"/>
      <c r="J77" s="196" t="s">
        <v>2840</v>
      </c>
      <c r="K77" s="193"/>
    </row>
    <row r="78" spans="2:11" customFormat="1" ht="5.25" customHeight="1">
      <c r="B78" s="192"/>
      <c r="C78" s="199"/>
      <c r="D78" s="199"/>
      <c r="E78" s="199"/>
      <c r="F78" s="199"/>
      <c r="G78" s="200"/>
      <c r="H78" s="199"/>
      <c r="I78" s="199"/>
      <c r="J78" s="199"/>
      <c r="K78" s="193"/>
    </row>
    <row r="79" spans="2:11" customFormat="1" ht="15" customHeight="1">
      <c r="B79" s="192"/>
      <c r="C79" s="181" t="s">
        <v>57</v>
      </c>
      <c r="D79" s="201"/>
      <c r="E79" s="201"/>
      <c r="F79" s="202" t="s">
        <v>2841</v>
      </c>
      <c r="G79" s="203"/>
      <c r="H79" s="181" t="s">
        <v>2842</v>
      </c>
      <c r="I79" s="181" t="s">
        <v>2843</v>
      </c>
      <c r="J79" s="181">
        <v>20</v>
      </c>
      <c r="K79" s="193"/>
    </row>
    <row r="80" spans="2:11" customFormat="1" ht="15" customHeight="1">
      <c r="B80" s="192"/>
      <c r="C80" s="181" t="s">
        <v>2844</v>
      </c>
      <c r="D80" s="181"/>
      <c r="E80" s="181"/>
      <c r="F80" s="202" t="s">
        <v>2841</v>
      </c>
      <c r="G80" s="203"/>
      <c r="H80" s="181" t="s">
        <v>2845</v>
      </c>
      <c r="I80" s="181" t="s">
        <v>2843</v>
      </c>
      <c r="J80" s="181">
        <v>120</v>
      </c>
      <c r="K80" s="193"/>
    </row>
    <row r="81" spans="2:11" customFormat="1" ht="15" customHeight="1">
      <c r="B81" s="204"/>
      <c r="C81" s="181" t="s">
        <v>2846</v>
      </c>
      <c r="D81" s="181"/>
      <c r="E81" s="181"/>
      <c r="F81" s="202" t="s">
        <v>2847</v>
      </c>
      <c r="G81" s="203"/>
      <c r="H81" s="181" t="s">
        <v>2848</v>
      </c>
      <c r="I81" s="181" t="s">
        <v>2843</v>
      </c>
      <c r="J81" s="181">
        <v>50</v>
      </c>
      <c r="K81" s="193"/>
    </row>
    <row r="82" spans="2:11" customFormat="1" ht="15" customHeight="1">
      <c r="B82" s="204"/>
      <c r="C82" s="181" t="s">
        <v>2849</v>
      </c>
      <c r="D82" s="181"/>
      <c r="E82" s="181"/>
      <c r="F82" s="202" t="s">
        <v>2841</v>
      </c>
      <c r="G82" s="203"/>
      <c r="H82" s="181" t="s">
        <v>2850</v>
      </c>
      <c r="I82" s="181" t="s">
        <v>2851</v>
      </c>
      <c r="J82" s="181"/>
      <c r="K82" s="193"/>
    </row>
    <row r="83" spans="2:11" customFormat="1" ht="15" customHeight="1">
      <c r="B83" s="204"/>
      <c r="C83" s="181" t="s">
        <v>2852</v>
      </c>
      <c r="D83" s="181"/>
      <c r="E83" s="181"/>
      <c r="F83" s="202" t="s">
        <v>2847</v>
      </c>
      <c r="G83" s="181"/>
      <c r="H83" s="181" t="s">
        <v>2853</v>
      </c>
      <c r="I83" s="181" t="s">
        <v>2843</v>
      </c>
      <c r="J83" s="181">
        <v>15</v>
      </c>
      <c r="K83" s="193"/>
    </row>
    <row r="84" spans="2:11" customFormat="1" ht="15" customHeight="1">
      <c r="B84" s="204"/>
      <c r="C84" s="181" t="s">
        <v>2854</v>
      </c>
      <c r="D84" s="181"/>
      <c r="E84" s="181"/>
      <c r="F84" s="202" t="s">
        <v>2847</v>
      </c>
      <c r="G84" s="181"/>
      <c r="H84" s="181" t="s">
        <v>2855</v>
      </c>
      <c r="I84" s="181" t="s">
        <v>2843</v>
      </c>
      <c r="J84" s="181">
        <v>15</v>
      </c>
      <c r="K84" s="193"/>
    </row>
    <row r="85" spans="2:11" customFormat="1" ht="15" customHeight="1">
      <c r="B85" s="204"/>
      <c r="C85" s="181" t="s">
        <v>2856</v>
      </c>
      <c r="D85" s="181"/>
      <c r="E85" s="181"/>
      <c r="F85" s="202" t="s">
        <v>2847</v>
      </c>
      <c r="G85" s="181"/>
      <c r="H85" s="181" t="s">
        <v>2857</v>
      </c>
      <c r="I85" s="181" t="s">
        <v>2843</v>
      </c>
      <c r="J85" s="181">
        <v>20</v>
      </c>
      <c r="K85" s="193"/>
    </row>
    <row r="86" spans="2:11" customFormat="1" ht="15" customHeight="1">
      <c r="B86" s="204"/>
      <c r="C86" s="181" t="s">
        <v>2858</v>
      </c>
      <c r="D86" s="181"/>
      <c r="E86" s="181"/>
      <c r="F86" s="202" t="s">
        <v>2847</v>
      </c>
      <c r="G86" s="181"/>
      <c r="H86" s="181" t="s">
        <v>2859</v>
      </c>
      <c r="I86" s="181" t="s">
        <v>2843</v>
      </c>
      <c r="J86" s="181">
        <v>20</v>
      </c>
      <c r="K86" s="193"/>
    </row>
    <row r="87" spans="2:11" customFormat="1" ht="15" customHeight="1">
      <c r="B87" s="204"/>
      <c r="C87" s="181" t="s">
        <v>2860</v>
      </c>
      <c r="D87" s="181"/>
      <c r="E87" s="181"/>
      <c r="F87" s="202" t="s">
        <v>2847</v>
      </c>
      <c r="G87" s="203"/>
      <c r="H87" s="181" t="s">
        <v>2861</v>
      </c>
      <c r="I87" s="181" t="s">
        <v>2843</v>
      </c>
      <c r="J87" s="181">
        <v>50</v>
      </c>
      <c r="K87" s="193"/>
    </row>
    <row r="88" spans="2:11" customFormat="1" ht="15" customHeight="1">
      <c r="B88" s="204"/>
      <c r="C88" s="181" t="s">
        <v>2862</v>
      </c>
      <c r="D88" s="181"/>
      <c r="E88" s="181"/>
      <c r="F88" s="202" t="s">
        <v>2847</v>
      </c>
      <c r="G88" s="203"/>
      <c r="H88" s="181" t="s">
        <v>2863</v>
      </c>
      <c r="I88" s="181" t="s">
        <v>2843</v>
      </c>
      <c r="J88" s="181">
        <v>20</v>
      </c>
      <c r="K88" s="193"/>
    </row>
    <row r="89" spans="2:11" customFormat="1" ht="15" customHeight="1">
      <c r="B89" s="204"/>
      <c r="C89" s="181" t="s">
        <v>2864</v>
      </c>
      <c r="D89" s="181"/>
      <c r="E89" s="181"/>
      <c r="F89" s="202" t="s">
        <v>2847</v>
      </c>
      <c r="G89" s="203"/>
      <c r="H89" s="181" t="s">
        <v>2865</v>
      </c>
      <c r="I89" s="181" t="s">
        <v>2843</v>
      </c>
      <c r="J89" s="181">
        <v>20</v>
      </c>
      <c r="K89" s="193"/>
    </row>
    <row r="90" spans="2:11" customFormat="1" ht="15" customHeight="1">
      <c r="B90" s="204"/>
      <c r="C90" s="181" t="s">
        <v>2866</v>
      </c>
      <c r="D90" s="181"/>
      <c r="E90" s="181"/>
      <c r="F90" s="202" t="s">
        <v>2847</v>
      </c>
      <c r="G90" s="203"/>
      <c r="H90" s="181" t="s">
        <v>2867</v>
      </c>
      <c r="I90" s="181" t="s">
        <v>2843</v>
      </c>
      <c r="J90" s="181">
        <v>50</v>
      </c>
      <c r="K90" s="193"/>
    </row>
    <row r="91" spans="2:11" customFormat="1" ht="15" customHeight="1">
      <c r="B91" s="204"/>
      <c r="C91" s="181" t="s">
        <v>2868</v>
      </c>
      <c r="D91" s="181"/>
      <c r="E91" s="181"/>
      <c r="F91" s="202" t="s">
        <v>2847</v>
      </c>
      <c r="G91" s="203"/>
      <c r="H91" s="181" t="s">
        <v>2868</v>
      </c>
      <c r="I91" s="181" t="s">
        <v>2843</v>
      </c>
      <c r="J91" s="181">
        <v>50</v>
      </c>
      <c r="K91" s="193"/>
    </row>
    <row r="92" spans="2:11" customFormat="1" ht="15" customHeight="1">
      <c r="B92" s="204"/>
      <c r="C92" s="181" t="s">
        <v>2869</v>
      </c>
      <c r="D92" s="181"/>
      <c r="E92" s="181"/>
      <c r="F92" s="202" t="s">
        <v>2847</v>
      </c>
      <c r="G92" s="203"/>
      <c r="H92" s="181" t="s">
        <v>2870</v>
      </c>
      <c r="I92" s="181" t="s">
        <v>2843</v>
      </c>
      <c r="J92" s="181">
        <v>255</v>
      </c>
      <c r="K92" s="193"/>
    </row>
    <row r="93" spans="2:11" customFormat="1" ht="15" customHeight="1">
      <c r="B93" s="204"/>
      <c r="C93" s="181" t="s">
        <v>2871</v>
      </c>
      <c r="D93" s="181"/>
      <c r="E93" s="181"/>
      <c r="F93" s="202" t="s">
        <v>2841</v>
      </c>
      <c r="G93" s="203"/>
      <c r="H93" s="181" t="s">
        <v>2872</v>
      </c>
      <c r="I93" s="181" t="s">
        <v>2873</v>
      </c>
      <c r="J93" s="181"/>
      <c r="K93" s="193"/>
    </row>
    <row r="94" spans="2:11" customFormat="1" ht="15" customHeight="1">
      <c r="B94" s="204"/>
      <c r="C94" s="181" t="s">
        <v>2874</v>
      </c>
      <c r="D94" s="181"/>
      <c r="E94" s="181"/>
      <c r="F94" s="202" t="s">
        <v>2841</v>
      </c>
      <c r="G94" s="203"/>
      <c r="H94" s="181" t="s">
        <v>2875</v>
      </c>
      <c r="I94" s="181" t="s">
        <v>2876</v>
      </c>
      <c r="J94" s="181"/>
      <c r="K94" s="193"/>
    </row>
    <row r="95" spans="2:11" customFormat="1" ht="15" customHeight="1">
      <c r="B95" s="204"/>
      <c r="C95" s="181" t="s">
        <v>2877</v>
      </c>
      <c r="D95" s="181"/>
      <c r="E95" s="181"/>
      <c r="F95" s="202" t="s">
        <v>2841</v>
      </c>
      <c r="G95" s="203"/>
      <c r="H95" s="181" t="s">
        <v>2877</v>
      </c>
      <c r="I95" s="181" t="s">
        <v>2876</v>
      </c>
      <c r="J95" s="181"/>
      <c r="K95" s="193"/>
    </row>
    <row r="96" spans="2:11" customFormat="1" ht="15" customHeight="1">
      <c r="B96" s="204"/>
      <c r="C96" s="181" t="s">
        <v>42</v>
      </c>
      <c r="D96" s="181"/>
      <c r="E96" s="181"/>
      <c r="F96" s="202" t="s">
        <v>2841</v>
      </c>
      <c r="G96" s="203"/>
      <c r="H96" s="181" t="s">
        <v>2878</v>
      </c>
      <c r="I96" s="181" t="s">
        <v>2876</v>
      </c>
      <c r="J96" s="181"/>
      <c r="K96" s="193"/>
    </row>
    <row r="97" spans="2:11" customFormat="1" ht="15" customHeight="1">
      <c r="B97" s="204"/>
      <c r="C97" s="181" t="s">
        <v>52</v>
      </c>
      <c r="D97" s="181"/>
      <c r="E97" s="181"/>
      <c r="F97" s="202" t="s">
        <v>2841</v>
      </c>
      <c r="G97" s="203"/>
      <c r="H97" s="181" t="s">
        <v>2879</v>
      </c>
      <c r="I97" s="181" t="s">
        <v>2876</v>
      </c>
      <c r="J97" s="181"/>
      <c r="K97" s="193"/>
    </row>
    <row r="98" spans="2:11" customFormat="1" ht="15" customHeight="1">
      <c r="B98" s="205"/>
      <c r="C98" s="206"/>
      <c r="D98" s="206"/>
      <c r="E98" s="206"/>
      <c r="F98" s="206"/>
      <c r="G98" s="206"/>
      <c r="H98" s="206"/>
      <c r="I98" s="206"/>
      <c r="J98" s="206"/>
      <c r="K98" s="207"/>
    </row>
    <row r="99" spans="2:11" customFormat="1" ht="18.75" customHeight="1">
      <c r="B99" s="208"/>
      <c r="C99" s="209"/>
      <c r="D99" s="209"/>
      <c r="E99" s="209"/>
      <c r="F99" s="209"/>
      <c r="G99" s="209"/>
      <c r="H99" s="209"/>
      <c r="I99" s="209"/>
      <c r="J99" s="209"/>
      <c r="K99" s="208"/>
    </row>
    <row r="100" spans="2:11" customFormat="1" ht="18.75" customHeight="1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</row>
    <row r="101" spans="2:11" customFormat="1" ht="7.5" customHeight="1">
      <c r="B101" s="189"/>
      <c r="C101" s="190"/>
      <c r="D101" s="190"/>
      <c r="E101" s="190"/>
      <c r="F101" s="190"/>
      <c r="G101" s="190"/>
      <c r="H101" s="190"/>
      <c r="I101" s="190"/>
      <c r="J101" s="190"/>
      <c r="K101" s="191"/>
    </row>
    <row r="102" spans="2:11" customFormat="1" ht="45" customHeight="1">
      <c r="B102" s="192"/>
      <c r="C102" s="315" t="s">
        <v>2880</v>
      </c>
      <c r="D102" s="315"/>
      <c r="E102" s="315"/>
      <c r="F102" s="315"/>
      <c r="G102" s="315"/>
      <c r="H102" s="315"/>
      <c r="I102" s="315"/>
      <c r="J102" s="315"/>
      <c r="K102" s="193"/>
    </row>
    <row r="103" spans="2:11" customFormat="1" ht="17.25" customHeight="1">
      <c r="B103" s="192"/>
      <c r="C103" s="194" t="s">
        <v>2835</v>
      </c>
      <c r="D103" s="194"/>
      <c r="E103" s="194"/>
      <c r="F103" s="194" t="s">
        <v>2836</v>
      </c>
      <c r="G103" s="195"/>
      <c r="H103" s="194" t="s">
        <v>58</v>
      </c>
      <c r="I103" s="194" t="s">
        <v>61</v>
      </c>
      <c r="J103" s="194" t="s">
        <v>2837</v>
      </c>
      <c r="K103" s="193"/>
    </row>
    <row r="104" spans="2:11" customFormat="1" ht="17.25" customHeight="1">
      <c r="B104" s="192"/>
      <c r="C104" s="196" t="s">
        <v>2838</v>
      </c>
      <c r="D104" s="196"/>
      <c r="E104" s="196"/>
      <c r="F104" s="197" t="s">
        <v>2839</v>
      </c>
      <c r="G104" s="198"/>
      <c r="H104" s="196"/>
      <c r="I104" s="196"/>
      <c r="J104" s="196" t="s">
        <v>2840</v>
      </c>
      <c r="K104" s="193"/>
    </row>
    <row r="105" spans="2:11" customFormat="1" ht="5.25" customHeight="1">
      <c r="B105" s="192"/>
      <c r="C105" s="194"/>
      <c r="D105" s="194"/>
      <c r="E105" s="194"/>
      <c r="F105" s="194"/>
      <c r="G105" s="210"/>
      <c r="H105" s="194"/>
      <c r="I105" s="194"/>
      <c r="J105" s="194"/>
      <c r="K105" s="193"/>
    </row>
    <row r="106" spans="2:11" customFormat="1" ht="15" customHeight="1">
      <c r="B106" s="192"/>
      <c r="C106" s="181" t="s">
        <v>57</v>
      </c>
      <c r="D106" s="201"/>
      <c r="E106" s="201"/>
      <c r="F106" s="202" t="s">
        <v>2841</v>
      </c>
      <c r="G106" s="181"/>
      <c r="H106" s="181" t="s">
        <v>2881</v>
      </c>
      <c r="I106" s="181" t="s">
        <v>2843</v>
      </c>
      <c r="J106" s="181">
        <v>20</v>
      </c>
      <c r="K106" s="193"/>
    </row>
    <row r="107" spans="2:11" customFormat="1" ht="15" customHeight="1">
      <c r="B107" s="192"/>
      <c r="C107" s="181" t="s">
        <v>2844</v>
      </c>
      <c r="D107" s="181"/>
      <c r="E107" s="181"/>
      <c r="F107" s="202" t="s">
        <v>2841</v>
      </c>
      <c r="G107" s="181"/>
      <c r="H107" s="181" t="s">
        <v>2881</v>
      </c>
      <c r="I107" s="181" t="s">
        <v>2843</v>
      </c>
      <c r="J107" s="181">
        <v>120</v>
      </c>
      <c r="K107" s="193"/>
    </row>
    <row r="108" spans="2:11" customFormat="1" ht="15" customHeight="1">
      <c r="B108" s="204"/>
      <c r="C108" s="181" t="s">
        <v>2846</v>
      </c>
      <c r="D108" s="181"/>
      <c r="E108" s="181"/>
      <c r="F108" s="202" t="s">
        <v>2847</v>
      </c>
      <c r="G108" s="181"/>
      <c r="H108" s="181" t="s">
        <v>2881</v>
      </c>
      <c r="I108" s="181" t="s">
        <v>2843</v>
      </c>
      <c r="J108" s="181">
        <v>50</v>
      </c>
      <c r="K108" s="193"/>
    </row>
    <row r="109" spans="2:11" customFormat="1" ht="15" customHeight="1">
      <c r="B109" s="204"/>
      <c r="C109" s="181" t="s">
        <v>2849</v>
      </c>
      <c r="D109" s="181"/>
      <c r="E109" s="181"/>
      <c r="F109" s="202" t="s">
        <v>2841</v>
      </c>
      <c r="G109" s="181"/>
      <c r="H109" s="181" t="s">
        <v>2881</v>
      </c>
      <c r="I109" s="181" t="s">
        <v>2851</v>
      </c>
      <c r="J109" s="181"/>
      <c r="K109" s="193"/>
    </row>
    <row r="110" spans="2:11" customFormat="1" ht="15" customHeight="1">
      <c r="B110" s="204"/>
      <c r="C110" s="181" t="s">
        <v>2860</v>
      </c>
      <c r="D110" s="181"/>
      <c r="E110" s="181"/>
      <c r="F110" s="202" t="s">
        <v>2847</v>
      </c>
      <c r="G110" s="181"/>
      <c r="H110" s="181" t="s">
        <v>2881</v>
      </c>
      <c r="I110" s="181" t="s">
        <v>2843</v>
      </c>
      <c r="J110" s="181">
        <v>50</v>
      </c>
      <c r="K110" s="193"/>
    </row>
    <row r="111" spans="2:11" customFormat="1" ht="15" customHeight="1">
      <c r="B111" s="204"/>
      <c r="C111" s="181" t="s">
        <v>2868</v>
      </c>
      <c r="D111" s="181"/>
      <c r="E111" s="181"/>
      <c r="F111" s="202" t="s">
        <v>2847</v>
      </c>
      <c r="G111" s="181"/>
      <c r="H111" s="181" t="s">
        <v>2881</v>
      </c>
      <c r="I111" s="181" t="s">
        <v>2843</v>
      </c>
      <c r="J111" s="181">
        <v>50</v>
      </c>
      <c r="K111" s="193"/>
    </row>
    <row r="112" spans="2:11" customFormat="1" ht="15" customHeight="1">
      <c r="B112" s="204"/>
      <c r="C112" s="181" t="s">
        <v>2866</v>
      </c>
      <c r="D112" s="181"/>
      <c r="E112" s="181"/>
      <c r="F112" s="202" t="s">
        <v>2847</v>
      </c>
      <c r="G112" s="181"/>
      <c r="H112" s="181" t="s">
        <v>2881</v>
      </c>
      <c r="I112" s="181" t="s">
        <v>2843</v>
      </c>
      <c r="J112" s="181">
        <v>50</v>
      </c>
      <c r="K112" s="193"/>
    </row>
    <row r="113" spans="2:11" customFormat="1" ht="15" customHeight="1">
      <c r="B113" s="204"/>
      <c r="C113" s="181" t="s">
        <v>57</v>
      </c>
      <c r="D113" s="181"/>
      <c r="E113" s="181"/>
      <c r="F113" s="202" t="s">
        <v>2841</v>
      </c>
      <c r="G113" s="181"/>
      <c r="H113" s="181" t="s">
        <v>2882</v>
      </c>
      <c r="I113" s="181" t="s">
        <v>2843</v>
      </c>
      <c r="J113" s="181">
        <v>20</v>
      </c>
      <c r="K113" s="193"/>
    </row>
    <row r="114" spans="2:11" customFormat="1" ht="15" customHeight="1">
      <c r="B114" s="204"/>
      <c r="C114" s="181" t="s">
        <v>2883</v>
      </c>
      <c r="D114" s="181"/>
      <c r="E114" s="181"/>
      <c r="F114" s="202" t="s">
        <v>2841</v>
      </c>
      <c r="G114" s="181"/>
      <c r="H114" s="181" t="s">
        <v>2884</v>
      </c>
      <c r="I114" s="181" t="s">
        <v>2843</v>
      </c>
      <c r="J114" s="181">
        <v>120</v>
      </c>
      <c r="K114" s="193"/>
    </row>
    <row r="115" spans="2:11" customFormat="1" ht="15" customHeight="1">
      <c r="B115" s="204"/>
      <c r="C115" s="181" t="s">
        <v>42</v>
      </c>
      <c r="D115" s="181"/>
      <c r="E115" s="181"/>
      <c r="F115" s="202" t="s">
        <v>2841</v>
      </c>
      <c r="G115" s="181"/>
      <c r="H115" s="181" t="s">
        <v>2885</v>
      </c>
      <c r="I115" s="181" t="s">
        <v>2876</v>
      </c>
      <c r="J115" s="181"/>
      <c r="K115" s="193"/>
    </row>
    <row r="116" spans="2:11" customFormat="1" ht="15" customHeight="1">
      <c r="B116" s="204"/>
      <c r="C116" s="181" t="s">
        <v>52</v>
      </c>
      <c r="D116" s="181"/>
      <c r="E116" s="181"/>
      <c r="F116" s="202" t="s">
        <v>2841</v>
      </c>
      <c r="G116" s="181"/>
      <c r="H116" s="181" t="s">
        <v>2886</v>
      </c>
      <c r="I116" s="181" t="s">
        <v>2876</v>
      </c>
      <c r="J116" s="181"/>
      <c r="K116" s="193"/>
    </row>
    <row r="117" spans="2:11" customFormat="1" ht="15" customHeight="1">
      <c r="B117" s="204"/>
      <c r="C117" s="181" t="s">
        <v>61</v>
      </c>
      <c r="D117" s="181"/>
      <c r="E117" s="181"/>
      <c r="F117" s="202" t="s">
        <v>2841</v>
      </c>
      <c r="G117" s="181"/>
      <c r="H117" s="181" t="s">
        <v>2887</v>
      </c>
      <c r="I117" s="181" t="s">
        <v>2888</v>
      </c>
      <c r="J117" s="181"/>
      <c r="K117" s="193"/>
    </row>
    <row r="118" spans="2:11" customFormat="1" ht="15" customHeight="1">
      <c r="B118" s="205"/>
      <c r="C118" s="211"/>
      <c r="D118" s="211"/>
      <c r="E118" s="211"/>
      <c r="F118" s="211"/>
      <c r="G118" s="211"/>
      <c r="H118" s="211"/>
      <c r="I118" s="211"/>
      <c r="J118" s="211"/>
      <c r="K118" s="207"/>
    </row>
    <row r="119" spans="2:11" customFormat="1" ht="18.75" customHeight="1">
      <c r="B119" s="212"/>
      <c r="C119" s="213"/>
      <c r="D119" s="213"/>
      <c r="E119" s="213"/>
      <c r="F119" s="214"/>
      <c r="G119" s="213"/>
      <c r="H119" s="213"/>
      <c r="I119" s="213"/>
      <c r="J119" s="213"/>
      <c r="K119" s="212"/>
    </row>
    <row r="120" spans="2:11" customFormat="1" ht="18.75" customHeight="1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</row>
    <row r="121" spans="2:11" customFormat="1" ht="7.5" customHeight="1">
      <c r="B121" s="215"/>
      <c r="C121" s="216"/>
      <c r="D121" s="216"/>
      <c r="E121" s="216"/>
      <c r="F121" s="216"/>
      <c r="G121" s="216"/>
      <c r="H121" s="216"/>
      <c r="I121" s="216"/>
      <c r="J121" s="216"/>
      <c r="K121" s="217"/>
    </row>
    <row r="122" spans="2:11" customFormat="1" ht="45" customHeight="1">
      <c r="B122" s="218"/>
      <c r="C122" s="313" t="s">
        <v>2889</v>
      </c>
      <c r="D122" s="313"/>
      <c r="E122" s="313"/>
      <c r="F122" s="313"/>
      <c r="G122" s="313"/>
      <c r="H122" s="313"/>
      <c r="I122" s="313"/>
      <c r="J122" s="313"/>
      <c r="K122" s="219"/>
    </row>
    <row r="123" spans="2:11" customFormat="1" ht="17.25" customHeight="1">
      <c r="B123" s="220"/>
      <c r="C123" s="194" t="s">
        <v>2835</v>
      </c>
      <c r="D123" s="194"/>
      <c r="E123" s="194"/>
      <c r="F123" s="194" t="s">
        <v>2836</v>
      </c>
      <c r="G123" s="195"/>
      <c r="H123" s="194" t="s">
        <v>58</v>
      </c>
      <c r="I123" s="194" t="s">
        <v>61</v>
      </c>
      <c r="J123" s="194" t="s">
        <v>2837</v>
      </c>
      <c r="K123" s="221"/>
    </row>
    <row r="124" spans="2:11" customFormat="1" ht="17.25" customHeight="1">
      <c r="B124" s="220"/>
      <c r="C124" s="196" t="s">
        <v>2838</v>
      </c>
      <c r="D124" s="196"/>
      <c r="E124" s="196"/>
      <c r="F124" s="197" t="s">
        <v>2839</v>
      </c>
      <c r="G124" s="198"/>
      <c r="H124" s="196"/>
      <c r="I124" s="196"/>
      <c r="J124" s="196" t="s">
        <v>2840</v>
      </c>
      <c r="K124" s="221"/>
    </row>
    <row r="125" spans="2:11" customFormat="1" ht="5.25" customHeight="1">
      <c r="B125" s="222"/>
      <c r="C125" s="199"/>
      <c r="D125" s="199"/>
      <c r="E125" s="199"/>
      <c r="F125" s="199"/>
      <c r="G125" s="223"/>
      <c r="H125" s="199"/>
      <c r="I125" s="199"/>
      <c r="J125" s="199"/>
      <c r="K125" s="224"/>
    </row>
    <row r="126" spans="2:11" customFormat="1" ht="15" customHeight="1">
      <c r="B126" s="222"/>
      <c r="C126" s="181" t="s">
        <v>2844</v>
      </c>
      <c r="D126" s="201"/>
      <c r="E126" s="201"/>
      <c r="F126" s="202" t="s">
        <v>2841</v>
      </c>
      <c r="G126" s="181"/>
      <c r="H126" s="181" t="s">
        <v>2881</v>
      </c>
      <c r="I126" s="181" t="s">
        <v>2843</v>
      </c>
      <c r="J126" s="181">
        <v>120</v>
      </c>
      <c r="K126" s="225"/>
    </row>
    <row r="127" spans="2:11" customFormat="1" ht="15" customHeight="1">
      <c r="B127" s="222"/>
      <c r="C127" s="181" t="s">
        <v>2890</v>
      </c>
      <c r="D127" s="181"/>
      <c r="E127" s="181"/>
      <c r="F127" s="202" t="s">
        <v>2841</v>
      </c>
      <c r="G127" s="181"/>
      <c r="H127" s="181" t="s">
        <v>2891</v>
      </c>
      <c r="I127" s="181" t="s">
        <v>2843</v>
      </c>
      <c r="J127" s="181" t="s">
        <v>2892</v>
      </c>
      <c r="K127" s="225"/>
    </row>
    <row r="128" spans="2:11" customFormat="1" ht="15" customHeight="1">
      <c r="B128" s="222"/>
      <c r="C128" s="181" t="s">
        <v>2789</v>
      </c>
      <c r="D128" s="181"/>
      <c r="E128" s="181"/>
      <c r="F128" s="202" t="s">
        <v>2841</v>
      </c>
      <c r="G128" s="181"/>
      <c r="H128" s="181" t="s">
        <v>2893</v>
      </c>
      <c r="I128" s="181" t="s">
        <v>2843</v>
      </c>
      <c r="J128" s="181" t="s">
        <v>2892</v>
      </c>
      <c r="K128" s="225"/>
    </row>
    <row r="129" spans="2:11" customFormat="1" ht="15" customHeight="1">
      <c r="B129" s="222"/>
      <c r="C129" s="181" t="s">
        <v>2852</v>
      </c>
      <c r="D129" s="181"/>
      <c r="E129" s="181"/>
      <c r="F129" s="202" t="s">
        <v>2847</v>
      </c>
      <c r="G129" s="181"/>
      <c r="H129" s="181" t="s">
        <v>2853</v>
      </c>
      <c r="I129" s="181" t="s">
        <v>2843</v>
      </c>
      <c r="J129" s="181">
        <v>15</v>
      </c>
      <c r="K129" s="225"/>
    </row>
    <row r="130" spans="2:11" customFormat="1" ht="15" customHeight="1">
      <c r="B130" s="222"/>
      <c r="C130" s="181" t="s">
        <v>2854</v>
      </c>
      <c r="D130" s="181"/>
      <c r="E130" s="181"/>
      <c r="F130" s="202" t="s">
        <v>2847</v>
      </c>
      <c r="G130" s="181"/>
      <c r="H130" s="181" t="s">
        <v>2855</v>
      </c>
      <c r="I130" s="181" t="s">
        <v>2843</v>
      </c>
      <c r="J130" s="181">
        <v>15</v>
      </c>
      <c r="K130" s="225"/>
    </row>
    <row r="131" spans="2:11" customFormat="1" ht="15" customHeight="1">
      <c r="B131" s="222"/>
      <c r="C131" s="181" t="s">
        <v>2856</v>
      </c>
      <c r="D131" s="181"/>
      <c r="E131" s="181"/>
      <c r="F131" s="202" t="s">
        <v>2847</v>
      </c>
      <c r="G131" s="181"/>
      <c r="H131" s="181" t="s">
        <v>2857</v>
      </c>
      <c r="I131" s="181" t="s">
        <v>2843</v>
      </c>
      <c r="J131" s="181">
        <v>20</v>
      </c>
      <c r="K131" s="225"/>
    </row>
    <row r="132" spans="2:11" customFormat="1" ht="15" customHeight="1">
      <c r="B132" s="222"/>
      <c r="C132" s="181" t="s">
        <v>2858</v>
      </c>
      <c r="D132" s="181"/>
      <c r="E132" s="181"/>
      <c r="F132" s="202" t="s">
        <v>2847</v>
      </c>
      <c r="G132" s="181"/>
      <c r="H132" s="181" t="s">
        <v>2859</v>
      </c>
      <c r="I132" s="181" t="s">
        <v>2843</v>
      </c>
      <c r="J132" s="181">
        <v>20</v>
      </c>
      <c r="K132" s="225"/>
    </row>
    <row r="133" spans="2:11" customFormat="1" ht="15" customHeight="1">
      <c r="B133" s="222"/>
      <c r="C133" s="181" t="s">
        <v>2846</v>
      </c>
      <c r="D133" s="181"/>
      <c r="E133" s="181"/>
      <c r="F133" s="202" t="s">
        <v>2847</v>
      </c>
      <c r="G133" s="181"/>
      <c r="H133" s="181" t="s">
        <v>2881</v>
      </c>
      <c r="I133" s="181" t="s">
        <v>2843</v>
      </c>
      <c r="J133" s="181">
        <v>50</v>
      </c>
      <c r="K133" s="225"/>
    </row>
    <row r="134" spans="2:11" customFormat="1" ht="15" customHeight="1">
      <c r="B134" s="222"/>
      <c r="C134" s="181" t="s">
        <v>2860</v>
      </c>
      <c r="D134" s="181"/>
      <c r="E134" s="181"/>
      <c r="F134" s="202" t="s">
        <v>2847</v>
      </c>
      <c r="G134" s="181"/>
      <c r="H134" s="181" t="s">
        <v>2881</v>
      </c>
      <c r="I134" s="181" t="s">
        <v>2843</v>
      </c>
      <c r="J134" s="181">
        <v>50</v>
      </c>
      <c r="K134" s="225"/>
    </row>
    <row r="135" spans="2:11" customFormat="1" ht="15" customHeight="1">
      <c r="B135" s="222"/>
      <c r="C135" s="181" t="s">
        <v>2866</v>
      </c>
      <c r="D135" s="181"/>
      <c r="E135" s="181"/>
      <c r="F135" s="202" t="s">
        <v>2847</v>
      </c>
      <c r="G135" s="181"/>
      <c r="H135" s="181" t="s">
        <v>2881</v>
      </c>
      <c r="I135" s="181" t="s">
        <v>2843</v>
      </c>
      <c r="J135" s="181">
        <v>50</v>
      </c>
      <c r="K135" s="225"/>
    </row>
    <row r="136" spans="2:11" customFormat="1" ht="15" customHeight="1">
      <c r="B136" s="222"/>
      <c r="C136" s="181" t="s">
        <v>2868</v>
      </c>
      <c r="D136" s="181"/>
      <c r="E136" s="181"/>
      <c r="F136" s="202" t="s">
        <v>2847</v>
      </c>
      <c r="G136" s="181"/>
      <c r="H136" s="181" t="s">
        <v>2881</v>
      </c>
      <c r="I136" s="181" t="s">
        <v>2843</v>
      </c>
      <c r="J136" s="181">
        <v>50</v>
      </c>
      <c r="K136" s="225"/>
    </row>
    <row r="137" spans="2:11" customFormat="1" ht="15" customHeight="1">
      <c r="B137" s="222"/>
      <c r="C137" s="181" t="s">
        <v>2869</v>
      </c>
      <c r="D137" s="181"/>
      <c r="E137" s="181"/>
      <c r="F137" s="202" t="s">
        <v>2847</v>
      </c>
      <c r="G137" s="181"/>
      <c r="H137" s="181" t="s">
        <v>2894</v>
      </c>
      <c r="I137" s="181" t="s">
        <v>2843</v>
      </c>
      <c r="J137" s="181">
        <v>255</v>
      </c>
      <c r="K137" s="225"/>
    </row>
    <row r="138" spans="2:11" customFormat="1" ht="15" customHeight="1">
      <c r="B138" s="222"/>
      <c r="C138" s="181" t="s">
        <v>2871</v>
      </c>
      <c r="D138" s="181"/>
      <c r="E138" s="181"/>
      <c r="F138" s="202" t="s">
        <v>2841</v>
      </c>
      <c r="G138" s="181"/>
      <c r="H138" s="181" t="s">
        <v>2895</v>
      </c>
      <c r="I138" s="181" t="s">
        <v>2873</v>
      </c>
      <c r="J138" s="181"/>
      <c r="K138" s="225"/>
    </row>
    <row r="139" spans="2:11" customFormat="1" ht="15" customHeight="1">
      <c r="B139" s="222"/>
      <c r="C139" s="181" t="s">
        <v>2874</v>
      </c>
      <c r="D139" s="181"/>
      <c r="E139" s="181"/>
      <c r="F139" s="202" t="s">
        <v>2841</v>
      </c>
      <c r="G139" s="181"/>
      <c r="H139" s="181" t="s">
        <v>2896</v>
      </c>
      <c r="I139" s="181" t="s">
        <v>2876</v>
      </c>
      <c r="J139" s="181"/>
      <c r="K139" s="225"/>
    </row>
    <row r="140" spans="2:11" customFormat="1" ht="15" customHeight="1">
      <c r="B140" s="222"/>
      <c r="C140" s="181" t="s">
        <v>2877</v>
      </c>
      <c r="D140" s="181"/>
      <c r="E140" s="181"/>
      <c r="F140" s="202" t="s">
        <v>2841</v>
      </c>
      <c r="G140" s="181"/>
      <c r="H140" s="181" t="s">
        <v>2877</v>
      </c>
      <c r="I140" s="181" t="s">
        <v>2876</v>
      </c>
      <c r="J140" s="181"/>
      <c r="K140" s="225"/>
    </row>
    <row r="141" spans="2:11" customFormat="1" ht="15" customHeight="1">
      <c r="B141" s="222"/>
      <c r="C141" s="181" t="s">
        <v>42</v>
      </c>
      <c r="D141" s="181"/>
      <c r="E141" s="181"/>
      <c r="F141" s="202" t="s">
        <v>2841</v>
      </c>
      <c r="G141" s="181"/>
      <c r="H141" s="181" t="s">
        <v>2897</v>
      </c>
      <c r="I141" s="181" t="s">
        <v>2876</v>
      </c>
      <c r="J141" s="181"/>
      <c r="K141" s="225"/>
    </row>
    <row r="142" spans="2:11" customFormat="1" ht="15" customHeight="1">
      <c r="B142" s="222"/>
      <c r="C142" s="181" t="s">
        <v>2898</v>
      </c>
      <c r="D142" s="181"/>
      <c r="E142" s="181"/>
      <c r="F142" s="202" t="s">
        <v>2841</v>
      </c>
      <c r="G142" s="181"/>
      <c r="H142" s="181" t="s">
        <v>2899</v>
      </c>
      <c r="I142" s="181" t="s">
        <v>2876</v>
      </c>
      <c r="J142" s="181"/>
      <c r="K142" s="225"/>
    </row>
    <row r="143" spans="2:11" customFormat="1" ht="15" customHeight="1">
      <c r="B143" s="226"/>
      <c r="C143" s="227"/>
      <c r="D143" s="227"/>
      <c r="E143" s="227"/>
      <c r="F143" s="227"/>
      <c r="G143" s="227"/>
      <c r="H143" s="227"/>
      <c r="I143" s="227"/>
      <c r="J143" s="227"/>
      <c r="K143" s="228"/>
    </row>
    <row r="144" spans="2:11" customFormat="1" ht="18.75" customHeight="1">
      <c r="B144" s="213"/>
      <c r="C144" s="213"/>
      <c r="D144" s="213"/>
      <c r="E144" s="213"/>
      <c r="F144" s="214"/>
      <c r="G144" s="213"/>
      <c r="H144" s="213"/>
      <c r="I144" s="213"/>
      <c r="J144" s="213"/>
      <c r="K144" s="213"/>
    </row>
    <row r="145" spans="2:11" customFormat="1" ht="18.75" customHeight="1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</row>
    <row r="146" spans="2:11" customFormat="1" ht="7.5" customHeight="1">
      <c r="B146" s="189"/>
      <c r="C146" s="190"/>
      <c r="D146" s="190"/>
      <c r="E146" s="190"/>
      <c r="F146" s="190"/>
      <c r="G146" s="190"/>
      <c r="H146" s="190"/>
      <c r="I146" s="190"/>
      <c r="J146" s="190"/>
      <c r="K146" s="191"/>
    </row>
    <row r="147" spans="2:11" customFormat="1" ht="45" customHeight="1">
      <c r="B147" s="192"/>
      <c r="C147" s="315" t="s">
        <v>2900</v>
      </c>
      <c r="D147" s="315"/>
      <c r="E147" s="315"/>
      <c r="F147" s="315"/>
      <c r="G147" s="315"/>
      <c r="H147" s="315"/>
      <c r="I147" s="315"/>
      <c r="J147" s="315"/>
      <c r="K147" s="193"/>
    </row>
    <row r="148" spans="2:11" customFormat="1" ht="17.25" customHeight="1">
      <c r="B148" s="192"/>
      <c r="C148" s="194" t="s">
        <v>2835</v>
      </c>
      <c r="D148" s="194"/>
      <c r="E148" s="194"/>
      <c r="F148" s="194" t="s">
        <v>2836</v>
      </c>
      <c r="G148" s="195"/>
      <c r="H148" s="194" t="s">
        <v>58</v>
      </c>
      <c r="I148" s="194" t="s">
        <v>61</v>
      </c>
      <c r="J148" s="194" t="s">
        <v>2837</v>
      </c>
      <c r="K148" s="193"/>
    </row>
    <row r="149" spans="2:11" customFormat="1" ht="17.25" customHeight="1">
      <c r="B149" s="192"/>
      <c r="C149" s="196" t="s">
        <v>2838</v>
      </c>
      <c r="D149" s="196"/>
      <c r="E149" s="196"/>
      <c r="F149" s="197" t="s">
        <v>2839</v>
      </c>
      <c r="G149" s="198"/>
      <c r="H149" s="196"/>
      <c r="I149" s="196"/>
      <c r="J149" s="196" t="s">
        <v>2840</v>
      </c>
      <c r="K149" s="193"/>
    </row>
    <row r="150" spans="2:11" customFormat="1" ht="5.25" customHeight="1">
      <c r="B150" s="204"/>
      <c r="C150" s="199"/>
      <c r="D150" s="199"/>
      <c r="E150" s="199"/>
      <c r="F150" s="199"/>
      <c r="G150" s="200"/>
      <c r="H150" s="199"/>
      <c r="I150" s="199"/>
      <c r="J150" s="199"/>
      <c r="K150" s="225"/>
    </row>
    <row r="151" spans="2:11" customFormat="1" ht="15" customHeight="1">
      <c r="B151" s="204"/>
      <c r="C151" s="229" t="s">
        <v>2844</v>
      </c>
      <c r="D151" s="181"/>
      <c r="E151" s="181"/>
      <c r="F151" s="230" t="s">
        <v>2841</v>
      </c>
      <c r="G151" s="181"/>
      <c r="H151" s="229" t="s">
        <v>2881</v>
      </c>
      <c r="I151" s="229" t="s">
        <v>2843</v>
      </c>
      <c r="J151" s="229">
        <v>120</v>
      </c>
      <c r="K151" s="225"/>
    </row>
    <row r="152" spans="2:11" customFormat="1" ht="15" customHeight="1">
      <c r="B152" s="204"/>
      <c r="C152" s="229" t="s">
        <v>2890</v>
      </c>
      <c r="D152" s="181"/>
      <c r="E152" s="181"/>
      <c r="F152" s="230" t="s">
        <v>2841</v>
      </c>
      <c r="G152" s="181"/>
      <c r="H152" s="229" t="s">
        <v>2901</v>
      </c>
      <c r="I152" s="229" t="s">
        <v>2843</v>
      </c>
      <c r="J152" s="229" t="s">
        <v>2892</v>
      </c>
      <c r="K152" s="225"/>
    </row>
    <row r="153" spans="2:11" customFormat="1" ht="15" customHeight="1">
      <c r="B153" s="204"/>
      <c r="C153" s="229" t="s">
        <v>2789</v>
      </c>
      <c r="D153" s="181"/>
      <c r="E153" s="181"/>
      <c r="F153" s="230" t="s">
        <v>2841</v>
      </c>
      <c r="G153" s="181"/>
      <c r="H153" s="229" t="s">
        <v>2902</v>
      </c>
      <c r="I153" s="229" t="s">
        <v>2843</v>
      </c>
      <c r="J153" s="229" t="s">
        <v>2892</v>
      </c>
      <c r="K153" s="225"/>
    </row>
    <row r="154" spans="2:11" customFormat="1" ht="15" customHeight="1">
      <c r="B154" s="204"/>
      <c r="C154" s="229" t="s">
        <v>2846</v>
      </c>
      <c r="D154" s="181"/>
      <c r="E154" s="181"/>
      <c r="F154" s="230" t="s">
        <v>2847</v>
      </c>
      <c r="G154" s="181"/>
      <c r="H154" s="229" t="s">
        <v>2881</v>
      </c>
      <c r="I154" s="229" t="s">
        <v>2843</v>
      </c>
      <c r="J154" s="229">
        <v>50</v>
      </c>
      <c r="K154" s="225"/>
    </row>
    <row r="155" spans="2:11" customFormat="1" ht="15" customHeight="1">
      <c r="B155" s="204"/>
      <c r="C155" s="229" t="s">
        <v>2849</v>
      </c>
      <c r="D155" s="181"/>
      <c r="E155" s="181"/>
      <c r="F155" s="230" t="s">
        <v>2841</v>
      </c>
      <c r="G155" s="181"/>
      <c r="H155" s="229" t="s">
        <v>2881</v>
      </c>
      <c r="I155" s="229" t="s">
        <v>2851</v>
      </c>
      <c r="J155" s="229"/>
      <c r="K155" s="225"/>
    </row>
    <row r="156" spans="2:11" customFormat="1" ht="15" customHeight="1">
      <c r="B156" s="204"/>
      <c r="C156" s="229" t="s">
        <v>2860</v>
      </c>
      <c r="D156" s="181"/>
      <c r="E156" s="181"/>
      <c r="F156" s="230" t="s">
        <v>2847</v>
      </c>
      <c r="G156" s="181"/>
      <c r="H156" s="229" t="s">
        <v>2881</v>
      </c>
      <c r="I156" s="229" t="s">
        <v>2843</v>
      </c>
      <c r="J156" s="229">
        <v>50</v>
      </c>
      <c r="K156" s="225"/>
    </row>
    <row r="157" spans="2:11" customFormat="1" ht="15" customHeight="1">
      <c r="B157" s="204"/>
      <c r="C157" s="229" t="s">
        <v>2868</v>
      </c>
      <c r="D157" s="181"/>
      <c r="E157" s="181"/>
      <c r="F157" s="230" t="s">
        <v>2847</v>
      </c>
      <c r="G157" s="181"/>
      <c r="H157" s="229" t="s">
        <v>2881</v>
      </c>
      <c r="I157" s="229" t="s">
        <v>2843</v>
      </c>
      <c r="J157" s="229">
        <v>50</v>
      </c>
      <c r="K157" s="225"/>
    </row>
    <row r="158" spans="2:11" customFormat="1" ht="15" customHeight="1">
      <c r="B158" s="204"/>
      <c r="C158" s="229" t="s">
        <v>2866</v>
      </c>
      <c r="D158" s="181"/>
      <c r="E158" s="181"/>
      <c r="F158" s="230" t="s">
        <v>2847</v>
      </c>
      <c r="G158" s="181"/>
      <c r="H158" s="229" t="s">
        <v>2881</v>
      </c>
      <c r="I158" s="229" t="s">
        <v>2843</v>
      </c>
      <c r="J158" s="229">
        <v>50</v>
      </c>
      <c r="K158" s="225"/>
    </row>
    <row r="159" spans="2:11" customFormat="1" ht="15" customHeight="1">
      <c r="B159" s="204"/>
      <c r="C159" s="229" t="s">
        <v>90</v>
      </c>
      <c r="D159" s="181"/>
      <c r="E159" s="181"/>
      <c r="F159" s="230" t="s">
        <v>2841</v>
      </c>
      <c r="G159" s="181"/>
      <c r="H159" s="229" t="s">
        <v>2903</v>
      </c>
      <c r="I159" s="229" t="s">
        <v>2843</v>
      </c>
      <c r="J159" s="229" t="s">
        <v>2904</v>
      </c>
      <c r="K159" s="225"/>
    </row>
    <row r="160" spans="2:11" customFormat="1" ht="15" customHeight="1">
      <c r="B160" s="204"/>
      <c r="C160" s="229" t="s">
        <v>2905</v>
      </c>
      <c r="D160" s="181"/>
      <c r="E160" s="181"/>
      <c r="F160" s="230" t="s">
        <v>2841</v>
      </c>
      <c r="G160" s="181"/>
      <c r="H160" s="229" t="s">
        <v>2906</v>
      </c>
      <c r="I160" s="229" t="s">
        <v>2876</v>
      </c>
      <c r="J160" s="229"/>
      <c r="K160" s="225"/>
    </row>
    <row r="161" spans="2:11" customFormat="1" ht="15" customHeight="1">
      <c r="B161" s="231"/>
      <c r="C161" s="211"/>
      <c r="D161" s="211"/>
      <c r="E161" s="211"/>
      <c r="F161" s="211"/>
      <c r="G161" s="211"/>
      <c r="H161" s="211"/>
      <c r="I161" s="211"/>
      <c r="J161" s="211"/>
      <c r="K161" s="232"/>
    </row>
    <row r="162" spans="2:11" customFormat="1" ht="18.75" customHeight="1">
      <c r="B162" s="213"/>
      <c r="C162" s="223"/>
      <c r="D162" s="223"/>
      <c r="E162" s="223"/>
      <c r="F162" s="233"/>
      <c r="G162" s="223"/>
      <c r="H162" s="223"/>
      <c r="I162" s="223"/>
      <c r="J162" s="223"/>
      <c r="K162" s="213"/>
    </row>
    <row r="163" spans="2:11" customFormat="1" ht="18.75" customHeight="1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</row>
    <row r="164" spans="2:11" customFormat="1" ht="7.5" customHeight="1">
      <c r="B164" s="170"/>
      <c r="C164" s="171"/>
      <c r="D164" s="171"/>
      <c r="E164" s="171"/>
      <c r="F164" s="171"/>
      <c r="G164" s="171"/>
      <c r="H164" s="171"/>
      <c r="I164" s="171"/>
      <c r="J164" s="171"/>
      <c r="K164" s="172"/>
    </row>
    <row r="165" spans="2:11" customFormat="1" ht="45" customHeight="1">
      <c r="B165" s="173"/>
      <c r="C165" s="313" t="s">
        <v>2907</v>
      </c>
      <c r="D165" s="313"/>
      <c r="E165" s="313"/>
      <c r="F165" s="313"/>
      <c r="G165" s="313"/>
      <c r="H165" s="313"/>
      <c r="I165" s="313"/>
      <c r="J165" s="313"/>
      <c r="K165" s="174"/>
    </row>
    <row r="166" spans="2:11" customFormat="1" ht="17.25" customHeight="1">
      <c r="B166" s="173"/>
      <c r="C166" s="194" t="s">
        <v>2835</v>
      </c>
      <c r="D166" s="194"/>
      <c r="E166" s="194"/>
      <c r="F166" s="194" t="s">
        <v>2836</v>
      </c>
      <c r="G166" s="234"/>
      <c r="H166" s="235" t="s">
        <v>58</v>
      </c>
      <c r="I166" s="235" t="s">
        <v>61</v>
      </c>
      <c r="J166" s="194" t="s">
        <v>2837</v>
      </c>
      <c r="K166" s="174"/>
    </row>
    <row r="167" spans="2:11" customFormat="1" ht="17.25" customHeight="1">
      <c r="B167" s="175"/>
      <c r="C167" s="196" t="s">
        <v>2838</v>
      </c>
      <c r="D167" s="196"/>
      <c r="E167" s="196"/>
      <c r="F167" s="197" t="s">
        <v>2839</v>
      </c>
      <c r="G167" s="236"/>
      <c r="H167" s="237"/>
      <c r="I167" s="237"/>
      <c r="J167" s="196" t="s">
        <v>2840</v>
      </c>
      <c r="K167" s="176"/>
    </row>
    <row r="168" spans="2:11" customFormat="1" ht="5.25" customHeight="1">
      <c r="B168" s="204"/>
      <c r="C168" s="199"/>
      <c r="D168" s="199"/>
      <c r="E168" s="199"/>
      <c r="F168" s="199"/>
      <c r="G168" s="200"/>
      <c r="H168" s="199"/>
      <c r="I168" s="199"/>
      <c r="J168" s="199"/>
      <c r="K168" s="225"/>
    </row>
    <row r="169" spans="2:11" customFormat="1" ht="15" customHeight="1">
      <c r="B169" s="204"/>
      <c r="C169" s="181" t="s">
        <v>2844</v>
      </c>
      <c r="D169" s="181"/>
      <c r="E169" s="181"/>
      <c r="F169" s="202" t="s">
        <v>2841</v>
      </c>
      <c r="G169" s="181"/>
      <c r="H169" s="181" t="s">
        <v>2881</v>
      </c>
      <c r="I169" s="181" t="s">
        <v>2843</v>
      </c>
      <c r="J169" s="181">
        <v>120</v>
      </c>
      <c r="K169" s="225"/>
    </row>
    <row r="170" spans="2:11" customFormat="1" ht="15" customHeight="1">
      <c r="B170" s="204"/>
      <c r="C170" s="181" t="s">
        <v>2890</v>
      </c>
      <c r="D170" s="181"/>
      <c r="E170" s="181"/>
      <c r="F170" s="202" t="s">
        <v>2841</v>
      </c>
      <c r="G170" s="181"/>
      <c r="H170" s="181" t="s">
        <v>2891</v>
      </c>
      <c r="I170" s="181" t="s">
        <v>2843</v>
      </c>
      <c r="J170" s="181" t="s">
        <v>2892</v>
      </c>
      <c r="K170" s="225"/>
    </row>
    <row r="171" spans="2:11" customFormat="1" ht="15" customHeight="1">
      <c r="B171" s="204"/>
      <c r="C171" s="181" t="s">
        <v>2789</v>
      </c>
      <c r="D171" s="181"/>
      <c r="E171" s="181"/>
      <c r="F171" s="202" t="s">
        <v>2841</v>
      </c>
      <c r="G171" s="181"/>
      <c r="H171" s="181" t="s">
        <v>2908</v>
      </c>
      <c r="I171" s="181" t="s">
        <v>2843</v>
      </c>
      <c r="J171" s="181" t="s">
        <v>2892</v>
      </c>
      <c r="K171" s="225"/>
    </row>
    <row r="172" spans="2:11" customFormat="1" ht="15" customHeight="1">
      <c r="B172" s="204"/>
      <c r="C172" s="181" t="s">
        <v>2846</v>
      </c>
      <c r="D172" s="181"/>
      <c r="E172" s="181"/>
      <c r="F172" s="202" t="s">
        <v>2847</v>
      </c>
      <c r="G172" s="181"/>
      <c r="H172" s="181" t="s">
        <v>2908</v>
      </c>
      <c r="I172" s="181" t="s">
        <v>2843</v>
      </c>
      <c r="J172" s="181">
        <v>50</v>
      </c>
      <c r="K172" s="225"/>
    </row>
    <row r="173" spans="2:11" customFormat="1" ht="15" customHeight="1">
      <c r="B173" s="204"/>
      <c r="C173" s="181" t="s">
        <v>2849</v>
      </c>
      <c r="D173" s="181"/>
      <c r="E173" s="181"/>
      <c r="F173" s="202" t="s">
        <v>2841</v>
      </c>
      <c r="G173" s="181"/>
      <c r="H173" s="181" t="s">
        <v>2908</v>
      </c>
      <c r="I173" s="181" t="s">
        <v>2851</v>
      </c>
      <c r="J173" s="181"/>
      <c r="K173" s="225"/>
    </row>
    <row r="174" spans="2:11" customFormat="1" ht="15" customHeight="1">
      <c r="B174" s="204"/>
      <c r="C174" s="181" t="s">
        <v>2860</v>
      </c>
      <c r="D174" s="181"/>
      <c r="E174" s="181"/>
      <c r="F174" s="202" t="s">
        <v>2847</v>
      </c>
      <c r="G174" s="181"/>
      <c r="H174" s="181" t="s">
        <v>2908</v>
      </c>
      <c r="I174" s="181" t="s">
        <v>2843</v>
      </c>
      <c r="J174" s="181">
        <v>50</v>
      </c>
      <c r="K174" s="225"/>
    </row>
    <row r="175" spans="2:11" customFormat="1" ht="15" customHeight="1">
      <c r="B175" s="204"/>
      <c r="C175" s="181" t="s">
        <v>2868</v>
      </c>
      <c r="D175" s="181"/>
      <c r="E175" s="181"/>
      <c r="F175" s="202" t="s">
        <v>2847</v>
      </c>
      <c r="G175" s="181"/>
      <c r="H175" s="181" t="s">
        <v>2908</v>
      </c>
      <c r="I175" s="181" t="s">
        <v>2843</v>
      </c>
      <c r="J175" s="181">
        <v>50</v>
      </c>
      <c r="K175" s="225"/>
    </row>
    <row r="176" spans="2:11" customFormat="1" ht="15" customHeight="1">
      <c r="B176" s="204"/>
      <c r="C176" s="181" t="s">
        <v>2866</v>
      </c>
      <c r="D176" s="181"/>
      <c r="E176" s="181"/>
      <c r="F176" s="202" t="s">
        <v>2847</v>
      </c>
      <c r="G176" s="181"/>
      <c r="H176" s="181" t="s">
        <v>2908</v>
      </c>
      <c r="I176" s="181" t="s">
        <v>2843</v>
      </c>
      <c r="J176" s="181">
        <v>50</v>
      </c>
      <c r="K176" s="225"/>
    </row>
    <row r="177" spans="2:11" customFormat="1" ht="15" customHeight="1">
      <c r="B177" s="204"/>
      <c r="C177" s="181" t="s">
        <v>137</v>
      </c>
      <c r="D177" s="181"/>
      <c r="E177" s="181"/>
      <c r="F177" s="202" t="s">
        <v>2841</v>
      </c>
      <c r="G177" s="181"/>
      <c r="H177" s="181" t="s">
        <v>2909</v>
      </c>
      <c r="I177" s="181" t="s">
        <v>2910</v>
      </c>
      <c r="J177" s="181"/>
      <c r="K177" s="225"/>
    </row>
    <row r="178" spans="2:11" customFormat="1" ht="15" customHeight="1">
      <c r="B178" s="204"/>
      <c r="C178" s="181" t="s">
        <v>61</v>
      </c>
      <c r="D178" s="181"/>
      <c r="E178" s="181"/>
      <c r="F178" s="202" t="s">
        <v>2841</v>
      </c>
      <c r="G178" s="181"/>
      <c r="H178" s="181" t="s">
        <v>2911</v>
      </c>
      <c r="I178" s="181" t="s">
        <v>2912</v>
      </c>
      <c r="J178" s="181">
        <v>1</v>
      </c>
      <c r="K178" s="225"/>
    </row>
    <row r="179" spans="2:11" customFormat="1" ht="15" customHeight="1">
      <c r="B179" s="204"/>
      <c r="C179" s="181" t="s">
        <v>57</v>
      </c>
      <c r="D179" s="181"/>
      <c r="E179" s="181"/>
      <c r="F179" s="202" t="s">
        <v>2841</v>
      </c>
      <c r="G179" s="181"/>
      <c r="H179" s="181" t="s">
        <v>2913</v>
      </c>
      <c r="I179" s="181" t="s">
        <v>2843</v>
      </c>
      <c r="J179" s="181">
        <v>20</v>
      </c>
      <c r="K179" s="225"/>
    </row>
    <row r="180" spans="2:11" customFormat="1" ht="15" customHeight="1">
      <c r="B180" s="204"/>
      <c r="C180" s="181" t="s">
        <v>58</v>
      </c>
      <c r="D180" s="181"/>
      <c r="E180" s="181"/>
      <c r="F180" s="202" t="s">
        <v>2841</v>
      </c>
      <c r="G180" s="181"/>
      <c r="H180" s="181" t="s">
        <v>2914</v>
      </c>
      <c r="I180" s="181" t="s">
        <v>2843</v>
      </c>
      <c r="J180" s="181">
        <v>255</v>
      </c>
      <c r="K180" s="225"/>
    </row>
    <row r="181" spans="2:11" customFormat="1" ht="15" customHeight="1">
      <c r="B181" s="204"/>
      <c r="C181" s="181" t="s">
        <v>138</v>
      </c>
      <c r="D181" s="181"/>
      <c r="E181" s="181"/>
      <c r="F181" s="202" t="s">
        <v>2841</v>
      </c>
      <c r="G181" s="181"/>
      <c r="H181" s="181" t="s">
        <v>2805</v>
      </c>
      <c r="I181" s="181" t="s">
        <v>2843</v>
      </c>
      <c r="J181" s="181">
        <v>10</v>
      </c>
      <c r="K181" s="225"/>
    </row>
    <row r="182" spans="2:11" customFormat="1" ht="15" customHeight="1">
      <c r="B182" s="204"/>
      <c r="C182" s="181" t="s">
        <v>139</v>
      </c>
      <c r="D182" s="181"/>
      <c r="E182" s="181"/>
      <c r="F182" s="202" t="s">
        <v>2841</v>
      </c>
      <c r="G182" s="181"/>
      <c r="H182" s="181" t="s">
        <v>2915</v>
      </c>
      <c r="I182" s="181" t="s">
        <v>2876</v>
      </c>
      <c r="J182" s="181"/>
      <c r="K182" s="225"/>
    </row>
    <row r="183" spans="2:11" customFormat="1" ht="15" customHeight="1">
      <c r="B183" s="204"/>
      <c r="C183" s="181" t="s">
        <v>2916</v>
      </c>
      <c r="D183" s="181"/>
      <c r="E183" s="181"/>
      <c r="F183" s="202" t="s">
        <v>2841</v>
      </c>
      <c r="G183" s="181"/>
      <c r="H183" s="181" t="s">
        <v>2917</v>
      </c>
      <c r="I183" s="181" t="s">
        <v>2876</v>
      </c>
      <c r="J183" s="181"/>
      <c r="K183" s="225"/>
    </row>
    <row r="184" spans="2:11" customFormat="1" ht="15" customHeight="1">
      <c r="B184" s="204"/>
      <c r="C184" s="181" t="s">
        <v>2905</v>
      </c>
      <c r="D184" s="181"/>
      <c r="E184" s="181"/>
      <c r="F184" s="202" t="s">
        <v>2841</v>
      </c>
      <c r="G184" s="181"/>
      <c r="H184" s="181" t="s">
        <v>2918</v>
      </c>
      <c r="I184" s="181" t="s">
        <v>2876</v>
      </c>
      <c r="J184" s="181"/>
      <c r="K184" s="225"/>
    </row>
    <row r="185" spans="2:11" customFormat="1" ht="15" customHeight="1">
      <c r="B185" s="204"/>
      <c r="C185" s="181" t="s">
        <v>141</v>
      </c>
      <c r="D185" s="181"/>
      <c r="E185" s="181"/>
      <c r="F185" s="202" t="s">
        <v>2847</v>
      </c>
      <c r="G185" s="181"/>
      <c r="H185" s="181" t="s">
        <v>2919</v>
      </c>
      <c r="I185" s="181" t="s">
        <v>2843</v>
      </c>
      <c r="J185" s="181">
        <v>50</v>
      </c>
      <c r="K185" s="225"/>
    </row>
    <row r="186" spans="2:11" customFormat="1" ht="15" customHeight="1">
      <c r="B186" s="204"/>
      <c r="C186" s="181" t="s">
        <v>2920</v>
      </c>
      <c r="D186" s="181"/>
      <c r="E186" s="181"/>
      <c r="F186" s="202" t="s">
        <v>2847</v>
      </c>
      <c r="G186" s="181"/>
      <c r="H186" s="181" t="s">
        <v>2921</v>
      </c>
      <c r="I186" s="181" t="s">
        <v>2922</v>
      </c>
      <c r="J186" s="181"/>
      <c r="K186" s="225"/>
    </row>
    <row r="187" spans="2:11" customFormat="1" ht="15" customHeight="1">
      <c r="B187" s="204"/>
      <c r="C187" s="181" t="s">
        <v>2923</v>
      </c>
      <c r="D187" s="181"/>
      <c r="E187" s="181"/>
      <c r="F187" s="202" t="s">
        <v>2847</v>
      </c>
      <c r="G187" s="181"/>
      <c r="H187" s="181" t="s">
        <v>2924</v>
      </c>
      <c r="I187" s="181" t="s">
        <v>2922</v>
      </c>
      <c r="J187" s="181"/>
      <c r="K187" s="225"/>
    </row>
    <row r="188" spans="2:11" customFormat="1" ht="15" customHeight="1">
      <c r="B188" s="204"/>
      <c r="C188" s="181" t="s">
        <v>2925</v>
      </c>
      <c r="D188" s="181"/>
      <c r="E188" s="181"/>
      <c r="F188" s="202" t="s">
        <v>2847</v>
      </c>
      <c r="G188" s="181"/>
      <c r="H188" s="181" t="s">
        <v>2926</v>
      </c>
      <c r="I188" s="181" t="s">
        <v>2922</v>
      </c>
      <c r="J188" s="181"/>
      <c r="K188" s="225"/>
    </row>
    <row r="189" spans="2:11" customFormat="1" ht="15" customHeight="1">
      <c r="B189" s="204"/>
      <c r="C189" s="238" t="s">
        <v>2927</v>
      </c>
      <c r="D189" s="181"/>
      <c r="E189" s="181"/>
      <c r="F189" s="202" t="s">
        <v>2847</v>
      </c>
      <c r="G189" s="181"/>
      <c r="H189" s="181" t="s">
        <v>2928</v>
      </c>
      <c r="I189" s="181" t="s">
        <v>2929</v>
      </c>
      <c r="J189" s="239" t="s">
        <v>2930</v>
      </c>
      <c r="K189" s="225"/>
    </row>
    <row r="190" spans="2:11" customFormat="1" ht="15" customHeight="1">
      <c r="B190" s="240"/>
      <c r="C190" s="241" t="s">
        <v>2931</v>
      </c>
      <c r="D190" s="242"/>
      <c r="E190" s="242"/>
      <c r="F190" s="243" t="s">
        <v>2847</v>
      </c>
      <c r="G190" s="242"/>
      <c r="H190" s="242" t="s">
        <v>2932</v>
      </c>
      <c r="I190" s="242" t="s">
        <v>2929</v>
      </c>
      <c r="J190" s="244" t="s">
        <v>2930</v>
      </c>
      <c r="K190" s="245"/>
    </row>
    <row r="191" spans="2:11" customFormat="1" ht="15" customHeight="1">
      <c r="B191" s="204"/>
      <c r="C191" s="238" t="s">
        <v>46</v>
      </c>
      <c r="D191" s="181"/>
      <c r="E191" s="181"/>
      <c r="F191" s="202" t="s">
        <v>2841</v>
      </c>
      <c r="G191" s="181"/>
      <c r="H191" s="178" t="s">
        <v>2933</v>
      </c>
      <c r="I191" s="181" t="s">
        <v>2934</v>
      </c>
      <c r="J191" s="181"/>
      <c r="K191" s="225"/>
    </row>
    <row r="192" spans="2:11" customFormat="1" ht="15" customHeight="1">
      <c r="B192" s="204"/>
      <c r="C192" s="238" t="s">
        <v>2935</v>
      </c>
      <c r="D192" s="181"/>
      <c r="E192" s="181"/>
      <c r="F192" s="202" t="s">
        <v>2841</v>
      </c>
      <c r="G192" s="181"/>
      <c r="H192" s="181" t="s">
        <v>2936</v>
      </c>
      <c r="I192" s="181" t="s">
        <v>2876</v>
      </c>
      <c r="J192" s="181"/>
      <c r="K192" s="225"/>
    </row>
    <row r="193" spans="2:11" customFormat="1" ht="15" customHeight="1">
      <c r="B193" s="204"/>
      <c r="C193" s="238" t="s">
        <v>2937</v>
      </c>
      <c r="D193" s="181"/>
      <c r="E193" s="181"/>
      <c r="F193" s="202" t="s">
        <v>2841</v>
      </c>
      <c r="G193" s="181"/>
      <c r="H193" s="181" t="s">
        <v>2938</v>
      </c>
      <c r="I193" s="181" t="s">
        <v>2876</v>
      </c>
      <c r="J193" s="181"/>
      <c r="K193" s="225"/>
    </row>
    <row r="194" spans="2:11" customFormat="1" ht="15" customHeight="1">
      <c r="B194" s="204"/>
      <c r="C194" s="238" t="s">
        <v>2939</v>
      </c>
      <c r="D194" s="181"/>
      <c r="E194" s="181"/>
      <c r="F194" s="202" t="s">
        <v>2847</v>
      </c>
      <c r="G194" s="181"/>
      <c r="H194" s="181" t="s">
        <v>2940</v>
      </c>
      <c r="I194" s="181" t="s">
        <v>2876</v>
      </c>
      <c r="J194" s="181"/>
      <c r="K194" s="225"/>
    </row>
    <row r="195" spans="2:11" customFormat="1" ht="15" customHeight="1">
      <c r="B195" s="231"/>
      <c r="C195" s="246"/>
      <c r="D195" s="211"/>
      <c r="E195" s="211"/>
      <c r="F195" s="211"/>
      <c r="G195" s="211"/>
      <c r="H195" s="211"/>
      <c r="I195" s="211"/>
      <c r="J195" s="211"/>
      <c r="K195" s="232"/>
    </row>
    <row r="196" spans="2:11" customFormat="1" ht="18.75" customHeight="1">
      <c r="B196" s="213"/>
      <c r="C196" s="223"/>
      <c r="D196" s="223"/>
      <c r="E196" s="223"/>
      <c r="F196" s="233"/>
      <c r="G196" s="223"/>
      <c r="H196" s="223"/>
      <c r="I196" s="223"/>
      <c r="J196" s="223"/>
      <c r="K196" s="213"/>
    </row>
    <row r="197" spans="2:11" customFormat="1" ht="18.75" customHeight="1">
      <c r="B197" s="213"/>
      <c r="C197" s="223"/>
      <c r="D197" s="223"/>
      <c r="E197" s="223"/>
      <c r="F197" s="233"/>
      <c r="G197" s="223"/>
      <c r="H197" s="223"/>
      <c r="I197" s="223"/>
      <c r="J197" s="223"/>
      <c r="K197" s="213"/>
    </row>
    <row r="198" spans="2:11" customFormat="1" ht="18.75" customHeight="1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</row>
    <row r="199" spans="2:11" customFormat="1" ht="13.5">
      <c r="B199" s="170"/>
      <c r="C199" s="171"/>
      <c r="D199" s="171"/>
      <c r="E199" s="171"/>
      <c r="F199" s="171"/>
      <c r="G199" s="171"/>
      <c r="H199" s="171"/>
      <c r="I199" s="171"/>
      <c r="J199" s="171"/>
      <c r="K199" s="172"/>
    </row>
    <row r="200" spans="2:11" customFormat="1" ht="21">
      <c r="B200" s="173"/>
      <c r="C200" s="313" t="s">
        <v>2941</v>
      </c>
      <c r="D200" s="313"/>
      <c r="E200" s="313"/>
      <c r="F200" s="313"/>
      <c r="G200" s="313"/>
      <c r="H200" s="313"/>
      <c r="I200" s="313"/>
      <c r="J200" s="313"/>
      <c r="K200" s="174"/>
    </row>
    <row r="201" spans="2:11" customFormat="1" ht="25.5" customHeight="1">
      <c r="B201" s="173"/>
      <c r="C201" s="247" t="s">
        <v>2942</v>
      </c>
      <c r="D201" s="247"/>
      <c r="E201" s="247"/>
      <c r="F201" s="247" t="s">
        <v>2943</v>
      </c>
      <c r="G201" s="248"/>
      <c r="H201" s="314" t="s">
        <v>2944</v>
      </c>
      <c r="I201" s="314"/>
      <c r="J201" s="314"/>
      <c r="K201" s="174"/>
    </row>
    <row r="202" spans="2:11" customFormat="1" ht="5.25" customHeight="1">
      <c r="B202" s="204"/>
      <c r="C202" s="199"/>
      <c r="D202" s="199"/>
      <c r="E202" s="199"/>
      <c r="F202" s="199"/>
      <c r="G202" s="223"/>
      <c r="H202" s="199"/>
      <c r="I202" s="199"/>
      <c r="J202" s="199"/>
      <c r="K202" s="225"/>
    </row>
    <row r="203" spans="2:11" customFormat="1" ht="15" customHeight="1">
      <c r="B203" s="204"/>
      <c r="C203" s="181" t="s">
        <v>2934</v>
      </c>
      <c r="D203" s="181"/>
      <c r="E203" s="181"/>
      <c r="F203" s="202" t="s">
        <v>47</v>
      </c>
      <c r="G203" s="181"/>
      <c r="H203" s="312" t="s">
        <v>2945</v>
      </c>
      <c r="I203" s="312"/>
      <c r="J203" s="312"/>
      <c r="K203" s="225"/>
    </row>
    <row r="204" spans="2:11" customFormat="1" ht="15" customHeight="1">
      <c r="B204" s="204"/>
      <c r="C204" s="181"/>
      <c r="D204" s="181"/>
      <c r="E204" s="181"/>
      <c r="F204" s="202" t="s">
        <v>48</v>
      </c>
      <c r="G204" s="181"/>
      <c r="H204" s="312" t="s">
        <v>2946</v>
      </c>
      <c r="I204" s="312"/>
      <c r="J204" s="312"/>
      <c r="K204" s="225"/>
    </row>
    <row r="205" spans="2:11" customFormat="1" ht="15" customHeight="1">
      <c r="B205" s="204"/>
      <c r="C205" s="181"/>
      <c r="D205" s="181"/>
      <c r="E205" s="181"/>
      <c r="F205" s="202" t="s">
        <v>51</v>
      </c>
      <c r="G205" s="181"/>
      <c r="H205" s="312" t="s">
        <v>2947</v>
      </c>
      <c r="I205" s="312"/>
      <c r="J205" s="312"/>
      <c r="K205" s="225"/>
    </row>
    <row r="206" spans="2:11" customFormat="1" ht="15" customHeight="1">
      <c r="B206" s="204"/>
      <c r="C206" s="181"/>
      <c r="D206" s="181"/>
      <c r="E206" s="181"/>
      <c r="F206" s="202" t="s">
        <v>49</v>
      </c>
      <c r="G206" s="181"/>
      <c r="H206" s="312" t="s">
        <v>2948</v>
      </c>
      <c r="I206" s="312"/>
      <c r="J206" s="312"/>
      <c r="K206" s="225"/>
    </row>
    <row r="207" spans="2:11" customFormat="1" ht="15" customHeight="1">
      <c r="B207" s="204"/>
      <c r="C207" s="181"/>
      <c r="D207" s="181"/>
      <c r="E207" s="181"/>
      <c r="F207" s="202" t="s">
        <v>50</v>
      </c>
      <c r="G207" s="181"/>
      <c r="H207" s="312" t="s">
        <v>2949</v>
      </c>
      <c r="I207" s="312"/>
      <c r="J207" s="312"/>
      <c r="K207" s="225"/>
    </row>
    <row r="208" spans="2:11" customFormat="1" ht="15" customHeight="1">
      <c r="B208" s="204"/>
      <c r="C208" s="181"/>
      <c r="D208" s="181"/>
      <c r="E208" s="181"/>
      <c r="F208" s="202"/>
      <c r="G208" s="181"/>
      <c r="H208" s="181"/>
      <c r="I208" s="181"/>
      <c r="J208" s="181"/>
      <c r="K208" s="225"/>
    </row>
    <row r="209" spans="2:11" customFormat="1" ht="15" customHeight="1">
      <c r="B209" s="204"/>
      <c r="C209" s="181" t="s">
        <v>2888</v>
      </c>
      <c r="D209" s="181"/>
      <c r="E209" s="181"/>
      <c r="F209" s="202" t="s">
        <v>83</v>
      </c>
      <c r="G209" s="181"/>
      <c r="H209" s="312" t="s">
        <v>2950</v>
      </c>
      <c r="I209" s="312"/>
      <c r="J209" s="312"/>
      <c r="K209" s="225"/>
    </row>
    <row r="210" spans="2:11" customFormat="1" ht="15" customHeight="1">
      <c r="B210" s="204"/>
      <c r="C210" s="181"/>
      <c r="D210" s="181"/>
      <c r="E210" s="181"/>
      <c r="F210" s="202" t="s">
        <v>2783</v>
      </c>
      <c r="G210" s="181"/>
      <c r="H210" s="312" t="s">
        <v>2784</v>
      </c>
      <c r="I210" s="312"/>
      <c r="J210" s="312"/>
      <c r="K210" s="225"/>
    </row>
    <row r="211" spans="2:11" customFormat="1" ht="15" customHeight="1">
      <c r="B211" s="204"/>
      <c r="C211" s="181"/>
      <c r="D211" s="181"/>
      <c r="E211" s="181"/>
      <c r="F211" s="202" t="s">
        <v>2781</v>
      </c>
      <c r="G211" s="181"/>
      <c r="H211" s="312" t="s">
        <v>2951</v>
      </c>
      <c r="I211" s="312"/>
      <c r="J211" s="312"/>
      <c r="K211" s="225"/>
    </row>
    <row r="212" spans="2:11" customFormat="1" ht="15" customHeight="1">
      <c r="B212" s="249"/>
      <c r="C212" s="181"/>
      <c r="D212" s="181"/>
      <c r="E212" s="181"/>
      <c r="F212" s="202" t="s">
        <v>2785</v>
      </c>
      <c r="G212" s="238"/>
      <c r="H212" s="311" t="s">
        <v>2786</v>
      </c>
      <c r="I212" s="311"/>
      <c r="J212" s="311"/>
      <c r="K212" s="250"/>
    </row>
    <row r="213" spans="2:11" customFormat="1" ht="15" customHeight="1">
      <c r="B213" s="249"/>
      <c r="C213" s="181"/>
      <c r="D213" s="181"/>
      <c r="E213" s="181"/>
      <c r="F213" s="202" t="s">
        <v>2787</v>
      </c>
      <c r="G213" s="238"/>
      <c r="H213" s="311" t="s">
        <v>2756</v>
      </c>
      <c r="I213" s="311"/>
      <c r="J213" s="311"/>
      <c r="K213" s="250"/>
    </row>
    <row r="214" spans="2:11" customFormat="1" ht="15" customHeight="1">
      <c r="B214" s="249"/>
      <c r="C214" s="181"/>
      <c r="D214" s="181"/>
      <c r="E214" s="181"/>
      <c r="F214" s="202"/>
      <c r="G214" s="238"/>
      <c r="H214" s="229"/>
      <c r="I214" s="229"/>
      <c r="J214" s="229"/>
      <c r="K214" s="250"/>
    </row>
    <row r="215" spans="2:11" customFormat="1" ht="15" customHeight="1">
      <c r="B215" s="249"/>
      <c r="C215" s="181" t="s">
        <v>2912</v>
      </c>
      <c r="D215" s="181"/>
      <c r="E215" s="181"/>
      <c r="F215" s="202">
        <v>1</v>
      </c>
      <c r="G215" s="238"/>
      <c r="H215" s="311" t="s">
        <v>2952</v>
      </c>
      <c r="I215" s="311"/>
      <c r="J215" s="311"/>
      <c r="K215" s="250"/>
    </row>
    <row r="216" spans="2:11" customFormat="1" ht="15" customHeight="1">
      <c r="B216" s="249"/>
      <c r="C216" s="181"/>
      <c r="D216" s="181"/>
      <c r="E216" s="181"/>
      <c r="F216" s="202">
        <v>2</v>
      </c>
      <c r="G216" s="238"/>
      <c r="H216" s="311" t="s">
        <v>2953</v>
      </c>
      <c r="I216" s="311"/>
      <c r="J216" s="311"/>
      <c r="K216" s="250"/>
    </row>
    <row r="217" spans="2:11" customFormat="1" ht="15" customHeight="1">
      <c r="B217" s="249"/>
      <c r="C217" s="181"/>
      <c r="D217" s="181"/>
      <c r="E217" s="181"/>
      <c r="F217" s="202">
        <v>3</v>
      </c>
      <c r="G217" s="238"/>
      <c r="H217" s="311" t="s">
        <v>2954</v>
      </c>
      <c r="I217" s="311"/>
      <c r="J217" s="311"/>
      <c r="K217" s="250"/>
    </row>
    <row r="218" spans="2:11" customFormat="1" ht="15" customHeight="1">
      <c r="B218" s="249"/>
      <c r="C218" s="181"/>
      <c r="D218" s="181"/>
      <c r="E218" s="181"/>
      <c r="F218" s="202">
        <v>4</v>
      </c>
      <c r="G218" s="238"/>
      <c r="H218" s="311" t="s">
        <v>2955</v>
      </c>
      <c r="I218" s="311"/>
      <c r="J218" s="311"/>
      <c r="K218" s="250"/>
    </row>
    <row r="219" spans="2:11" customFormat="1" ht="12.75" customHeight="1">
      <c r="B219" s="251"/>
      <c r="C219" s="252"/>
      <c r="D219" s="252"/>
      <c r="E219" s="252"/>
      <c r="F219" s="252"/>
      <c r="G219" s="252"/>
      <c r="H219" s="252"/>
      <c r="I219" s="252"/>
      <c r="J219" s="252"/>
      <c r="K219" s="253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Rekapitulace stavby</vt:lpstr>
      <vt:lpstr>1 - Stavební úpravy 1NP a...</vt:lpstr>
      <vt:lpstr>gastrovybavení</vt:lpstr>
      <vt:lpstr>Pokyny pro vyplnění</vt:lpstr>
      <vt:lpstr>'1 - Stavební úpravy 1NP a...'!Názvy_tisku</vt:lpstr>
      <vt:lpstr>'Rekapitulace stavby'!Názvy_tisku</vt:lpstr>
      <vt:lpstr>'1 - Stavební úpravy 1NP a...'!Oblast_tisku</vt:lpstr>
      <vt:lpstr>gastrovybavení!Oblast_tisku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Vojtěch Merenus</dc:creator>
  <cp:lastModifiedBy>Vojtěch Merenus</cp:lastModifiedBy>
  <dcterms:created xsi:type="dcterms:W3CDTF">2025-12-09T17:38:32Z</dcterms:created>
  <dcterms:modified xsi:type="dcterms:W3CDTF">2026-01-05T07:21:47Z</dcterms:modified>
</cp:coreProperties>
</file>