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S_j_kouly\"/>
    </mc:Choice>
  </mc:AlternateContent>
  <xr:revisionPtr revIDLastSave="0" documentId="13_ncr:1_{99A0E1B1-3AA4-4E7B-A275-9BA5751D08EF}" xr6:coauthVersionLast="47" xr6:coauthVersionMax="47" xr10:uidLastSave="{00000000-0000-0000-0000-000000000000}"/>
  <workbookProtection workbookAlgorithmName="SHA-512" workbookHashValue="LBOOG0vlWYCWH/khRqM2HfN+xbS/yGuJJweA77PQzH8YosRsLfd6glMtrHuUU2/bVTYScxBqFOifXMYWZxTznQ==" workbookSaltValue="EGciJG4MsmRCGhYXYU6hUQ==" workbookSpinCount="100000" lockStructure="1"/>
  <bookViews>
    <workbookView xWindow="-120" yWindow="-120" windowWidth="29040" windowHeight="15720" firstSheet="3" activeTab="5" xr2:uid="{00000000-000D-0000-FFFF-FFFF00000000}"/>
  </bookViews>
  <sheets>
    <sheet name="Rekapitulace stavby" sheetId="8" r:id="rId1"/>
    <sheet name="001 - ul. J. Kouly, úsek brána " sheetId="3" r:id="rId2"/>
    <sheet name="002 - ul. J. Kouly, úsek kruhák" sheetId="4" r:id="rId3"/>
    <sheet name="003 - ul. Zborovská, úsek před " sheetId="5" r:id="rId4"/>
    <sheet name="004 - ul. Zborovská, úsek Karma" sheetId="6" r:id="rId5"/>
    <sheet name="VRN - Vedlejší rozpočtové nákla" sheetId="7" r:id="rId6"/>
    <sheet name="Pokyny pro vyplnění" sheetId="2" r:id="rId7"/>
  </sheets>
  <definedNames>
    <definedName name="_xlnm._FilterDatabase" localSheetId="1" hidden="1">'001 - ul. J. Kouly, úsek brána '!$C$87:$K$88</definedName>
    <definedName name="_xlnm._FilterDatabase" localSheetId="2" hidden="1">'002 - ul. J. Kouly, úsek kruhák'!$C$87:$K$88</definedName>
    <definedName name="_xlnm._FilterDatabase" localSheetId="3" hidden="1">'003 - ul. Zborovská, úsek před '!$C$87:$K$88</definedName>
    <definedName name="_xlnm._FilterDatabase" localSheetId="4" hidden="1">'004 - ul. Zborovská, úsek Karma'!$C$87:$K$88</definedName>
    <definedName name="_xlnm._FilterDatabase" localSheetId="5" hidden="1">'VRN - Vedlejší rozpočtové nákla'!$C$87:$K$88</definedName>
    <definedName name="Items" localSheetId="2">'002 - ul. J. Kouly, úsek kruhák'!#REF!</definedName>
    <definedName name="Items" localSheetId="3">'003 - ul. Zborovská, úsek před '!#REF!</definedName>
    <definedName name="Items" localSheetId="4">'004 - ul. Zborovská, úsek Karma'!#REF!</definedName>
    <definedName name="Items" localSheetId="5">'VRN - Vedlejší rozpočtové nákla'!#REF!</definedName>
    <definedName name="Items">'001 - ul. J. Kouly, úsek brána '!#REF!</definedName>
    <definedName name="_xlnm.Print_Titles" localSheetId="1">'001 - ul. J. Kouly, úsek brána '!$87:$87</definedName>
    <definedName name="_xlnm.Print_Titles" localSheetId="2">'002 - ul. J. Kouly, úsek kruhák'!$87:$87</definedName>
    <definedName name="_xlnm.Print_Titles" localSheetId="3">'003 - ul. Zborovská, úsek před '!$87:$87</definedName>
    <definedName name="_xlnm.Print_Titles" localSheetId="4">'004 - ul. Zborovská, úsek Karma'!$87:$87</definedName>
    <definedName name="_xlnm.Print_Titles" localSheetId="0">'Rekapitulace stavby'!88:88</definedName>
    <definedName name="_xlnm.Print_Titles" localSheetId="5">'VRN - Vedlejší rozpočtové nákla'!$87:$87</definedName>
    <definedName name="_xlnm.Print_Area" localSheetId="1">'001 - ul. J. Kouly, úsek brána '!$C$4:$J$69,'001 - ul. J. Kouly, úsek brána '!$C$75:$K$282</definedName>
    <definedName name="_xlnm.Print_Area" localSheetId="2">'002 - ul. J. Kouly, úsek kruhák'!$C$4:$J$69,'002 - ul. J. Kouly, úsek kruhák'!$C$75:$K$275</definedName>
    <definedName name="_xlnm.Print_Area" localSheetId="3">'003 - ul. Zborovská, úsek před '!$C$4:$J$69,'003 - ul. Zborovská, úsek před '!$C$75:$K$200</definedName>
    <definedName name="_xlnm.Print_Area" localSheetId="4">'004 - ul. Zborovská, úsek Karma'!$C$4:$J$69,'004 - ul. Zborovská, úsek Karma'!$C$75:$K$269</definedName>
    <definedName name="_xlnm.Print_Area" localSheetId="6">'Pokyny pro vyplnění'!$B$2:$K$71,'Pokyny pro vyplnění'!$B$74:$K$118,'Pokyny pro vyplnění'!$B$121:$K$161,'Pokyny pro vyplnění'!$B$164:$K$219</definedName>
    <definedName name="_xlnm.Print_Area" localSheetId="0">'Rekapitulace stavby'!$D$4:$AO$72,'Rekapitulace stavby'!$C$78:$AQ$96</definedName>
    <definedName name="_xlnm.Print_Area" localSheetId="5">'VRN - Vedlejší rozpočtové nákla'!$C$4:$J$69,'VRN - Vedlejší rozpočtové nákla'!$C$75:$K$99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4" l="1"/>
  <c r="J54" i="4"/>
  <c r="I17" i="3"/>
  <c r="C85" i="3" l="1"/>
  <c r="C84" i="3"/>
  <c r="C82" i="3"/>
  <c r="C79" i="3"/>
  <c r="C77" i="3"/>
  <c r="C85" i="4"/>
  <c r="C84" i="4"/>
  <c r="C82" i="4"/>
  <c r="C79" i="4"/>
  <c r="C77" i="4"/>
  <c r="C85" i="5"/>
  <c r="C84" i="5"/>
  <c r="C82" i="5"/>
  <c r="C79" i="5"/>
  <c r="C77" i="5"/>
  <c r="C85" i="6"/>
  <c r="C84" i="6"/>
  <c r="C82" i="6"/>
  <c r="C79" i="6"/>
  <c r="C77" i="6"/>
  <c r="BI98" i="7"/>
  <c r="BH98" i="7"/>
  <c r="BG98" i="7"/>
  <c r="BF98" i="7"/>
  <c r="T98" i="7"/>
  <c r="R98" i="7"/>
  <c r="P98" i="7"/>
  <c r="J98" i="7"/>
  <c r="BE98" i="7" s="1"/>
  <c r="BI96" i="7"/>
  <c r="BH96" i="7"/>
  <c r="BG96" i="7"/>
  <c r="BF96" i="7"/>
  <c r="T96" i="7"/>
  <c r="T95" i="7" s="1"/>
  <c r="R96" i="7"/>
  <c r="R95" i="7" s="1"/>
  <c r="P96" i="7"/>
  <c r="J96" i="7"/>
  <c r="BE96" i="7" s="1"/>
  <c r="P95" i="7"/>
  <c r="BI93" i="7"/>
  <c r="BH93" i="7"/>
  <c r="BG93" i="7"/>
  <c r="BF93" i="7"/>
  <c r="T93" i="7"/>
  <c r="R93" i="7"/>
  <c r="R92" i="7" s="1"/>
  <c r="P93" i="7"/>
  <c r="J93" i="7"/>
  <c r="J92" i="7" s="1"/>
  <c r="T92" i="7"/>
  <c r="P92" i="7"/>
  <c r="BI91" i="7"/>
  <c r="BH91" i="7"/>
  <c r="BG91" i="7"/>
  <c r="BF91" i="7"/>
  <c r="T91" i="7"/>
  <c r="R91" i="7"/>
  <c r="P91" i="7"/>
  <c r="P90" i="7" s="1"/>
  <c r="P88" i="7" s="1"/>
  <c r="AU95" i="8" s="1"/>
  <c r="J91" i="7"/>
  <c r="BE91" i="7" s="1"/>
  <c r="J85" i="7"/>
  <c r="I85" i="7"/>
  <c r="C85" i="7"/>
  <c r="J84" i="7"/>
  <c r="I84" i="7"/>
  <c r="F84" i="7"/>
  <c r="C84" i="7"/>
  <c r="I82" i="7"/>
  <c r="F82" i="7"/>
  <c r="C82" i="7"/>
  <c r="E80" i="7"/>
  <c r="C79" i="7"/>
  <c r="E78" i="7"/>
  <c r="C77" i="7"/>
  <c r="G58" i="7"/>
  <c r="D58" i="7"/>
  <c r="J54" i="7"/>
  <c r="G54" i="7"/>
  <c r="AA27" i="7"/>
  <c r="J18" i="7"/>
  <c r="I18" i="7"/>
  <c r="E18" i="7"/>
  <c r="F85" i="7" s="1"/>
  <c r="J17" i="7"/>
  <c r="I17" i="7"/>
  <c r="J12" i="7"/>
  <c r="J82" i="7" s="1"/>
  <c r="AA9" i="7"/>
  <c r="AA80" i="7"/>
  <c r="AA7" i="7"/>
  <c r="AA78" i="7" s="1"/>
  <c r="BI268" i="6"/>
  <c r="BH268" i="6"/>
  <c r="BG268" i="6"/>
  <c r="BF268" i="6"/>
  <c r="T268" i="6"/>
  <c r="T267" i="6" s="1"/>
  <c r="R268" i="6"/>
  <c r="R267" i="6" s="1"/>
  <c r="P268" i="6"/>
  <c r="P267" i="6" s="1"/>
  <c r="J268" i="6"/>
  <c r="J267" i="6" s="1"/>
  <c r="BI263" i="6"/>
  <c r="BH263" i="6"/>
  <c r="BG263" i="6"/>
  <c r="BF263" i="6"/>
  <c r="T263" i="6"/>
  <c r="R263" i="6"/>
  <c r="P263" i="6"/>
  <c r="J263" i="6"/>
  <c r="BE263" i="6" s="1"/>
  <c r="BI259" i="6"/>
  <c r="BH259" i="6"/>
  <c r="BG259" i="6"/>
  <c r="BF259" i="6"/>
  <c r="T259" i="6"/>
  <c r="R259" i="6"/>
  <c r="P259" i="6"/>
  <c r="J259" i="6"/>
  <c r="BE259" i="6" s="1"/>
  <c r="BI255" i="6"/>
  <c r="BH255" i="6"/>
  <c r="BG255" i="6"/>
  <c r="BF255" i="6"/>
  <c r="T255" i="6"/>
  <c r="R255" i="6"/>
  <c r="P255" i="6"/>
  <c r="J255" i="6"/>
  <c r="BE255" i="6" s="1"/>
  <c r="BI251" i="6"/>
  <c r="BH251" i="6"/>
  <c r="BG251" i="6"/>
  <c r="BF251" i="6"/>
  <c r="T251" i="6"/>
  <c r="R251" i="6"/>
  <c r="P251" i="6"/>
  <c r="J251" i="6"/>
  <c r="BE251" i="6" s="1"/>
  <c r="BI246" i="6"/>
  <c r="BH246" i="6"/>
  <c r="BG246" i="6"/>
  <c r="BF246" i="6"/>
  <c r="T246" i="6"/>
  <c r="R246" i="6"/>
  <c r="P246" i="6"/>
  <c r="J246" i="6"/>
  <c r="BE246" i="6" s="1"/>
  <c r="BI242" i="6"/>
  <c r="BH242" i="6"/>
  <c r="BG242" i="6"/>
  <c r="BF242" i="6"/>
  <c r="T242" i="6"/>
  <c r="R242" i="6"/>
  <c r="P242" i="6"/>
  <c r="J242" i="6"/>
  <c r="BE242" i="6" s="1"/>
  <c r="BI238" i="6"/>
  <c r="BH238" i="6"/>
  <c r="BG238" i="6"/>
  <c r="BF238" i="6"/>
  <c r="T238" i="6"/>
  <c r="R238" i="6"/>
  <c r="P238" i="6"/>
  <c r="J238" i="6"/>
  <c r="BE238" i="6" s="1"/>
  <c r="BI234" i="6"/>
  <c r="BH234" i="6"/>
  <c r="BG234" i="6"/>
  <c r="BF234" i="6"/>
  <c r="T234" i="6"/>
  <c r="R234" i="6"/>
  <c r="P234" i="6"/>
  <c r="J234" i="6"/>
  <c r="BE234" i="6" s="1"/>
  <c r="BI230" i="6"/>
  <c r="BH230" i="6"/>
  <c r="BG230" i="6"/>
  <c r="BF230" i="6"/>
  <c r="T230" i="6"/>
  <c r="R230" i="6"/>
  <c r="P230" i="6"/>
  <c r="J230" i="6"/>
  <c r="BE230" i="6" s="1"/>
  <c r="BI227" i="6"/>
  <c r="BH227" i="6"/>
  <c r="BG227" i="6"/>
  <c r="BF227" i="6"/>
  <c r="T227" i="6"/>
  <c r="R227" i="6"/>
  <c r="P227" i="6"/>
  <c r="J227" i="6"/>
  <c r="BE227" i="6" s="1"/>
  <c r="BI223" i="6"/>
  <c r="BH223" i="6"/>
  <c r="BG223" i="6"/>
  <c r="BF223" i="6"/>
  <c r="T223" i="6"/>
  <c r="R223" i="6"/>
  <c r="P223" i="6"/>
  <c r="J223" i="6"/>
  <c r="BE223" i="6" s="1"/>
  <c r="BI219" i="6"/>
  <c r="BH219" i="6"/>
  <c r="BG219" i="6"/>
  <c r="BF219" i="6"/>
  <c r="T219" i="6"/>
  <c r="R219" i="6"/>
  <c r="P219" i="6"/>
  <c r="J219" i="6"/>
  <c r="BE219" i="6" s="1"/>
  <c r="BI215" i="6"/>
  <c r="BH215" i="6"/>
  <c r="BG215" i="6"/>
  <c r="BF215" i="6"/>
  <c r="T215" i="6"/>
  <c r="R215" i="6"/>
  <c r="P215" i="6"/>
  <c r="J215" i="6"/>
  <c r="BE215" i="6" s="1"/>
  <c r="BI212" i="6"/>
  <c r="BH212" i="6"/>
  <c r="BG212" i="6"/>
  <c r="BF212" i="6"/>
  <c r="T212" i="6"/>
  <c r="R212" i="6"/>
  <c r="P212" i="6"/>
  <c r="J212" i="6"/>
  <c r="BE212" i="6" s="1"/>
  <c r="BI208" i="6"/>
  <c r="BH208" i="6"/>
  <c r="BG208" i="6"/>
  <c r="BF208" i="6"/>
  <c r="T208" i="6"/>
  <c r="R208" i="6"/>
  <c r="P208" i="6"/>
  <c r="J208" i="6"/>
  <c r="BE208" i="6" s="1"/>
  <c r="BI204" i="6"/>
  <c r="BH204" i="6"/>
  <c r="BG204" i="6"/>
  <c r="BF204" i="6"/>
  <c r="T204" i="6"/>
  <c r="R204" i="6"/>
  <c r="P204" i="6"/>
  <c r="J204" i="6"/>
  <c r="BE204" i="6" s="1"/>
  <c r="BI201" i="6"/>
  <c r="BH201" i="6"/>
  <c r="BG201" i="6"/>
  <c r="BF201" i="6"/>
  <c r="T201" i="6"/>
  <c r="R201" i="6"/>
  <c r="P201" i="6"/>
  <c r="J201" i="6"/>
  <c r="BE201" i="6" s="1"/>
  <c r="BI197" i="6"/>
  <c r="BH197" i="6"/>
  <c r="BG197" i="6"/>
  <c r="BF197" i="6"/>
  <c r="T197" i="6"/>
  <c r="R197" i="6"/>
  <c r="P197" i="6"/>
  <c r="J197" i="6"/>
  <c r="BI193" i="6"/>
  <c r="BH193" i="6"/>
  <c r="BG193" i="6"/>
  <c r="BF193" i="6"/>
  <c r="T193" i="6"/>
  <c r="R193" i="6"/>
  <c r="P193" i="6"/>
  <c r="J193" i="6"/>
  <c r="BE193" i="6" s="1"/>
  <c r="BI190" i="6"/>
  <c r="BH190" i="6"/>
  <c r="BG190" i="6"/>
  <c r="BF190" i="6"/>
  <c r="T190" i="6"/>
  <c r="R190" i="6"/>
  <c r="P190" i="6"/>
  <c r="J190" i="6"/>
  <c r="BE190" i="6" s="1"/>
  <c r="BI186" i="6"/>
  <c r="BH186" i="6"/>
  <c r="BG186" i="6"/>
  <c r="BF186" i="6"/>
  <c r="T186" i="6"/>
  <c r="R186" i="6"/>
  <c r="P186" i="6"/>
  <c r="J186" i="6"/>
  <c r="BE186" i="6" s="1"/>
  <c r="BI183" i="6"/>
  <c r="BH183" i="6"/>
  <c r="BG183" i="6"/>
  <c r="BF183" i="6"/>
  <c r="T183" i="6"/>
  <c r="R183" i="6"/>
  <c r="P183" i="6"/>
  <c r="J183" i="6"/>
  <c r="BE183" i="6" s="1"/>
  <c r="BI180" i="6"/>
  <c r="BH180" i="6"/>
  <c r="BG180" i="6"/>
  <c r="BF180" i="6"/>
  <c r="T180" i="6"/>
  <c r="R180" i="6"/>
  <c r="P180" i="6"/>
  <c r="J180" i="6"/>
  <c r="BE180" i="6" s="1"/>
  <c r="BI176" i="6"/>
  <c r="BH176" i="6"/>
  <c r="BG176" i="6"/>
  <c r="BF176" i="6"/>
  <c r="T176" i="6"/>
  <c r="R176" i="6"/>
  <c r="P176" i="6"/>
  <c r="J176" i="6"/>
  <c r="BE176" i="6" s="1"/>
  <c r="BI172" i="6"/>
  <c r="BH172" i="6"/>
  <c r="BG172" i="6"/>
  <c r="BF172" i="6"/>
  <c r="T172" i="6"/>
  <c r="R172" i="6"/>
  <c r="P172" i="6"/>
  <c r="J172" i="6"/>
  <c r="BE172" i="6" s="1"/>
  <c r="BI168" i="6"/>
  <c r="BH168" i="6"/>
  <c r="BG168" i="6"/>
  <c r="BF168" i="6"/>
  <c r="T168" i="6"/>
  <c r="R168" i="6"/>
  <c r="P168" i="6"/>
  <c r="J168" i="6"/>
  <c r="BE168" i="6" s="1"/>
  <c r="BI164" i="6"/>
  <c r="BH164" i="6"/>
  <c r="BG164" i="6"/>
  <c r="BF164" i="6"/>
  <c r="T164" i="6"/>
  <c r="R164" i="6"/>
  <c r="P164" i="6"/>
  <c r="J164" i="6"/>
  <c r="BE164" i="6" s="1"/>
  <c r="BI160" i="6"/>
  <c r="BH160" i="6"/>
  <c r="BG160" i="6"/>
  <c r="BF160" i="6"/>
  <c r="T160" i="6"/>
  <c r="R160" i="6"/>
  <c r="P160" i="6"/>
  <c r="J160" i="6"/>
  <c r="BE160" i="6" s="1"/>
  <c r="BI156" i="6"/>
  <c r="BH156" i="6"/>
  <c r="BG156" i="6"/>
  <c r="BF156" i="6"/>
  <c r="T156" i="6"/>
  <c r="R156" i="6"/>
  <c r="P156" i="6"/>
  <c r="J156" i="6"/>
  <c r="BE156" i="6" s="1"/>
  <c r="BI152" i="6"/>
  <c r="BH152" i="6"/>
  <c r="BG152" i="6"/>
  <c r="BF152" i="6"/>
  <c r="T152" i="6"/>
  <c r="R152" i="6"/>
  <c r="P152" i="6"/>
  <c r="J152" i="6"/>
  <c r="BE152" i="6" s="1"/>
  <c r="BI148" i="6"/>
  <c r="BH148" i="6"/>
  <c r="BG148" i="6"/>
  <c r="BF148" i="6"/>
  <c r="T148" i="6"/>
  <c r="R148" i="6"/>
  <c r="P148" i="6"/>
  <c r="J148" i="6"/>
  <c r="BE148" i="6" s="1"/>
  <c r="BI143" i="6"/>
  <c r="BH143" i="6"/>
  <c r="BG143" i="6"/>
  <c r="BF143" i="6"/>
  <c r="T143" i="6"/>
  <c r="R143" i="6"/>
  <c r="P143" i="6"/>
  <c r="J143" i="6"/>
  <c r="BE143" i="6" s="1"/>
  <c r="BI139" i="6"/>
  <c r="BH139" i="6"/>
  <c r="BG139" i="6"/>
  <c r="BF139" i="6"/>
  <c r="T139" i="6"/>
  <c r="R139" i="6"/>
  <c r="P139" i="6"/>
  <c r="J139" i="6"/>
  <c r="BE139" i="6" s="1"/>
  <c r="BI135" i="6"/>
  <c r="BH135" i="6"/>
  <c r="BG135" i="6"/>
  <c r="BF135" i="6"/>
  <c r="T135" i="6"/>
  <c r="R135" i="6"/>
  <c r="P135" i="6"/>
  <c r="J135" i="6"/>
  <c r="BE135" i="6" s="1"/>
  <c r="BI131" i="6"/>
  <c r="BH131" i="6"/>
  <c r="BG131" i="6"/>
  <c r="BF131" i="6"/>
  <c r="T131" i="6"/>
  <c r="R131" i="6"/>
  <c r="P131" i="6"/>
  <c r="J131" i="6"/>
  <c r="BE131" i="6" s="1"/>
  <c r="BI127" i="6"/>
  <c r="BH127" i="6"/>
  <c r="BG127" i="6"/>
  <c r="BF127" i="6"/>
  <c r="T127" i="6"/>
  <c r="R127" i="6"/>
  <c r="P127" i="6"/>
  <c r="J127" i="6"/>
  <c r="BE127" i="6" s="1"/>
  <c r="BI123" i="6"/>
  <c r="BH123" i="6"/>
  <c r="BG123" i="6"/>
  <c r="BF123" i="6"/>
  <c r="T123" i="6"/>
  <c r="R123" i="6"/>
  <c r="P123" i="6"/>
  <c r="J123" i="6"/>
  <c r="BE123" i="6" s="1"/>
  <c r="BI119" i="6"/>
  <c r="BH119" i="6"/>
  <c r="BG119" i="6"/>
  <c r="BF119" i="6"/>
  <c r="T119" i="6"/>
  <c r="R119" i="6"/>
  <c r="P119" i="6"/>
  <c r="J119" i="6"/>
  <c r="BE119" i="6" s="1"/>
  <c r="BI115" i="6"/>
  <c r="BH115" i="6"/>
  <c r="BG115" i="6"/>
  <c r="BF115" i="6"/>
  <c r="T115" i="6"/>
  <c r="R115" i="6"/>
  <c r="P115" i="6"/>
  <c r="J115" i="6"/>
  <c r="BE115" i="6" s="1"/>
  <c r="BI111" i="6"/>
  <c r="BH111" i="6"/>
  <c r="BG111" i="6"/>
  <c r="BF111" i="6"/>
  <c r="T111" i="6"/>
  <c r="R111" i="6"/>
  <c r="P111" i="6"/>
  <c r="J111" i="6"/>
  <c r="BE111" i="6" s="1"/>
  <c r="BI107" i="6"/>
  <c r="BH107" i="6"/>
  <c r="BG107" i="6"/>
  <c r="BF107" i="6"/>
  <c r="T107" i="6"/>
  <c r="R107" i="6"/>
  <c r="P107" i="6"/>
  <c r="J107" i="6"/>
  <c r="BE107" i="6" s="1"/>
  <c r="BI103" i="6"/>
  <c r="BH103" i="6"/>
  <c r="BG103" i="6"/>
  <c r="BF103" i="6"/>
  <c r="T103" i="6"/>
  <c r="R103" i="6"/>
  <c r="P103" i="6"/>
  <c r="J103" i="6"/>
  <c r="BE103" i="6" s="1"/>
  <c r="BI99" i="6"/>
  <c r="BH99" i="6"/>
  <c r="BG99" i="6"/>
  <c r="BF99" i="6"/>
  <c r="T99" i="6"/>
  <c r="R99" i="6"/>
  <c r="P99" i="6"/>
  <c r="J99" i="6"/>
  <c r="BE99" i="6" s="1"/>
  <c r="BI95" i="6"/>
  <c r="BH95" i="6"/>
  <c r="BG95" i="6"/>
  <c r="BF95" i="6"/>
  <c r="T95" i="6"/>
  <c r="R95" i="6"/>
  <c r="P95" i="6"/>
  <c r="J95" i="6"/>
  <c r="BE95" i="6" s="1"/>
  <c r="BI91" i="6"/>
  <c r="BH91" i="6"/>
  <c r="BG91" i="6"/>
  <c r="BF91" i="6"/>
  <c r="T91" i="6"/>
  <c r="R91" i="6"/>
  <c r="P91" i="6"/>
  <c r="J91" i="6"/>
  <c r="BE91" i="6" s="1"/>
  <c r="J85" i="6"/>
  <c r="I85" i="6"/>
  <c r="J84" i="6"/>
  <c r="I84" i="6"/>
  <c r="F84" i="6"/>
  <c r="I82" i="6"/>
  <c r="F82" i="6"/>
  <c r="E80" i="6"/>
  <c r="E78" i="6"/>
  <c r="G58" i="6"/>
  <c r="D58" i="6"/>
  <c r="J54" i="6"/>
  <c r="G54" i="6"/>
  <c r="AA27" i="6"/>
  <c r="J18" i="6"/>
  <c r="I18" i="6"/>
  <c r="E18" i="6"/>
  <c r="F85" i="6" s="1"/>
  <c r="J17" i="6"/>
  <c r="I17" i="6"/>
  <c r="J12" i="6"/>
  <c r="J82" i="6" s="1"/>
  <c r="AA9" i="6"/>
  <c r="AA80" i="6" s="1"/>
  <c r="AA7" i="6"/>
  <c r="AA78" i="6" s="1"/>
  <c r="BI199" i="5"/>
  <c r="BH199" i="5"/>
  <c r="BG199" i="5"/>
  <c r="BF199" i="5"/>
  <c r="T199" i="5"/>
  <c r="T198" i="5" s="1"/>
  <c r="R199" i="5"/>
  <c r="R198" i="5" s="1"/>
  <c r="P199" i="5"/>
  <c r="P198" i="5" s="1"/>
  <c r="J199" i="5"/>
  <c r="J198" i="5" s="1"/>
  <c r="BI194" i="5"/>
  <c r="BH194" i="5"/>
  <c r="BG194" i="5"/>
  <c r="BF194" i="5"/>
  <c r="T194" i="5"/>
  <c r="R194" i="5"/>
  <c r="P194" i="5"/>
  <c r="J194" i="5"/>
  <c r="BE194" i="5" s="1"/>
  <c r="BI190" i="5"/>
  <c r="BH190" i="5"/>
  <c r="BG190" i="5"/>
  <c r="BF190" i="5"/>
  <c r="T190" i="5"/>
  <c r="R190" i="5"/>
  <c r="P190" i="5"/>
  <c r="J190" i="5"/>
  <c r="BE190" i="5" s="1"/>
  <c r="BI186" i="5"/>
  <c r="BH186" i="5"/>
  <c r="BG186" i="5"/>
  <c r="BF186" i="5"/>
  <c r="T186" i="5"/>
  <c r="R186" i="5"/>
  <c r="P186" i="5"/>
  <c r="J186" i="5"/>
  <c r="BE186" i="5" s="1"/>
  <c r="BI182" i="5"/>
  <c r="BH182" i="5"/>
  <c r="BG182" i="5"/>
  <c r="BF182" i="5"/>
  <c r="T182" i="5"/>
  <c r="R182" i="5"/>
  <c r="P182" i="5"/>
  <c r="J182" i="5"/>
  <c r="BI177" i="5"/>
  <c r="BH177" i="5"/>
  <c r="BG177" i="5"/>
  <c r="BF177" i="5"/>
  <c r="T177" i="5"/>
  <c r="R177" i="5"/>
  <c r="P177" i="5"/>
  <c r="J177" i="5"/>
  <c r="BE177" i="5" s="1"/>
  <c r="BI174" i="5"/>
  <c r="BH174" i="5"/>
  <c r="BG174" i="5"/>
  <c r="BF174" i="5"/>
  <c r="T174" i="5"/>
  <c r="R174" i="5"/>
  <c r="P174" i="5"/>
  <c r="J174" i="5"/>
  <c r="BE174" i="5" s="1"/>
  <c r="BI170" i="5"/>
  <c r="BH170" i="5"/>
  <c r="BG170" i="5"/>
  <c r="BF170" i="5"/>
  <c r="T170" i="5"/>
  <c r="R170" i="5"/>
  <c r="P170" i="5"/>
  <c r="J170" i="5"/>
  <c r="BE170" i="5" s="1"/>
  <c r="BI166" i="5"/>
  <c r="BH166" i="5"/>
  <c r="BG166" i="5"/>
  <c r="BF166" i="5"/>
  <c r="T166" i="5"/>
  <c r="R166" i="5"/>
  <c r="P166" i="5"/>
  <c r="J166" i="5"/>
  <c r="BE166" i="5" s="1"/>
  <c r="BI162" i="5"/>
  <c r="BH162" i="5"/>
  <c r="BG162" i="5"/>
  <c r="BF162" i="5"/>
  <c r="T162" i="5"/>
  <c r="R162" i="5"/>
  <c r="P162" i="5"/>
  <c r="J162" i="5"/>
  <c r="BE162" i="5" s="1"/>
  <c r="BI158" i="5"/>
  <c r="BH158" i="5"/>
  <c r="BG158" i="5"/>
  <c r="BF158" i="5"/>
  <c r="T158" i="5"/>
  <c r="R158" i="5"/>
  <c r="P158" i="5"/>
  <c r="J158" i="5"/>
  <c r="BE158" i="5" s="1"/>
  <c r="BI154" i="5"/>
  <c r="BH154" i="5"/>
  <c r="BG154" i="5"/>
  <c r="BF154" i="5"/>
  <c r="T154" i="5"/>
  <c r="R154" i="5"/>
  <c r="P154" i="5"/>
  <c r="J154" i="5"/>
  <c r="BE154" i="5" s="1"/>
  <c r="BI150" i="5"/>
  <c r="BH150" i="5"/>
  <c r="BG150" i="5"/>
  <c r="BF150" i="5"/>
  <c r="T150" i="5"/>
  <c r="R150" i="5"/>
  <c r="P150" i="5"/>
  <c r="J150" i="5"/>
  <c r="BI146" i="5"/>
  <c r="BH146" i="5"/>
  <c r="BG146" i="5"/>
  <c r="BF146" i="5"/>
  <c r="T146" i="5"/>
  <c r="R146" i="5"/>
  <c r="P146" i="5"/>
  <c r="J146" i="5"/>
  <c r="BE146" i="5" s="1"/>
  <c r="BI142" i="5"/>
  <c r="BH142" i="5"/>
  <c r="BG142" i="5"/>
  <c r="BF142" i="5"/>
  <c r="T142" i="5"/>
  <c r="R142" i="5"/>
  <c r="P142" i="5"/>
  <c r="J142" i="5"/>
  <c r="BI138" i="5"/>
  <c r="BH138" i="5"/>
  <c r="BG138" i="5"/>
  <c r="BF138" i="5"/>
  <c r="T138" i="5"/>
  <c r="R138" i="5"/>
  <c r="P138" i="5"/>
  <c r="J138" i="5"/>
  <c r="BE138" i="5" s="1"/>
  <c r="BI133" i="5"/>
  <c r="BH133" i="5"/>
  <c r="BG133" i="5"/>
  <c r="BF133" i="5"/>
  <c r="T133" i="5"/>
  <c r="R133" i="5"/>
  <c r="P133" i="5"/>
  <c r="J133" i="5"/>
  <c r="BE133" i="5" s="1"/>
  <c r="BI129" i="5"/>
  <c r="BH129" i="5"/>
  <c r="BG129" i="5"/>
  <c r="BF129" i="5"/>
  <c r="T129" i="5"/>
  <c r="R129" i="5"/>
  <c r="P129" i="5"/>
  <c r="J129" i="5"/>
  <c r="BE129" i="5" s="1"/>
  <c r="BI127" i="5"/>
  <c r="BH127" i="5"/>
  <c r="BG127" i="5"/>
  <c r="BF127" i="5"/>
  <c r="T127" i="5"/>
  <c r="R127" i="5"/>
  <c r="P127" i="5"/>
  <c r="J127" i="5"/>
  <c r="BE127" i="5" s="1"/>
  <c r="BI123" i="5"/>
  <c r="BH123" i="5"/>
  <c r="BG123" i="5"/>
  <c r="BF123" i="5"/>
  <c r="T123" i="5"/>
  <c r="R123" i="5"/>
  <c r="P123" i="5"/>
  <c r="J123" i="5"/>
  <c r="BE123" i="5" s="1"/>
  <c r="BI119" i="5"/>
  <c r="BH119" i="5"/>
  <c r="BG119" i="5"/>
  <c r="BF119" i="5"/>
  <c r="T119" i="5"/>
  <c r="R119" i="5"/>
  <c r="P119" i="5"/>
  <c r="J119" i="5"/>
  <c r="BE119" i="5" s="1"/>
  <c r="BI115" i="5"/>
  <c r="BH115" i="5"/>
  <c r="BG115" i="5"/>
  <c r="BF115" i="5"/>
  <c r="T115" i="5"/>
  <c r="R115" i="5"/>
  <c r="P115" i="5"/>
  <c r="J115" i="5"/>
  <c r="BE115" i="5" s="1"/>
  <c r="BI111" i="5"/>
  <c r="BH111" i="5"/>
  <c r="BG111" i="5"/>
  <c r="BF111" i="5"/>
  <c r="T111" i="5"/>
  <c r="R111" i="5"/>
  <c r="P111" i="5"/>
  <c r="J111" i="5"/>
  <c r="BE111" i="5" s="1"/>
  <c r="BI107" i="5"/>
  <c r="BH107" i="5"/>
  <c r="BG107" i="5"/>
  <c r="BF107" i="5"/>
  <c r="T107" i="5"/>
  <c r="R107" i="5"/>
  <c r="P107" i="5"/>
  <c r="J107" i="5"/>
  <c r="BE107" i="5" s="1"/>
  <c r="BI103" i="5"/>
  <c r="BH103" i="5"/>
  <c r="BG103" i="5"/>
  <c r="BF103" i="5"/>
  <c r="T103" i="5"/>
  <c r="R103" i="5"/>
  <c r="P103" i="5"/>
  <c r="J103" i="5"/>
  <c r="BE103" i="5" s="1"/>
  <c r="BI99" i="5"/>
  <c r="BH99" i="5"/>
  <c r="BG99" i="5"/>
  <c r="BF99" i="5"/>
  <c r="T99" i="5"/>
  <c r="R99" i="5"/>
  <c r="P99" i="5"/>
  <c r="J99" i="5"/>
  <c r="BE99" i="5" s="1"/>
  <c r="BI95" i="5"/>
  <c r="BH95" i="5"/>
  <c r="BG95" i="5"/>
  <c r="BF95" i="5"/>
  <c r="T95" i="5"/>
  <c r="R95" i="5"/>
  <c r="P95" i="5"/>
  <c r="J95" i="5"/>
  <c r="BE95" i="5" s="1"/>
  <c r="BI91" i="5"/>
  <c r="BH91" i="5"/>
  <c r="BG91" i="5"/>
  <c r="BF91" i="5"/>
  <c r="T91" i="5"/>
  <c r="R91" i="5"/>
  <c r="P91" i="5"/>
  <c r="J91" i="5"/>
  <c r="J85" i="5"/>
  <c r="J84" i="5"/>
  <c r="F84" i="5"/>
  <c r="I82" i="5"/>
  <c r="F82" i="5"/>
  <c r="E80" i="5"/>
  <c r="E78" i="5"/>
  <c r="G58" i="5"/>
  <c r="D58" i="5"/>
  <c r="J54" i="5"/>
  <c r="G54" i="5"/>
  <c r="AA27" i="5"/>
  <c r="J18" i="5"/>
  <c r="I18" i="5"/>
  <c r="E18" i="5"/>
  <c r="F85" i="5" s="1"/>
  <c r="J17" i="5"/>
  <c r="I17" i="5"/>
  <c r="J12" i="5"/>
  <c r="J82" i="5" s="1"/>
  <c r="AA9" i="5"/>
  <c r="AA80" i="5" s="1"/>
  <c r="AA7" i="5"/>
  <c r="AA78" i="5" s="1"/>
  <c r="BI274" i="4"/>
  <c r="BH274" i="4"/>
  <c r="BG274" i="4"/>
  <c r="BF274" i="4"/>
  <c r="T274" i="4"/>
  <c r="T273" i="4" s="1"/>
  <c r="R274" i="4"/>
  <c r="R273" i="4" s="1"/>
  <c r="P274" i="4"/>
  <c r="P273" i="4" s="1"/>
  <c r="J274" i="4"/>
  <c r="J273" i="4" s="1"/>
  <c r="BI269" i="4"/>
  <c r="BH269" i="4"/>
  <c r="BG269" i="4"/>
  <c r="BF269" i="4"/>
  <c r="T269" i="4"/>
  <c r="R269" i="4"/>
  <c r="P269" i="4"/>
  <c r="J269" i="4"/>
  <c r="BE269" i="4" s="1"/>
  <c r="BI265" i="4"/>
  <c r="BH265" i="4"/>
  <c r="BG265" i="4"/>
  <c r="BF265" i="4"/>
  <c r="T265" i="4"/>
  <c r="R265" i="4"/>
  <c r="P265" i="4"/>
  <c r="J265" i="4"/>
  <c r="BE265" i="4" s="1"/>
  <c r="BI261" i="4"/>
  <c r="BH261" i="4"/>
  <c r="BG261" i="4"/>
  <c r="BF261" i="4"/>
  <c r="T261" i="4"/>
  <c r="R261" i="4"/>
  <c r="P261" i="4"/>
  <c r="J261" i="4"/>
  <c r="BE261" i="4" s="1"/>
  <c r="BI257" i="4"/>
  <c r="BH257" i="4"/>
  <c r="BG257" i="4"/>
  <c r="BF257" i="4"/>
  <c r="T257" i="4"/>
  <c r="R257" i="4"/>
  <c r="P257" i="4"/>
  <c r="J257" i="4"/>
  <c r="BE257" i="4" s="1"/>
  <c r="BI253" i="4"/>
  <c r="BH253" i="4"/>
  <c r="BG253" i="4"/>
  <c r="BF253" i="4"/>
  <c r="T253" i="4"/>
  <c r="R253" i="4"/>
  <c r="P253" i="4"/>
  <c r="J253" i="4"/>
  <c r="BE253" i="4" s="1"/>
  <c r="BI251" i="4"/>
  <c r="BH251" i="4"/>
  <c r="BG251" i="4"/>
  <c r="BF251" i="4"/>
  <c r="T251" i="4"/>
  <c r="R251" i="4"/>
  <c r="P251" i="4"/>
  <c r="J251" i="4"/>
  <c r="BE251" i="4" s="1"/>
  <c r="BI247" i="4"/>
  <c r="BH247" i="4"/>
  <c r="BG247" i="4"/>
  <c r="BF247" i="4"/>
  <c r="T247" i="4"/>
  <c r="R247" i="4"/>
  <c r="P247" i="4"/>
  <c r="J247" i="4"/>
  <c r="BE247" i="4" s="1"/>
  <c r="BI243" i="4"/>
  <c r="BH243" i="4"/>
  <c r="BG243" i="4"/>
  <c r="BF243" i="4"/>
  <c r="T243" i="4"/>
  <c r="R243" i="4"/>
  <c r="P243" i="4"/>
  <c r="J243" i="4"/>
  <c r="BE243" i="4" s="1"/>
  <c r="BI241" i="4"/>
  <c r="BH241" i="4"/>
  <c r="BG241" i="4"/>
  <c r="BF241" i="4"/>
  <c r="T241" i="4"/>
  <c r="R241" i="4"/>
  <c r="P241" i="4"/>
  <c r="J241" i="4"/>
  <c r="BE241" i="4" s="1"/>
  <c r="BI237" i="4"/>
  <c r="BH237" i="4"/>
  <c r="BG237" i="4"/>
  <c r="BF237" i="4"/>
  <c r="T237" i="4"/>
  <c r="R237" i="4"/>
  <c r="P237" i="4"/>
  <c r="J237" i="4"/>
  <c r="BE237" i="4" s="1"/>
  <c r="BI233" i="4"/>
  <c r="BH233" i="4"/>
  <c r="BG233" i="4"/>
  <c r="BF233" i="4"/>
  <c r="T233" i="4"/>
  <c r="R233" i="4"/>
  <c r="P233" i="4"/>
  <c r="J233" i="4"/>
  <c r="BE233" i="4" s="1"/>
  <c r="BI230" i="4"/>
  <c r="BH230" i="4"/>
  <c r="BG230" i="4"/>
  <c r="BF230" i="4"/>
  <c r="T230" i="4"/>
  <c r="R230" i="4"/>
  <c r="P230" i="4"/>
  <c r="J230" i="4"/>
  <c r="BE230" i="4" s="1"/>
  <c r="BI226" i="4"/>
  <c r="BH226" i="4"/>
  <c r="BG226" i="4"/>
  <c r="BF226" i="4"/>
  <c r="T226" i="4"/>
  <c r="R226" i="4"/>
  <c r="P226" i="4"/>
  <c r="J226" i="4"/>
  <c r="BE226" i="4" s="1"/>
  <c r="BI225" i="4"/>
  <c r="BH225" i="4"/>
  <c r="BG225" i="4"/>
  <c r="BF225" i="4"/>
  <c r="T225" i="4"/>
  <c r="R225" i="4"/>
  <c r="P225" i="4"/>
  <c r="J225" i="4"/>
  <c r="BE225" i="4" s="1"/>
  <c r="BI221" i="4"/>
  <c r="BH221" i="4"/>
  <c r="BG221" i="4"/>
  <c r="BF221" i="4"/>
  <c r="T221" i="4"/>
  <c r="R221" i="4"/>
  <c r="P221" i="4"/>
  <c r="J221" i="4"/>
  <c r="BE221" i="4" s="1"/>
  <c r="BI220" i="4"/>
  <c r="BH220" i="4"/>
  <c r="BG220" i="4"/>
  <c r="BF220" i="4"/>
  <c r="T220" i="4"/>
  <c r="R220" i="4"/>
  <c r="P220" i="4"/>
  <c r="J220" i="4"/>
  <c r="BE220" i="4" s="1"/>
  <c r="BI217" i="4"/>
  <c r="BH217" i="4"/>
  <c r="BG217" i="4"/>
  <c r="BF217" i="4"/>
  <c r="T217" i="4"/>
  <c r="R217" i="4"/>
  <c r="P217" i="4"/>
  <c r="J217" i="4"/>
  <c r="BE217" i="4" s="1"/>
  <c r="BI213" i="4"/>
  <c r="BH213" i="4"/>
  <c r="BG213" i="4"/>
  <c r="BF213" i="4"/>
  <c r="T213" i="4"/>
  <c r="R213" i="4"/>
  <c r="P213" i="4"/>
  <c r="J213" i="4"/>
  <c r="BE213" i="4" s="1"/>
  <c r="BI211" i="4"/>
  <c r="BH211" i="4"/>
  <c r="BG211" i="4"/>
  <c r="BF211" i="4"/>
  <c r="T211" i="4"/>
  <c r="R211" i="4"/>
  <c r="P211" i="4"/>
  <c r="J211" i="4"/>
  <c r="BE211" i="4" s="1"/>
  <c r="BI207" i="4"/>
  <c r="BH207" i="4"/>
  <c r="BG207" i="4"/>
  <c r="BF207" i="4"/>
  <c r="T207" i="4"/>
  <c r="R207" i="4"/>
  <c r="P207" i="4"/>
  <c r="J207" i="4"/>
  <c r="BE207" i="4" s="1"/>
  <c r="BI205" i="4"/>
  <c r="BH205" i="4"/>
  <c r="BG205" i="4"/>
  <c r="BF205" i="4"/>
  <c r="T205" i="4"/>
  <c r="R205" i="4"/>
  <c r="P205" i="4"/>
  <c r="J205" i="4"/>
  <c r="BE205" i="4" s="1"/>
  <c r="BI201" i="4"/>
  <c r="BH201" i="4"/>
  <c r="BG201" i="4"/>
  <c r="BF201" i="4"/>
  <c r="T201" i="4"/>
  <c r="R201" i="4"/>
  <c r="P201" i="4"/>
  <c r="J201" i="4"/>
  <c r="BE201" i="4" s="1"/>
  <c r="BI198" i="4"/>
  <c r="BH198" i="4"/>
  <c r="BG198" i="4"/>
  <c r="BF198" i="4"/>
  <c r="T198" i="4"/>
  <c r="R198" i="4"/>
  <c r="P198" i="4"/>
  <c r="J198" i="4"/>
  <c r="BE198" i="4" s="1"/>
  <c r="BI194" i="4"/>
  <c r="BH194" i="4"/>
  <c r="BG194" i="4"/>
  <c r="BF194" i="4"/>
  <c r="T194" i="4"/>
  <c r="R194" i="4"/>
  <c r="P194" i="4"/>
  <c r="J194" i="4"/>
  <c r="BE194" i="4" s="1"/>
  <c r="BI191" i="4"/>
  <c r="BH191" i="4"/>
  <c r="BG191" i="4"/>
  <c r="BF191" i="4"/>
  <c r="T191" i="4"/>
  <c r="R191" i="4"/>
  <c r="P191" i="4"/>
  <c r="J191" i="4"/>
  <c r="BE191" i="4" s="1"/>
  <c r="BI188" i="4"/>
  <c r="BH188" i="4"/>
  <c r="BG188" i="4"/>
  <c r="BF188" i="4"/>
  <c r="T188" i="4"/>
  <c r="R188" i="4"/>
  <c r="P188" i="4"/>
  <c r="J188" i="4"/>
  <c r="BE188" i="4" s="1"/>
  <c r="BI184" i="4"/>
  <c r="BH184" i="4"/>
  <c r="BG184" i="4"/>
  <c r="BF184" i="4"/>
  <c r="T184" i="4"/>
  <c r="R184" i="4"/>
  <c r="P184" i="4"/>
  <c r="J184" i="4"/>
  <c r="BE184" i="4" s="1"/>
  <c r="BI180" i="4"/>
  <c r="BH180" i="4"/>
  <c r="BG180" i="4"/>
  <c r="BF180" i="4"/>
  <c r="T180" i="4"/>
  <c r="R180" i="4"/>
  <c r="P180" i="4"/>
  <c r="J180" i="4"/>
  <c r="BE180" i="4" s="1"/>
  <c r="BI176" i="4"/>
  <c r="BH176" i="4"/>
  <c r="BG176" i="4"/>
  <c r="BF176" i="4"/>
  <c r="T176" i="4"/>
  <c r="R176" i="4"/>
  <c r="P176" i="4"/>
  <c r="J176" i="4"/>
  <c r="BE176" i="4" s="1"/>
  <c r="BI172" i="4"/>
  <c r="BH172" i="4"/>
  <c r="BG172" i="4"/>
  <c r="BF172" i="4"/>
  <c r="T172" i="4"/>
  <c r="R172" i="4"/>
  <c r="P172" i="4"/>
  <c r="J172" i="4"/>
  <c r="BI167" i="4"/>
  <c r="BH167" i="4"/>
  <c r="BG167" i="4"/>
  <c r="BF167" i="4"/>
  <c r="T167" i="4"/>
  <c r="R167" i="4"/>
  <c r="P167" i="4"/>
  <c r="J167" i="4"/>
  <c r="BE167" i="4" s="1"/>
  <c r="BI163" i="4"/>
  <c r="BH163" i="4"/>
  <c r="BG163" i="4"/>
  <c r="BF163" i="4"/>
  <c r="T163" i="4"/>
  <c r="R163" i="4"/>
  <c r="P163" i="4"/>
  <c r="J163" i="4"/>
  <c r="BE163" i="4" s="1"/>
  <c r="BI160" i="4"/>
  <c r="BH160" i="4"/>
  <c r="BG160" i="4"/>
  <c r="BF160" i="4"/>
  <c r="T160" i="4"/>
  <c r="R160" i="4"/>
  <c r="P160" i="4"/>
  <c r="J160" i="4"/>
  <c r="BE160" i="4" s="1"/>
  <c r="BI156" i="4"/>
  <c r="BH156" i="4"/>
  <c r="BG156" i="4"/>
  <c r="BF156" i="4"/>
  <c r="T156" i="4"/>
  <c r="R156" i="4"/>
  <c r="P156" i="4"/>
  <c r="J156" i="4"/>
  <c r="BE156" i="4" s="1"/>
  <c r="BI152" i="4"/>
  <c r="BH152" i="4"/>
  <c r="BG152" i="4"/>
  <c r="BF152" i="4"/>
  <c r="T152" i="4"/>
  <c r="R152" i="4"/>
  <c r="P152" i="4"/>
  <c r="J152" i="4"/>
  <c r="BE152" i="4" s="1"/>
  <c r="BI149" i="4"/>
  <c r="BH149" i="4"/>
  <c r="BG149" i="4"/>
  <c r="BF149" i="4"/>
  <c r="T149" i="4"/>
  <c r="R149" i="4"/>
  <c r="P149" i="4"/>
  <c r="J149" i="4"/>
  <c r="BE149" i="4" s="1"/>
  <c r="BI145" i="4"/>
  <c r="BH145" i="4"/>
  <c r="BG145" i="4"/>
  <c r="BF145" i="4"/>
  <c r="T145" i="4"/>
  <c r="R145" i="4"/>
  <c r="P145" i="4"/>
  <c r="J145" i="4"/>
  <c r="BE145" i="4" s="1"/>
  <c r="BI141" i="4"/>
  <c r="BH141" i="4"/>
  <c r="BG141" i="4"/>
  <c r="BF141" i="4"/>
  <c r="T141" i="4"/>
  <c r="R141" i="4"/>
  <c r="P141" i="4"/>
  <c r="J141" i="4"/>
  <c r="BE141" i="4" s="1"/>
  <c r="BI137" i="4"/>
  <c r="BH137" i="4"/>
  <c r="BG137" i="4"/>
  <c r="BF137" i="4"/>
  <c r="T137" i="4"/>
  <c r="R137" i="4"/>
  <c r="P137" i="4"/>
  <c r="J137" i="4"/>
  <c r="BE137" i="4" s="1"/>
  <c r="BI133" i="4"/>
  <c r="BH133" i="4"/>
  <c r="BG133" i="4"/>
  <c r="BF133" i="4"/>
  <c r="T133" i="4"/>
  <c r="R133" i="4"/>
  <c r="P133" i="4"/>
  <c r="J133" i="4"/>
  <c r="BE133" i="4" s="1"/>
  <c r="BI129" i="4"/>
  <c r="BH129" i="4"/>
  <c r="BG129" i="4"/>
  <c r="BF129" i="4"/>
  <c r="T129" i="4"/>
  <c r="R129" i="4"/>
  <c r="P129" i="4"/>
  <c r="J129" i="4"/>
  <c r="BE129" i="4" s="1"/>
  <c r="BI125" i="4"/>
  <c r="BH125" i="4"/>
  <c r="BG125" i="4"/>
  <c r="BF125" i="4"/>
  <c r="T125" i="4"/>
  <c r="R125" i="4"/>
  <c r="P125" i="4"/>
  <c r="J125" i="4"/>
  <c r="BE125" i="4" s="1"/>
  <c r="BI121" i="4"/>
  <c r="BH121" i="4"/>
  <c r="BG121" i="4"/>
  <c r="BF121" i="4"/>
  <c r="T121" i="4"/>
  <c r="R121" i="4"/>
  <c r="P121" i="4"/>
  <c r="J121" i="4"/>
  <c r="BE121" i="4" s="1"/>
  <c r="BI117" i="4"/>
  <c r="BH117" i="4"/>
  <c r="BG117" i="4"/>
  <c r="BF117" i="4"/>
  <c r="T117" i="4"/>
  <c r="R117" i="4"/>
  <c r="P117" i="4"/>
  <c r="J117" i="4"/>
  <c r="BE117" i="4" s="1"/>
  <c r="BI113" i="4"/>
  <c r="BH113" i="4"/>
  <c r="BG113" i="4"/>
  <c r="BF113" i="4"/>
  <c r="T113" i="4"/>
  <c r="R113" i="4"/>
  <c r="P113" i="4"/>
  <c r="J113" i="4"/>
  <c r="BE113" i="4" s="1"/>
  <c r="BI109" i="4"/>
  <c r="BH109" i="4"/>
  <c r="BG109" i="4"/>
  <c r="BF109" i="4"/>
  <c r="T109" i="4"/>
  <c r="R109" i="4"/>
  <c r="P109" i="4"/>
  <c r="J109" i="4"/>
  <c r="BE109" i="4" s="1"/>
  <c r="BI105" i="4"/>
  <c r="BH105" i="4"/>
  <c r="BG105" i="4"/>
  <c r="BF105" i="4"/>
  <c r="T105" i="4"/>
  <c r="R105" i="4"/>
  <c r="P105" i="4"/>
  <c r="J105" i="4"/>
  <c r="BE105" i="4" s="1"/>
  <c r="BI101" i="4"/>
  <c r="BH101" i="4"/>
  <c r="BG101" i="4"/>
  <c r="BF101" i="4"/>
  <c r="T101" i="4"/>
  <c r="R101" i="4"/>
  <c r="P101" i="4"/>
  <c r="J101" i="4"/>
  <c r="BE101" i="4" s="1"/>
  <c r="BI97" i="4"/>
  <c r="BH97" i="4"/>
  <c r="BG97" i="4"/>
  <c r="BF97" i="4"/>
  <c r="T97" i="4"/>
  <c r="R97" i="4"/>
  <c r="P97" i="4"/>
  <c r="J97" i="4"/>
  <c r="BE97" i="4" s="1"/>
  <c r="BI93" i="4"/>
  <c r="BH93" i="4"/>
  <c r="BG93" i="4"/>
  <c r="BF93" i="4"/>
  <c r="T93" i="4"/>
  <c r="R93" i="4"/>
  <c r="P93" i="4"/>
  <c r="J93" i="4"/>
  <c r="BE93" i="4" s="1"/>
  <c r="BI91" i="4"/>
  <c r="BH91" i="4"/>
  <c r="BG91" i="4"/>
  <c r="BF91" i="4"/>
  <c r="T91" i="4"/>
  <c r="R91" i="4"/>
  <c r="P91" i="4"/>
  <c r="J91" i="4"/>
  <c r="BE91" i="4" s="1"/>
  <c r="J85" i="4"/>
  <c r="J84" i="4"/>
  <c r="F84" i="4"/>
  <c r="I82" i="4"/>
  <c r="F82" i="4"/>
  <c r="E80" i="4"/>
  <c r="E78" i="4"/>
  <c r="G58" i="4"/>
  <c r="D58" i="4"/>
  <c r="G43" i="4"/>
  <c r="D43" i="4"/>
  <c r="AA27" i="4"/>
  <c r="J18" i="4"/>
  <c r="I18" i="4"/>
  <c r="E18" i="4"/>
  <c r="F85" i="4" s="1"/>
  <c r="J17" i="4"/>
  <c r="I17" i="4"/>
  <c r="J12" i="4"/>
  <c r="J82" i="4" s="1"/>
  <c r="AA9" i="4"/>
  <c r="AA80" i="4" s="1"/>
  <c r="AA7" i="4"/>
  <c r="AA78" i="4" s="1"/>
  <c r="BI281" i="3"/>
  <c r="BH281" i="3"/>
  <c r="BG281" i="3"/>
  <c r="BF281" i="3"/>
  <c r="T281" i="3"/>
  <c r="T280" i="3" s="1"/>
  <c r="R281" i="3"/>
  <c r="R280" i="3" s="1"/>
  <c r="P281" i="3"/>
  <c r="P280" i="3" s="1"/>
  <c r="J281" i="3"/>
  <c r="BE281" i="3" s="1"/>
  <c r="BI276" i="3"/>
  <c r="BH276" i="3"/>
  <c r="BG276" i="3"/>
  <c r="BF276" i="3"/>
  <c r="T276" i="3"/>
  <c r="R276" i="3"/>
  <c r="P276" i="3"/>
  <c r="J276" i="3"/>
  <c r="BE276" i="3" s="1"/>
  <c r="BI272" i="3"/>
  <c r="BH272" i="3"/>
  <c r="BG272" i="3"/>
  <c r="BF272" i="3"/>
  <c r="T272" i="3"/>
  <c r="R272" i="3"/>
  <c r="P272" i="3"/>
  <c r="J272" i="3"/>
  <c r="BE272" i="3" s="1"/>
  <c r="BI268" i="3"/>
  <c r="BH268" i="3"/>
  <c r="BG268" i="3"/>
  <c r="BF268" i="3"/>
  <c r="T268" i="3"/>
  <c r="R268" i="3"/>
  <c r="P268" i="3"/>
  <c r="J268" i="3"/>
  <c r="BE268" i="3" s="1"/>
  <c r="BI264" i="3"/>
  <c r="BH264" i="3"/>
  <c r="BG264" i="3"/>
  <c r="BF264" i="3"/>
  <c r="T264" i="3"/>
  <c r="R264" i="3"/>
  <c r="P264" i="3"/>
  <c r="J264" i="3"/>
  <c r="BE264" i="3" s="1"/>
  <c r="BI261" i="3"/>
  <c r="BH261" i="3"/>
  <c r="BG261" i="3"/>
  <c r="BF261" i="3"/>
  <c r="T261" i="3"/>
  <c r="R261" i="3"/>
  <c r="P261" i="3"/>
  <c r="J261" i="3"/>
  <c r="BE261" i="3" s="1"/>
  <c r="BI257" i="3"/>
  <c r="BH257" i="3"/>
  <c r="BG257" i="3"/>
  <c r="BF257" i="3"/>
  <c r="T257" i="3"/>
  <c r="R257" i="3"/>
  <c r="P257" i="3"/>
  <c r="J257" i="3"/>
  <c r="BE257" i="3" s="1"/>
  <c r="BI254" i="3"/>
  <c r="BH254" i="3"/>
  <c r="BG254" i="3"/>
  <c r="BF254" i="3"/>
  <c r="T254" i="3"/>
  <c r="R254" i="3"/>
  <c r="P254" i="3"/>
  <c r="J254" i="3"/>
  <c r="BE254" i="3" s="1"/>
  <c r="BI252" i="3"/>
  <c r="BH252" i="3"/>
  <c r="BG252" i="3"/>
  <c r="BF252" i="3"/>
  <c r="T252" i="3"/>
  <c r="R252" i="3"/>
  <c r="P252" i="3"/>
  <c r="J252" i="3"/>
  <c r="BE252" i="3" s="1"/>
  <c r="BI248" i="3"/>
  <c r="BH248" i="3"/>
  <c r="BG248" i="3"/>
  <c r="BF248" i="3"/>
  <c r="T248" i="3"/>
  <c r="R248" i="3"/>
  <c r="P248" i="3"/>
  <c r="J248" i="3"/>
  <c r="BE248" i="3" s="1"/>
  <c r="BI244" i="3"/>
  <c r="BH244" i="3"/>
  <c r="BG244" i="3"/>
  <c r="BF244" i="3"/>
  <c r="T244" i="3"/>
  <c r="R244" i="3"/>
  <c r="P244" i="3"/>
  <c r="J244" i="3"/>
  <c r="BE244" i="3" s="1"/>
  <c r="BI240" i="3"/>
  <c r="BH240" i="3"/>
  <c r="BG240" i="3"/>
  <c r="BF240" i="3"/>
  <c r="T240" i="3"/>
  <c r="R240" i="3"/>
  <c r="P240" i="3"/>
  <c r="J240" i="3"/>
  <c r="BE240" i="3" s="1"/>
  <c r="BI238" i="3"/>
  <c r="BH238" i="3"/>
  <c r="BG238" i="3"/>
  <c r="BF238" i="3"/>
  <c r="T238" i="3"/>
  <c r="R238" i="3"/>
  <c r="P238" i="3"/>
  <c r="J238" i="3"/>
  <c r="BE238" i="3" s="1"/>
  <c r="BI234" i="3"/>
  <c r="BH234" i="3"/>
  <c r="BG234" i="3"/>
  <c r="BF234" i="3"/>
  <c r="T234" i="3"/>
  <c r="R234" i="3"/>
  <c r="P234" i="3"/>
  <c r="J234" i="3"/>
  <c r="BE234" i="3" s="1"/>
  <c r="BI231" i="3"/>
  <c r="BH231" i="3"/>
  <c r="BG231" i="3"/>
  <c r="BF231" i="3"/>
  <c r="T231" i="3"/>
  <c r="R231" i="3"/>
  <c r="P231" i="3"/>
  <c r="J231" i="3"/>
  <c r="BE231" i="3" s="1"/>
  <c r="BI227" i="3"/>
  <c r="BH227" i="3"/>
  <c r="BG227" i="3"/>
  <c r="BF227" i="3"/>
  <c r="T227" i="3"/>
  <c r="R227" i="3"/>
  <c r="P227" i="3"/>
  <c r="J227" i="3"/>
  <c r="BE227" i="3" s="1"/>
  <c r="BI226" i="3"/>
  <c r="BH226" i="3"/>
  <c r="BG226" i="3"/>
  <c r="BF226" i="3"/>
  <c r="T226" i="3"/>
  <c r="R226" i="3"/>
  <c r="P226" i="3"/>
  <c r="J226" i="3"/>
  <c r="BE226" i="3" s="1"/>
  <c r="BI222" i="3"/>
  <c r="BH222" i="3"/>
  <c r="BG222" i="3"/>
  <c r="BF222" i="3"/>
  <c r="T222" i="3"/>
  <c r="R222" i="3"/>
  <c r="P222" i="3"/>
  <c r="J222" i="3"/>
  <c r="BE222" i="3" s="1"/>
  <c r="BI219" i="3"/>
  <c r="BH219" i="3"/>
  <c r="BG219" i="3"/>
  <c r="BF219" i="3"/>
  <c r="T219" i="3"/>
  <c r="R219" i="3"/>
  <c r="P219" i="3"/>
  <c r="J219" i="3"/>
  <c r="BE219" i="3" s="1"/>
  <c r="BI215" i="3"/>
  <c r="BH215" i="3"/>
  <c r="BG215" i="3"/>
  <c r="BF215" i="3"/>
  <c r="T215" i="3"/>
  <c r="R215" i="3"/>
  <c r="P215" i="3"/>
  <c r="J215" i="3"/>
  <c r="BE215" i="3" s="1"/>
  <c r="BI213" i="3"/>
  <c r="BH213" i="3"/>
  <c r="BG213" i="3"/>
  <c r="BF213" i="3"/>
  <c r="T213" i="3"/>
  <c r="R213" i="3"/>
  <c r="P213" i="3"/>
  <c r="J213" i="3"/>
  <c r="BE213" i="3" s="1"/>
  <c r="BI209" i="3"/>
  <c r="BH209" i="3"/>
  <c r="BG209" i="3"/>
  <c r="BF209" i="3"/>
  <c r="T209" i="3"/>
  <c r="R209" i="3"/>
  <c r="P209" i="3"/>
  <c r="J209" i="3"/>
  <c r="BI205" i="3"/>
  <c r="BH205" i="3"/>
  <c r="BG205" i="3"/>
  <c r="BF205" i="3"/>
  <c r="T205" i="3"/>
  <c r="R205" i="3"/>
  <c r="P205" i="3"/>
  <c r="J205" i="3"/>
  <c r="BE205" i="3" s="1"/>
  <c r="BI204" i="3"/>
  <c r="BH204" i="3"/>
  <c r="BG204" i="3"/>
  <c r="BF204" i="3"/>
  <c r="T204" i="3"/>
  <c r="R204" i="3"/>
  <c r="P204" i="3"/>
  <c r="J204" i="3"/>
  <c r="BE204" i="3" s="1"/>
  <c r="BI203" i="3"/>
  <c r="BH203" i="3"/>
  <c r="BG203" i="3"/>
  <c r="BF203" i="3"/>
  <c r="T203" i="3"/>
  <c r="R203" i="3"/>
  <c r="P203" i="3"/>
  <c r="J203" i="3"/>
  <c r="BE203" i="3" s="1"/>
  <c r="BI201" i="3"/>
  <c r="BH201" i="3"/>
  <c r="BG201" i="3"/>
  <c r="BF201" i="3"/>
  <c r="T201" i="3"/>
  <c r="R201" i="3"/>
  <c r="P201" i="3"/>
  <c r="J201" i="3"/>
  <c r="BE201" i="3" s="1"/>
  <c r="BI197" i="3"/>
  <c r="BH197" i="3"/>
  <c r="BG197" i="3"/>
  <c r="BF197" i="3"/>
  <c r="T197" i="3"/>
  <c r="R197" i="3"/>
  <c r="P197" i="3"/>
  <c r="J197" i="3"/>
  <c r="BE197" i="3" s="1"/>
  <c r="BI194" i="3"/>
  <c r="BH194" i="3"/>
  <c r="BG194" i="3"/>
  <c r="BF194" i="3"/>
  <c r="T194" i="3"/>
  <c r="R194" i="3"/>
  <c r="P194" i="3"/>
  <c r="J194" i="3"/>
  <c r="BE194" i="3" s="1"/>
  <c r="BI193" i="3"/>
  <c r="BH193" i="3"/>
  <c r="BG193" i="3"/>
  <c r="BF193" i="3"/>
  <c r="T193" i="3"/>
  <c r="R193" i="3"/>
  <c r="P193" i="3"/>
  <c r="J193" i="3"/>
  <c r="BE193" i="3" s="1"/>
  <c r="BI192" i="3"/>
  <c r="BH192" i="3"/>
  <c r="BG192" i="3"/>
  <c r="BF192" i="3"/>
  <c r="T192" i="3"/>
  <c r="R192" i="3"/>
  <c r="P192" i="3"/>
  <c r="J192" i="3"/>
  <c r="BE192" i="3" s="1"/>
  <c r="BI188" i="3"/>
  <c r="BH188" i="3"/>
  <c r="BG188" i="3"/>
  <c r="BF188" i="3"/>
  <c r="T188" i="3"/>
  <c r="R188" i="3"/>
  <c r="P188" i="3"/>
  <c r="J188" i="3"/>
  <c r="BE188" i="3" s="1"/>
  <c r="BI184" i="3"/>
  <c r="BH184" i="3"/>
  <c r="BG184" i="3"/>
  <c r="BF184" i="3"/>
  <c r="T184" i="3"/>
  <c r="R184" i="3"/>
  <c r="P184" i="3"/>
  <c r="J184" i="3"/>
  <c r="BE184" i="3" s="1"/>
  <c r="BI182" i="3"/>
  <c r="BH182" i="3"/>
  <c r="BG182" i="3"/>
  <c r="BF182" i="3"/>
  <c r="T182" i="3"/>
  <c r="R182" i="3"/>
  <c r="P182" i="3"/>
  <c r="J182" i="3"/>
  <c r="BE182" i="3" s="1"/>
  <c r="BI180" i="3"/>
  <c r="BH180" i="3"/>
  <c r="BG180" i="3"/>
  <c r="BF180" i="3"/>
  <c r="T180" i="3"/>
  <c r="R180" i="3"/>
  <c r="P180" i="3"/>
  <c r="J180" i="3"/>
  <c r="BE180" i="3" s="1"/>
  <c r="BI178" i="3"/>
  <c r="BH178" i="3"/>
  <c r="BG178" i="3"/>
  <c r="BF178" i="3"/>
  <c r="T178" i="3"/>
  <c r="R178" i="3"/>
  <c r="P178" i="3"/>
  <c r="J178" i="3"/>
  <c r="BE178" i="3" s="1"/>
  <c r="BI174" i="3"/>
  <c r="BH174" i="3"/>
  <c r="BG174" i="3"/>
  <c r="BF174" i="3"/>
  <c r="T174" i="3"/>
  <c r="R174" i="3"/>
  <c r="P174" i="3"/>
  <c r="J174" i="3"/>
  <c r="BE174" i="3" s="1"/>
  <c r="BI172" i="3"/>
  <c r="BH172" i="3"/>
  <c r="BG172" i="3"/>
  <c r="BF172" i="3"/>
  <c r="T172" i="3"/>
  <c r="R172" i="3"/>
  <c r="P172" i="3"/>
  <c r="J172" i="3"/>
  <c r="BE172" i="3" s="1"/>
  <c r="BI168" i="3"/>
  <c r="BH168" i="3"/>
  <c r="BG168" i="3"/>
  <c r="BF168" i="3"/>
  <c r="T168" i="3"/>
  <c r="R168" i="3"/>
  <c r="P168" i="3"/>
  <c r="J168" i="3"/>
  <c r="BE168" i="3" s="1"/>
  <c r="BI166" i="3"/>
  <c r="BH166" i="3"/>
  <c r="BG166" i="3"/>
  <c r="BF166" i="3"/>
  <c r="T166" i="3"/>
  <c r="R166" i="3"/>
  <c r="P166" i="3"/>
  <c r="J166" i="3"/>
  <c r="BE166" i="3" s="1"/>
  <c r="BI161" i="3"/>
  <c r="BH161" i="3"/>
  <c r="BG161" i="3"/>
  <c r="BF161" i="3"/>
  <c r="T161" i="3"/>
  <c r="R161" i="3"/>
  <c r="P161" i="3"/>
  <c r="J161" i="3"/>
  <c r="BE161" i="3" s="1"/>
  <c r="BI157" i="3"/>
  <c r="BH157" i="3"/>
  <c r="BG157" i="3"/>
  <c r="BF157" i="3"/>
  <c r="T157" i="3"/>
  <c r="R157" i="3"/>
  <c r="P157" i="3"/>
  <c r="J157" i="3"/>
  <c r="BE157" i="3" s="1"/>
  <c r="BI154" i="3"/>
  <c r="BH154" i="3"/>
  <c r="BG154" i="3"/>
  <c r="BF154" i="3"/>
  <c r="T154" i="3"/>
  <c r="R154" i="3"/>
  <c r="P154" i="3"/>
  <c r="J154" i="3"/>
  <c r="BE154" i="3" s="1"/>
  <c r="BI150" i="3"/>
  <c r="BH150" i="3"/>
  <c r="BG150" i="3"/>
  <c r="BF150" i="3"/>
  <c r="T150" i="3"/>
  <c r="R150" i="3"/>
  <c r="P150" i="3"/>
  <c r="J150" i="3"/>
  <c r="BE150" i="3" s="1"/>
  <c r="BI148" i="3"/>
  <c r="BH148" i="3"/>
  <c r="BG148" i="3"/>
  <c r="BF148" i="3"/>
  <c r="T148" i="3"/>
  <c r="R148" i="3"/>
  <c r="P148" i="3"/>
  <c r="J148" i="3"/>
  <c r="BE148" i="3" s="1"/>
  <c r="BI145" i="3"/>
  <c r="BH145" i="3"/>
  <c r="BG145" i="3"/>
  <c r="BF145" i="3"/>
  <c r="T145" i="3"/>
  <c r="R145" i="3"/>
  <c r="P145" i="3"/>
  <c r="J145" i="3"/>
  <c r="BE145" i="3" s="1"/>
  <c r="BI141" i="3"/>
  <c r="BH141" i="3"/>
  <c r="BG141" i="3"/>
  <c r="BF141" i="3"/>
  <c r="T141" i="3"/>
  <c r="R141" i="3"/>
  <c r="P141" i="3"/>
  <c r="J141" i="3"/>
  <c r="BE141" i="3" s="1"/>
  <c r="BI137" i="3"/>
  <c r="BH137" i="3"/>
  <c r="BG137" i="3"/>
  <c r="BF137" i="3"/>
  <c r="T137" i="3"/>
  <c r="R137" i="3"/>
  <c r="P137" i="3"/>
  <c r="J137" i="3"/>
  <c r="BE137" i="3" s="1"/>
  <c r="BI133" i="3"/>
  <c r="BH133" i="3"/>
  <c r="BG133" i="3"/>
  <c r="BF133" i="3"/>
  <c r="T133" i="3"/>
  <c r="R133" i="3"/>
  <c r="P133" i="3"/>
  <c r="J133" i="3"/>
  <c r="BE133" i="3" s="1"/>
  <c r="BI129" i="3"/>
  <c r="BH129" i="3"/>
  <c r="BG129" i="3"/>
  <c r="BF129" i="3"/>
  <c r="T129" i="3"/>
  <c r="R129" i="3"/>
  <c r="P129" i="3"/>
  <c r="J129" i="3"/>
  <c r="BE129" i="3" s="1"/>
  <c r="BI125" i="3"/>
  <c r="BH125" i="3"/>
  <c r="BG125" i="3"/>
  <c r="BF125" i="3"/>
  <c r="T125" i="3"/>
  <c r="R125" i="3"/>
  <c r="P125" i="3"/>
  <c r="J125" i="3"/>
  <c r="BE125" i="3" s="1"/>
  <c r="BI121" i="3"/>
  <c r="BH121" i="3"/>
  <c r="BG121" i="3"/>
  <c r="BF121" i="3"/>
  <c r="T121" i="3"/>
  <c r="R121" i="3"/>
  <c r="P121" i="3"/>
  <c r="J121" i="3"/>
  <c r="BE121" i="3" s="1"/>
  <c r="BI117" i="3"/>
  <c r="BH117" i="3"/>
  <c r="BG117" i="3"/>
  <c r="BF117" i="3"/>
  <c r="T117" i="3"/>
  <c r="R117" i="3"/>
  <c r="P117" i="3"/>
  <c r="J117" i="3"/>
  <c r="BE117" i="3" s="1"/>
  <c r="BI113" i="3"/>
  <c r="BH113" i="3"/>
  <c r="BG113" i="3"/>
  <c r="BF113" i="3"/>
  <c r="T113" i="3"/>
  <c r="R113" i="3"/>
  <c r="P113" i="3"/>
  <c r="J113" i="3"/>
  <c r="BE113" i="3" s="1"/>
  <c r="BI111" i="3"/>
  <c r="BH111" i="3"/>
  <c r="BG111" i="3"/>
  <c r="BF111" i="3"/>
  <c r="T111" i="3"/>
  <c r="R111" i="3"/>
  <c r="P111" i="3"/>
  <c r="J111" i="3"/>
  <c r="BE111" i="3" s="1"/>
  <c r="BI107" i="3"/>
  <c r="BH107" i="3"/>
  <c r="BG107" i="3"/>
  <c r="BF107" i="3"/>
  <c r="T107" i="3"/>
  <c r="R107" i="3"/>
  <c r="P107" i="3"/>
  <c r="J107" i="3"/>
  <c r="BE107" i="3" s="1"/>
  <c r="BI103" i="3"/>
  <c r="BH103" i="3"/>
  <c r="BG103" i="3"/>
  <c r="BF103" i="3"/>
  <c r="T103" i="3"/>
  <c r="R103" i="3"/>
  <c r="P103" i="3"/>
  <c r="J103" i="3"/>
  <c r="BE103" i="3" s="1"/>
  <c r="BI99" i="3"/>
  <c r="BH99" i="3"/>
  <c r="BG99" i="3"/>
  <c r="BF99" i="3"/>
  <c r="T99" i="3"/>
  <c r="R99" i="3"/>
  <c r="P99" i="3"/>
  <c r="J99" i="3"/>
  <c r="BE99" i="3" s="1"/>
  <c r="BI95" i="3"/>
  <c r="BH95" i="3"/>
  <c r="BG95" i="3"/>
  <c r="BF95" i="3"/>
  <c r="T95" i="3"/>
  <c r="R95" i="3"/>
  <c r="P95" i="3"/>
  <c r="J95" i="3"/>
  <c r="BE95" i="3" s="1"/>
  <c r="BI91" i="3"/>
  <c r="BH91" i="3"/>
  <c r="BG91" i="3"/>
  <c r="BF91" i="3"/>
  <c r="T91" i="3"/>
  <c r="R91" i="3"/>
  <c r="P91" i="3"/>
  <c r="J91" i="3"/>
  <c r="J85" i="3"/>
  <c r="I85" i="3"/>
  <c r="J84" i="3"/>
  <c r="I84" i="3"/>
  <c r="F84" i="3"/>
  <c r="I82" i="3"/>
  <c r="F82" i="3"/>
  <c r="E80" i="3"/>
  <c r="E78" i="3"/>
  <c r="G58" i="3"/>
  <c r="D58" i="3"/>
  <c r="J54" i="3"/>
  <c r="G54" i="3"/>
  <c r="AA27" i="3"/>
  <c r="J18" i="3"/>
  <c r="I18" i="3"/>
  <c r="E18" i="3"/>
  <c r="F85" i="3" s="1"/>
  <c r="J17" i="3"/>
  <c r="J12" i="3"/>
  <c r="J82" i="3" s="1"/>
  <c r="AA9" i="3"/>
  <c r="AA80" i="3" s="1"/>
  <c r="AA7" i="3"/>
  <c r="AA78" i="3" s="1"/>
  <c r="AY95" i="8"/>
  <c r="AX95" i="8"/>
  <c r="AW95" i="8"/>
  <c r="AY94" i="8"/>
  <c r="AX94" i="8"/>
  <c r="AW94" i="8"/>
  <c r="AY93" i="8"/>
  <c r="AX93" i="8"/>
  <c r="AW93" i="8"/>
  <c r="AY92" i="8"/>
  <c r="AX92" i="8"/>
  <c r="AW92" i="8"/>
  <c r="AY91" i="8"/>
  <c r="AX91" i="8"/>
  <c r="AW91" i="8"/>
  <c r="BD90" i="8"/>
  <c r="BC90" i="8"/>
  <c r="BB90" i="8"/>
  <c r="BA90" i="8"/>
  <c r="AY90" i="8"/>
  <c r="AX90" i="8"/>
  <c r="AW90" i="8"/>
  <c r="AS90" i="8"/>
  <c r="CO86" i="8"/>
  <c r="AM86" i="8"/>
  <c r="L86" i="8"/>
  <c r="CO85" i="8"/>
  <c r="AM85" i="8"/>
  <c r="L85" i="8"/>
  <c r="L83" i="8"/>
  <c r="L81" i="8"/>
  <c r="L80" i="8"/>
  <c r="R90" i="7" l="1"/>
  <c r="R88" i="7" s="1"/>
  <c r="T90" i="7"/>
  <c r="T88" i="7" s="1"/>
  <c r="BE93" i="7"/>
  <c r="F33" i="7" s="1"/>
  <c r="J33" i="7" s="1"/>
  <c r="P196" i="6"/>
  <c r="P250" i="6"/>
  <c r="R250" i="6"/>
  <c r="BE268" i="6"/>
  <c r="T90" i="6"/>
  <c r="P90" i="6"/>
  <c r="T147" i="6"/>
  <c r="J196" i="6"/>
  <c r="R196" i="6"/>
  <c r="J147" i="6"/>
  <c r="J90" i="6"/>
  <c r="R147" i="6"/>
  <c r="T196" i="6"/>
  <c r="R90" i="6"/>
  <c r="P147" i="6"/>
  <c r="J250" i="6"/>
  <c r="T250" i="6"/>
  <c r="T181" i="5"/>
  <c r="J149" i="5"/>
  <c r="R181" i="5"/>
  <c r="R149" i="5"/>
  <c r="R90" i="5"/>
  <c r="T137" i="5"/>
  <c r="T149" i="5"/>
  <c r="P90" i="5"/>
  <c r="P137" i="5"/>
  <c r="J137" i="5"/>
  <c r="J90" i="5"/>
  <c r="BE150" i="5"/>
  <c r="J181" i="5"/>
  <c r="P149" i="5"/>
  <c r="P181" i="5"/>
  <c r="T90" i="5"/>
  <c r="R137" i="5"/>
  <c r="BE142" i="5"/>
  <c r="BE199" i="5"/>
  <c r="R171" i="4"/>
  <c r="T90" i="4"/>
  <c r="P204" i="4"/>
  <c r="T256" i="4"/>
  <c r="R90" i="4"/>
  <c r="R256" i="4"/>
  <c r="J90" i="4"/>
  <c r="T204" i="4"/>
  <c r="J204" i="4"/>
  <c r="P256" i="4"/>
  <c r="T171" i="4"/>
  <c r="P171" i="4"/>
  <c r="P90" i="4"/>
  <c r="R204" i="4"/>
  <c r="J256" i="4"/>
  <c r="J171" i="4"/>
  <c r="R90" i="3"/>
  <c r="T208" i="3"/>
  <c r="R263" i="3"/>
  <c r="P263" i="3"/>
  <c r="J90" i="3"/>
  <c r="T90" i="3"/>
  <c r="J165" i="3"/>
  <c r="P90" i="3"/>
  <c r="T263" i="3"/>
  <c r="R208" i="3"/>
  <c r="T165" i="3"/>
  <c r="P165" i="3"/>
  <c r="R165" i="3"/>
  <c r="J280" i="3"/>
  <c r="BE91" i="3"/>
  <c r="J208" i="3"/>
  <c r="J263" i="3"/>
  <c r="P208" i="3"/>
  <c r="BE209" i="3"/>
  <c r="BE91" i="5"/>
  <c r="J95" i="7"/>
  <c r="J90" i="7" s="1"/>
  <c r="J88" i="7" s="1"/>
  <c r="J30" i="7" s="1"/>
  <c r="BE172" i="4"/>
  <c r="BE274" i="4"/>
  <c r="BE182" i="5"/>
  <c r="BE197" i="6"/>
  <c r="F33" i="6" l="1"/>
  <c r="J33" i="6" s="1"/>
  <c r="T89" i="6"/>
  <c r="T88" i="6" s="1"/>
  <c r="R89" i="6"/>
  <c r="R88" i="6" s="1"/>
  <c r="P89" i="6"/>
  <c r="P88" i="6" s="1"/>
  <c r="AU94" i="8" s="1"/>
  <c r="J89" i="6"/>
  <c r="J88" i="6" s="1"/>
  <c r="J30" i="6" s="1"/>
  <c r="AG94" i="8" s="1"/>
  <c r="J89" i="5"/>
  <c r="J88" i="5" s="1"/>
  <c r="J30" i="5" s="1"/>
  <c r="AG93" i="8" s="1"/>
  <c r="R89" i="5"/>
  <c r="R88" i="5" s="1"/>
  <c r="T89" i="5"/>
  <c r="T88" i="5" s="1"/>
  <c r="F33" i="5"/>
  <c r="J33" i="5" s="1"/>
  <c r="P89" i="5"/>
  <c r="P88" i="5" s="1"/>
  <c r="AU93" i="8" s="1"/>
  <c r="F33" i="4"/>
  <c r="J33" i="4" s="1"/>
  <c r="J89" i="4"/>
  <c r="J88" i="4" s="1"/>
  <c r="J30" i="4" s="1"/>
  <c r="AG92" i="8" s="1"/>
  <c r="R89" i="4"/>
  <c r="R88" i="4" s="1"/>
  <c r="T89" i="4"/>
  <c r="T88" i="4" s="1"/>
  <c r="P89" i="4"/>
  <c r="P88" i="4" s="1"/>
  <c r="AU92" i="8" s="1"/>
  <c r="T89" i="3"/>
  <c r="T88" i="3" s="1"/>
  <c r="F33" i="3"/>
  <c r="J33" i="3" s="1"/>
  <c r="R89" i="3"/>
  <c r="R88" i="3" s="1"/>
  <c r="J89" i="3"/>
  <c r="J88" i="3" s="1"/>
  <c r="J30" i="3" s="1"/>
  <c r="AG91" i="8" s="1"/>
  <c r="P89" i="3"/>
  <c r="P88" i="3" s="1"/>
  <c r="AU91" i="8" s="1"/>
  <c r="AG95" i="8"/>
  <c r="J36" i="7"/>
  <c r="AZ95" i="8"/>
  <c r="AV95" i="8" s="1"/>
  <c r="AT95" i="8" s="1"/>
  <c r="AN95" i="8" l="1"/>
  <c r="AZ94" i="8"/>
  <c r="AV94" i="8" s="1"/>
  <c r="AT94" i="8" s="1"/>
  <c r="AN94" i="8" s="1"/>
  <c r="J36" i="6"/>
  <c r="J36" i="5"/>
  <c r="AZ93" i="8"/>
  <c r="AV93" i="8" s="1"/>
  <c r="AT93" i="8" s="1"/>
  <c r="AN93" i="8" s="1"/>
  <c r="J36" i="4"/>
  <c r="AG90" i="8"/>
  <c r="AK26" i="8" s="1"/>
  <c r="AZ92" i="8"/>
  <c r="AV92" i="8" s="1"/>
  <c r="AT92" i="8" s="1"/>
  <c r="AN92" i="8" s="1"/>
  <c r="AU90" i="8"/>
  <c r="AZ91" i="8"/>
  <c r="AV91" i="8" s="1"/>
  <c r="AT91" i="8" s="1"/>
  <c r="AN91" i="8" s="1"/>
  <c r="J36" i="3"/>
  <c r="AZ90" i="8" l="1"/>
  <c r="AV90" i="8" s="1"/>
  <c r="AT90" i="8" s="1"/>
  <c r="AN90" i="8" s="1"/>
  <c r="AK29" i="8" l="1"/>
  <c r="AK31" i="8" s="1"/>
  <c r="W29" i="8"/>
</calcChain>
</file>

<file path=xl/sharedStrings.xml><?xml version="1.0" encoding="utf-8"?>
<sst xmlns="http://schemas.openxmlformats.org/spreadsheetml/2006/main" count="4431" uniqueCount="669">
  <si>
    <t>Export Komplet</t>
  </si>
  <si>
    <t>VZ</t>
  </si>
  <si>
    <t>2.0</t>
  </si>
  <si>
    <t>ZAMOK</t>
  </si>
  <si>
    <t>{0000e0dc-0000-0000-0000-000000000000}</t>
  </si>
  <si>
    <t>&gt;&gt;  skryté sloupce  &lt;&lt;</t>
  </si>
  <si>
    <t>REKAPITULACE STAVBY</t>
  </si>
  <si>
    <t>v ---  níže se nacházejí doplnkové a pomocné údaje k sestavám  --- v</t>
  </si>
  <si>
    <t>Kód:</t>
  </si>
  <si>
    <t>Import</t>
  </si>
  <si>
    <t>Stavba:</t>
  </si>
  <si>
    <t>Český Brod - rekonstrukce chodníků ul. J. Kouly, Zborovská</t>
  </si>
  <si>
    <t/>
  </si>
  <si>
    <t>Místo:</t>
  </si>
  <si>
    <t>Datum:</t>
  </si>
  <si>
    <t>Zadavatel:</t>
  </si>
  <si>
    <t>IČ:</t>
  </si>
  <si>
    <t>DIČ:</t>
  </si>
  <si>
    <t>Zhotovitel:</t>
  </si>
  <si>
    <t xml:space="preserve"> </t>
  </si>
  <si>
    <t>...</t>
  </si>
  <si>
    <t>Cena bez DPH</t>
  </si>
  <si>
    <t>Sazba daně</t>
  </si>
  <si>
    <t>Základ daně</t>
  </si>
  <si>
    <t>Výše daně</t>
  </si>
  <si>
    <t>DPH</t>
  </si>
  <si>
    <t>základní</t>
  </si>
  <si>
    <t>Cena s DPH</t>
  </si>
  <si>
    <t>v</t>
  </si>
  <si>
    <t>CZK</t>
  </si>
  <si>
    <t>Datum a podpis:</t>
  </si>
  <si>
    <t>Razítko</t>
  </si>
  <si>
    <t>REKAPITULACE OBJEKTŮ STAVBY A SOUPISŮ PRACÍ</t>
  </si>
  <si>
    <t>Kód</t>
  </si>
  <si>
    <t>Informatívní údaje z listů zakázek</t>
  </si>
  <si>
    <t>Popis</t>
  </si>
  <si>
    <t>Cena bez DPH [CZK]</t>
  </si>
  <si>
    <t>Cena s DPH [CZK]</t>
  </si>
  <si>
    <t>Typ</t>
  </si>
  <si>
    <t>z toho Ostat.
náklady [CZK]</t>
  </si>
  <si>
    <t>DPH [CZK]</t>
  </si>
  <si>
    <t>Nh celkem [h]</t>
  </si>
  <si>
    <t>DPH základní [CZK]</t>
  </si>
  <si>
    <t>DPH snížená [CZK]</t>
  </si>
  <si>
    <t>DPH základní přenesená
[CZK]</t>
  </si>
  <si>
    <t>DPH snížená přenesená
[CZK]</t>
  </si>
  <si>
    <t>Základna
DPH základní</t>
  </si>
  <si>
    <t>Základna
DPH snížená</t>
  </si>
  <si>
    <t>Základna
DPH zákl. přenesená</t>
  </si>
  <si>
    <t>Základna
DPH sníž. přenesená</t>
  </si>
  <si>
    <t>Základna
DPH nulová</t>
  </si>
  <si>
    <t>Náklady soupisu celkem</t>
  </si>
  <si>
    <t>D</t>
  </si>
  <si>
    <t>###NOIMPORT###</t>
  </si>
  <si>
    <t>IMPORT</t>
  </si>
  <si>
    <t>{0048f810-0000-0000-0000-000000000000}</t>
  </si>
  <si>
    <t>{00000000-0000-0000-0000-000000000000}</t>
  </si>
  <si>
    <t>/</t>
  </si>
  <si>
    <t>001</t>
  </si>
  <si>
    <t>ul. J. Kouly, úsek brána - Diana</t>
  </si>
  <si>
    <t>STA</t>
  </si>
  <si>
    <t>{0048f811-0000-0000-0000-000000000000}</t>
  </si>
  <si>
    <t>002</t>
  </si>
  <si>
    <t>ul. J. Kouly, úsek kruhák - k parku</t>
  </si>
  <si>
    <t>{0048f812-0000-0000-0000-000000000000}</t>
  </si>
  <si>
    <t>003</t>
  </si>
  <si>
    <t>ul. Zborovská, úsek před podjezdem</t>
  </si>
  <si>
    <t>{0048f813-0000-0000-0000-000000000000}</t>
  </si>
  <si>
    <t>004</t>
  </si>
  <si>
    <t>ul. Zborovská, úsek Karma - Za Pilou</t>
  </si>
  <si>
    <t>{0048f814-0000-0000-0000-000000000000}</t>
  </si>
  <si>
    <t>VRN</t>
  </si>
  <si>
    <t>Vedlejší rozpočtové náklady</t>
  </si>
  <si>
    <t>{0048f815-0000-0000-0000-000000000000}</t>
  </si>
  <si>
    <t>KRYCÍ LIST SOUPISU PRACÍ</t>
  </si>
  <si>
    <t>Objekt:</t>
  </si>
  <si>
    <t>001 - ul. J. Kouly, úsek brána - Diana</t>
  </si>
  <si>
    <t>SOUPIS PRACÍ</t>
  </si>
  <si>
    <t>PČ</t>
  </si>
  <si>
    <t>MJ</t>
  </si>
  <si>
    <t>Množství</t>
  </si>
  <si>
    <t>J. cena [CZK]</t>
  </si>
  <si>
    <t>Cena celkem [CZK]</t>
  </si>
  <si>
    <t>Cenová soustava</t>
  </si>
  <si>
    <t>J. Nh [h]</t>
  </si>
  <si>
    <t>J. hmotnost [t]</t>
  </si>
  <si>
    <t>Hmotnost celkem [t]</t>
  </si>
  <si>
    <t>J. suť [t]</t>
  </si>
  <si>
    <t>Suť Celkem [t]</t>
  </si>
  <si>
    <t>HSV</t>
  </si>
  <si>
    <t>Práce a dodávky HSV</t>
  </si>
  <si>
    <t>ROZPOCET</t>
  </si>
  <si>
    <t>1</t>
  </si>
  <si>
    <t>Zemní práce</t>
  </si>
  <si>
    <t>K</t>
  </si>
  <si>
    <t>113106123</t>
  </si>
  <si>
    <t>Rozebrání dlažeb ze zámkových dlaždic komunikací pro pěší ručně</t>
  </si>
  <si>
    <t>m2</t>
  </si>
  <si>
    <t>CS ÚRS 2026 01</t>
  </si>
  <si>
    <t>Online PSC</t>
  </si>
  <si>
    <t>https://podminky.urs.cz/item/CS_URS_2026_01/113106123</t>
  </si>
  <si>
    <t>VV</t>
  </si>
  <si>
    <t>12,700</t>
  </si>
  <si>
    <t>Součet</t>
  </si>
  <si>
    <t>113107170</t>
  </si>
  <si>
    <t>Odstranění podkladu z betonu prostého tl do 100 mm strojně pl přes 50 do 200 m2</t>
  </si>
  <si>
    <t>https://podminky.urs.cz/item/CS_URS_2026_01/113107170</t>
  </si>
  <si>
    <t>172,2</t>
  </si>
  <si>
    <t>113107182</t>
  </si>
  <si>
    <t>Odstranění podkladu živičného tl přes 50 do 100 mm strojně pl přes 50 do 200 m2</t>
  </si>
  <si>
    <t>https://podminky.urs.cz/item/CS_URS_2026_01/113107182</t>
  </si>
  <si>
    <t>162,200+0,680+2,080+6,240+1</t>
  </si>
  <si>
    <t>113107031</t>
  </si>
  <si>
    <t>Odstranění podkladu z betonu prostého tl přes 100 do 150 mm při překopech ručně</t>
  </si>
  <si>
    <t>https://podminky.urs.cz/item/CS_URS_2026_01/113107031</t>
  </si>
  <si>
    <t>8,24</t>
  </si>
  <si>
    <t>113201112</t>
  </si>
  <si>
    <t>Vytrhání obrub silničních ležatých</t>
  </si>
  <si>
    <t>m</t>
  </si>
  <si>
    <t>https://podminky.urs.cz/item/CS_URS_2026_01/113201112</t>
  </si>
  <si>
    <t>66,000</t>
  </si>
  <si>
    <t>113202111</t>
  </si>
  <si>
    <t>Vytrhání obrub krajníků obrubníků stojatých</t>
  </si>
  <si>
    <t>https://podminky.urs.cz/item/CS_URS_2026_01/113202111</t>
  </si>
  <si>
    <t>113204111</t>
  </si>
  <si>
    <t>Vytrhání obrub záhonových</t>
  </si>
  <si>
    <t>https://podminky.urs.cz/item/CS_URS_2026_01/113204111</t>
  </si>
  <si>
    <t>49,600+5,2</t>
  </si>
  <si>
    <t>122251102</t>
  </si>
  <si>
    <t>Odkopávky a prokopávky nezapažené v hornině třídy těžitelnosti I skupiny 3 objem do 50 m3 strojně</t>
  </si>
  <si>
    <t>m3</t>
  </si>
  <si>
    <t>https://podminky.urs.cz/item/CS_URS_2026_01/122251102</t>
  </si>
  <si>
    <t>(162,200+0,680)*0,15+(2,080+6,240)*0,24+2*2*0,2</t>
  </si>
  <si>
    <t>132212131</t>
  </si>
  <si>
    <t>Hloubení nezapažených rýh šířky do 800 mm v soudržných horninách třídy těžitelnosti I skupiny 3 ručně</t>
  </si>
  <si>
    <t>https://podminky.urs.cz/item/CS_URS_2026_01/132212131</t>
  </si>
  <si>
    <t>66,000*0,3*0,3+120,8*0,3*0,1</t>
  </si>
  <si>
    <t>129001101</t>
  </si>
  <si>
    <t>Příplatek za ztížení odkopávky nebo prokopávky v blízkosti inženýrských sítí</t>
  </si>
  <si>
    <t>https://podminky.urs.cz/item/CS_URS_2026_01/129001101</t>
  </si>
  <si>
    <t>5,94</t>
  </si>
  <si>
    <t>162751117</t>
  </si>
  <si>
    <t>Vodorovné přemístění přes 9 000 do 10000 m výkopku/sypaniny z horniny třídy těžitelnosti I skupiny 1 až 3</t>
  </si>
  <si>
    <t>https://podminky.urs.cz/item/CS_URS_2026_01/162751117</t>
  </si>
  <si>
    <t>27,229+3,624</t>
  </si>
  <si>
    <t>162751119</t>
  </si>
  <si>
    <t>Příplatek k vodorovnému přemístění výkopku/sypaniny z horniny třídy těžitelnosti I skupiny 1 až 3 ZKD 1000 m přes 10000 m</t>
  </si>
  <si>
    <t>https://podminky.urs.cz/item/CS_URS_2026_01/162751119</t>
  </si>
  <si>
    <t>30,853*10</t>
  </si>
  <si>
    <t>171201231</t>
  </si>
  <si>
    <t>Poplatek za předání recyklačnímu zařízení zeminy a kamení kód odpadu 17 05 04</t>
  </si>
  <si>
    <t>t</t>
  </si>
  <si>
    <t>https://podminky.urs.cz/item/CS_URS_2026_01/171201231</t>
  </si>
  <si>
    <t>30,853*1,8</t>
  </si>
  <si>
    <t>181311103</t>
  </si>
  <si>
    <t>Rozprostření ornice tl vrstvy do 200 mm v rovině nebo ve svahu do 1:5 ručně</t>
  </si>
  <si>
    <t>https://podminky.urs.cz/item/CS_URS_2026_01/181311103</t>
  </si>
  <si>
    <t>49,600*0,5</t>
  </si>
  <si>
    <t>M</t>
  </si>
  <si>
    <t>10364100</t>
  </si>
  <si>
    <t>zemina pro terénní úpravy - tříděná</t>
  </si>
  <si>
    <t>24,8*0,2*1,8</t>
  </si>
  <si>
    <t>174151101</t>
  </si>
  <si>
    <t>Zásyp jam, šachet rýh nebo kolem objektů sypaninou se zhutněním</t>
  </si>
  <si>
    <t>https://podminky.urs.cz/item/CS_URS_2026_01/174151101</t>
  </si>
  <si>
    <t>181411131</t>
  </si>
  <si>
    <t>Založení parkového trávníku výsevem pl do 1000 m2 v rovině a ve svahu do 1:5</t>
  </si>
  <si>
    <t>https://podminky.urs.cz/item/CS_URS_2026_01/181411131</t>
  </si>
  <si>
    <t>24,8</t>
  </si>
  <si>
    <t>00572410</t>
  </si>
  <si>
    <t>osivo směs travní parková</t>
  </si>
  <si>
    <t>kg</t>
  </si>
  <si>
    <t>24,8*0,02</t>
  </si>
  <si>
    <t>181912111</t>
  </si>
  <si>
    <t>Úprava pláně v hornině třídy těžitelnosti I skupiny 3 bez zhutnění ručně</t>
  </si>
  <si>
    <t>https://podminky.urs.cz/item/CS_URS_2026_01/181912111</t>
  </si>
  <si>
    <t>66*0,3+24,8</t>
  </si>
  <si>
    <t>181951112</t>
  </si>
  <si>
    <t>Úprava pláně v hornině třídy těžitelnosti I skupiny 1 až 3 se zhutněním strojně</t>
  </si>
  <si>
    <t>https://podminky.urs.cz/item/CS_URS_2026_01/181951112</t>
  </si>
  <si>
    <t>0,680+2,080+6,240+162,200</t>
  </si>
  <si>
    <t>5</t>
  </si>
  <si>
    <t>Komunikace pozemní</t>
  </si>
  <si>
    <t>564851011</t>
  </si>
  <si>
    <t>Podklad ze štěrkodrtě ŠD plochy do 100 m2 tl 150 mm</t>
  </si>
  <si>
    <t>https://podminky.urs.cz/item/CS_URS_2026_01/564851011</t>
  </si>
  <si>
    <t>564861111</t>
  </si>
  <si>
    <t>Podklad ze štěrkodrtě ŠD plochy přes 100 m2 tl 200 mm</t>
  </si>
  <si>
    <t>https://podminky.urs.cz/item/CS_URS_2026_01/564861111</t>
  </si>
  <si>
    <t>162,200+0,680</t>
  </si>
  <si>
    <t>565146101</t>
  </si>
  <si>
    <t>Asfaltový beton vrstva podkladní ACP 22 S tl 60 mm š do 1,5 m z nemodifikovaného asfaltu</t>
  </si>
  <si>
    <t>https://podminky.urs.cz/item/CS_URS_2026_01/565146101</t>
  </si>
  <si>
    <t>567122111</t>
  </si>
  <si>
    <t>Podklad ze směsi stmelené cementem SC C 8/10 tl 120 mm</t>
  </si>
  <si>
    <t>https://podminky.urs.cz/item/CS_URS_2026_01/567122111</t>
  </si>
  <si>
    <t>2,080+6,240+2*2</t>
  </si>
  <si>
    <t>573191111</t>
  </si>
  <si>
    <t>Postřik infiltrační kationaktivní emulzí v množství 1 kg/m2</t>
  </si>
  <si>
    <t>https://podminky.urs.cz/item/CS_URS_2026_01/573191111</t>
  </si>
  <si>
    <t>573231108</t>
  </si>
  <si>
    <t>Postřik živičný spojovací ze silniční emulze v množství 0,50 kg/m2</t>
  </si>
  <si>
    <t>https://podminky.urs.cz/item/CS_URS_2026_01/573231108</t>
  </si>
  <si>
    <t>577134111</t>
  </si>
  <si>
    <t>Asfaltový beton vrstva obrusná ACO 11+ tř. I tl 40 mm š do 3 m z nemodifikovaného asfaltu</t>
  </si>
  <si>
    <t>https://podminky.urs.cz/item/CS_URS_2026_01/577134111</t>
  </si>
  <si>
    <t>596211112</t>
  </si>
  <si>
    <t>Kladení zámkové dlažby komunikací pro pěší ručně tl 60 mm skupiny A pl přes 100 do 300 m2</t>
  </si>
  <si>
    <t>https://podminky.urs.cz/item/CS_URS_2026_01/596211112</t>
  </si>
  <si>
    <t>596211114</t>
  </si>
  <si>
    <t>Příplatek za kombinaci dvou barev u kladení betonových dlažeb komunikací pro pěší ručně tl 60 mm skupiny A</t>
  </si>
  <si>
    <t>https://podminky.urs.cz/item/CS_URS_2026_01/596211114</t>
  </si>
  <si>
    <t>162,2</t>
  </si>
  <si>
    <t>59245270</t>
  </si>
  <si>
    <t>dlažba skladebná betonová 100x100mm tl 60mm barevná - červená</t>
  </si>
  <si>
    <t>dlažba skladebná betonová 100x100mm tl 60mm barevná - černá</t>
  </si>
  <si>
    <t>59245006</t>
  </si>
  <si>
    <t>dlažba pro nevidomé betonová 200x100mm tl 60mm barevná - přírodní</t>
  </si>
  <si>
    <t>0,680*1,03</t>
  </si>
  <si>
    <t>596212210</t>
  </si>
  <si>
    <t>Kladení zámkové dlažby pozemních komunikací ručně tl 80 mm skupiny A pl do 50 m2</t>
  </si>
  <si>
    <t>https://podminky.urs.cz/item/CS_URS_2026_01/596212210</t>
  </si>
  <si>
    <t>12,700+2,080+6,240</t>
  </si>
  <si>
    <t>596211214</t>
  </si>
  <si>
    <t>Příplatek za kombinaci dvou barev u kladení betonových dlažeb komunikací pro pěší ručně tl 80 mm skupiny A</t>
  </si>
  <si>
    <t>https://podminky.urs.cz/item/CS_URS_2026_01/596211214</t>
  </si>
  <si>
    <t>59245009</t>
  </si>
  <si>
    <t>dlažba skladebná betonová 100x100mm tl 80mm barevná - červená</t>
  </si>
  <si>
    <t>dlažba skladebná betonová 100x100mm tl 80mm barevná - černá</t>
  </si>
  <si>
    <t>59245226</t>
  </si>
  <si>
    <t>dlažba pro nevidomé betonová 200x100mm tl 80mm barevná - přírodní</t>
  </si>
  <si>
    <t>5,2*0,4*1,03</t>
  </si>
  <si>
    <t>9</t>
  </si>
  <si>
    <t>Ostatní konstrukce a práce, bourání</t>
  </si>
  <si>
    <t>915491212</t>
  </si>
  <si>
    <t>Osazení vodícího proužku z betonových desek do betonového lože tl do 100 mm š proužku 500 mm</t>
  </si>
  <si>
    <t>https://podminky.urs.cz/item/CS_URS_2026_01/915491212</t>
  </si>
  <si>
    <t>66</t>
  </si>
  <si>
    <t>59218002</t>
  </si>
  <si>
    <t>krajník betonový silniční 500x250x100mm</t>
  </si>
  <si>
    <t>21,56862745*2,04 'Přepočtené koeficientem množství</t>
  </si>
  <si>
    <t>916131213</t>
  </si>
  <si>
    <t>Osazení silničního obrubníku betonového stojatého s boční opěrou do lože z betonu prostého</t>
  </si>
  <si>
    <t>https://podminky.urs.cz/item/CS_URS_2026_01/916131213</t>
  </si>
  <si>
    <t>5,200</t>
  </si>
  <si>
    <t>59217029</t>
  </si>
  <si>
    <t>obrubník silniční betonový nájezdový 1000x150x150mm</t>
  </si>
  <si>
    <t>5,2*1,02 "Přepočtené koeficientem množství</t>
  </si>
  <si>
    <t>916241113</t>
  </si>
  <si>
    <t>Osazení obrubníku kamenného ležatého s boční opěrou do lože z betonu prostého</t>
  </si>
  <si>
    <t>https://podminky.urs.cz/item/CS_URS_2026_01/916241113</t>
  </si>
  <si>
    <t>58380004</t>
  </si>
  <si>
    <t>obrubník kamenný žulový přímý 1000x250x200mm</t>
  </si>
  <si>
    <t>916331112</t>
  </si>
  <si>
    <t>Osazení zahradního obrubníku betonového do lože z betonu s boční opěrou</t>
  </si>
  <si>
    <t>https://podminky.urs.cz/item/CS_URS_2026_01/916331112</t>
  </si>
  <si>
    <t>49,600</t>
  </si>
  <si>
    <t>59217001</t>
  </si>
  <si>
    <t>obrubník zahradní betonový 1000x50x250mm</t>
  </si>
  <si>
    <t>49,6*1,02</t>
  </si>
  <si>
    <t>916991121</t>
  </si>
  <si>
    <t>Lože pod obrubníky, krajníky nebo obruby z dlažebních kostek z betonu prostého</t>
  </si>
  <si>
    <t>https://podminky.urs.cz/item/CS_URS_2026_01/916991121</t>
  </si>
  <si>
    <t>(66+5,2)*0,3*0,1+66*0,5*0,1</t>
  </si>
  <si>
    <t>919112233</t>
  </si>
  <si>
    <t>Řezání spár pro vytvoření komůrky š 20 mm hl 40 mm pro těsnící zálivku v živičném krytu</t>
  </si>
  <si>
    <t>https://podminky.urs.cz/item/CS_URS_2026_01/919112233</t>
  </si>
  <si>
    <t>919122132</t>
  </si>
  <si>
    <t>Těsnění spár zálivkou za tepla pro komůrky š 20 mm hl 40 mm s těsnicím profilem</t>
  </si>
  <si>
    <t>https://podminky.urs.cz/item/CS_URS_2026_01/919122132</t>
  </si>
  <si>
    <t>979024443</t>
  </si>
  <si>
    <t>Očištění vybouraných obrubníků a krajníků silničních</t>
  </si>
  <si>
    <t>https://podminky.urs.cz/item/CS_URS_2026_01/979024443</t>
  </si>
  <si>
    <t>20</t>
  </si>
  <si>
    <t>979054451</t>
  </si>
  <si>
    <t>Očištění vybouraných zámkových dlaždic s původním spárováním z kameniva těženého</t>
  </si>
  <si>
    <t>https://podminky.urs.cz/item/CS_URS_2026_01/979054451</t>
  </si>
  <si>
    <t>460791214</t>
  </si>
  <si>
    <t>Montáž trubek ochranných plastových uložených volně do rýhy ohebných přes 90 do 110 mm</t>
  </si>
  <si>
    <t>https://podminky.urs.cz/item/CS_URS_2026_01/460791214</t>
  </si>
  <si>
    <t>34571355</t>
  </si>
  <si>
    <t>trubka elektroinstalační ohebná dvouplášťová korugovaná HDPE (chránička) D 93/110mm</t>
  </si>
  <si>
    <t>66*1,05 "Přepočtené koeficientem množství</t>
  </si>
  <si>
    <t>711161117</t>
  </si>
  <si>
    <t>Izolace proti zemní vlhkosti nopovou fólií vodorovná, výška nopu 40,0 mm, tl do 2,0 mm</t>
  </si>
  <si>
    <t>https://podminky.urs.cz/item/CS_URS_2026_01/711161117</t>
  </si>
  <si>
    <t>19,2*0,4</t>
  </si>
  <si>
    <t>899132212</t>
  </si>
  <si>
    <t>Výměna (výšková úprava) poklopu vodovodního samonivelačního nebo pevného šoupátkového</t>
  </si>
  <si>
    <t>kus</t>
  </si>
  <si>
    <t>https://podminky.urs.cz/item/CS_URS_2026_01/899132212</t>
  </si>
  <si>
    <t>997</t>
  </si>
  <si>
    <t>Doprava suti a vybouraných hmot</t>
  </si>
  <si>
    <t>997221561</t>
  </si>
  <si>
    <t>Vodorovná doprava suti z kusových materiálů do 1 km</t>
  </si>
  <si>
    <t>https://podminky.urs.cz/item/CS_URS_2026_01/997221561</t>
  </si>
  <si>
    <t>120,144</t>
  </si>
  <si>
    <t>997221569</t>
  </si>
  <si>
    <t>Příplatek ZKD 1 km u vodorovné dopravy suti z kusových materiálů</t>
  </si>
  <si>
    <t>https://podminky.urs.cz/item/CS_URS_2026_01/997221569</t>
  </si>
  <si>
    <t>120,144*19</t>
  </si>
  <si>
    <t>997221861</t>
  </si>
  <si>
    <t>Poplatek za předání recyklačnímu zařízení stavebního odpadu z prostého betonu kód odpadu 17 01 01</t>
  </si>
  <si>
    <t>https://podminky.urs.cz/item/CS_URS_2026_01/997221861</t>
  </si>
  <si>
    <t>82,26</t>
  </si>
  <si>
    <t>997221875</t>
  </si>
  <si>
    <t>Poplatek za předání recyklačnímu zařízení stavebního odpadu asfaltového bez obsahu dehtu kód odpadu 17 03 02</t>
  </si>
  <si>
    <t>https://podminky.urs.cz/item/CS_URS_2026_01/997221875</t>
  </si>
  <si>
    <t>37,884</t>
  </si>
  <si>
    <t>998</t>
  </si>
  <si>
    <t>Přesun hmot</t>
  </si>
  <si>
    <t>998223011</t>
  </si>
  <si>
    <t>Přesun hmot pro pozemní komunikace s krytem dlážděným</t>
  </si>
  <si>
    <t>https://podminky.urs.cz/item/CS_URS_2026_01/998223011</t>
  </si>
  <si>
    <t>002 - ul. J. Kouly, úsek kruhák - k parku</t>
  </si>
  <si>
    <t>113106122</t>
  </si>
  <si>
    <t>Rozebrání dlažeb z kamenných dlaždic komunikací pro pěší ručně</t>
  </si>
  <si>
    <t>https://podminky.urs.cz/item/CS_URS_2026_01/113106122</t>
  </si>
  <si>
    <t>(2+7,2)*1,7</t>
  </si>
  <si>
    <t>113107230</t>
  </si>
  <si>
    <t>Odstranění podkladu z betonu prostého tl do 100 mm strojně pl přes 200 m2</t>
  </si>
  <si>
    <t>https://podminky.urs.cz/item/CS_URS_2026_01/113107230</t>
  </si>
  <si>
    <t>266,15</t>
  </si>
  <si>
    <t>113107242</t>
  </si>
  <si>
    <t>Odstranění podkladu živičného tl přes 50 do 100 mm strojně pl přes 200 m2</t>
  </si>
  <si>
    <t>https://podminky.urs.cz/item/CS_URS_2026_01/113107242</t>
  </si>
  <si>
    <t>6,97+15,64</t>
  </si>
  <si>
    <t>5,000+135,000</t>
  </si>
  <si>
    <t>140</t>
  </si>
  <si>
    <t>129,300+2</t>
  </si>
  <si>
    <t>122251103</t>
  </si>
  <si>
    <t>Odkopávky a prokopávky nezapažené v hornině třídy těžitelnosti I skupiny 3 objem do 100 m3 strojně</t>
  </si>
  <si>
    <t>https://podminky.urs.cz/item/CS_URS_2026_01/122251103</t>
  </si>
  <si>
    <t>(266,150+3,660)*0,15+(4,200+12,350)*0,24</t>
  </si>
  <si>
    <t>140*0,3*0,3+276,8*0,3*0,1</t>
  </si>
  <si>
    <t>12,6</t>
  </si>
  <si>
    <t>44,444+8,304</t>
  </si>
  <si>
    <t>52,748*10</t>
  </si>
  <si>
    <t>52,748*1,8</t>
  </si>
  <si>
    <t>(129,300+2)*0,5</t>
  </si>
  <si>
    <t>65,65*0,2*1,8</t>
  </si>
  <si>
    <t>140*0,3*0,3</t>
  </si>
  <si>
    <t>63,63*0,02</t>
  </si>
  <si>
    <t>140*0,3+65,65</t>
  </si>
  <si>
    <t>266,150+3,660+4,200+12,350</t>
  </si>
  <si>
    <t>4,200+12,350</t>
  </si>
  <si>
    <t>266,150+3,660</t>
  </si>
  <si>
    <t>12,350+4,200</t>
  </si>
  <si>
    <t>59245018</t>
  </si>
  <si>
    <t>dlažba skladebná betonová 200x100mm tl 60mm přírodní</t>
  </si>
  <si>
    <t>266,150*1,03</t>
  </si>
  <si>
    <t>dlažba pro nevidomé betonová 200x100mm tl 60mm barevná - červená</t>
  </si>
  <si>
    <t>3,660*1,03</t>
  </si>
  <si>
    <t>59245020</t>
  </si>
  <si>
    <t>dlažba skladebná betonová 200x100mm tl 80mm přírodní</t>
  </si>
  <si>
    <t>12,35*1,03</t>
  </si>
  <si>
    <t>dlažba pro nevidomé betonová 200x100mm tl 80mm barevná - červená</t>
  </si>
  <si>
    <t>4,200*1,03</t>
  </si>
  <si>
    <t>31</t>
  </si>
  <si>
    <t>966006132</t>
  </si>
  <si>
    <t>Odstranění značek dopravních nebo orientačních se sloupky s betonovými patkami</t>
  </si>
  <si>
    <t>https://podminky.urs.cz/item/CS_URS_2026_01/966006132</t>
  </si>
  <si>
    <t>6,8627451*2,04 'Přepočtené koeficientem množství</t>
  </si>
  <si>
    <t>5,000+7,500</t>
  </si>
  <si>
    <t>5,000*1,02</t>
  </si>
  <si>
    <t>59217073</t>
  </si>
  <si>
    <t>obrubník silniční betonový 1000x100x200mm</t>
  </si>
  <si>
    <t>135,000</t>
  </si>
  <si>
    <t>129,300</t>
  </si>
  <si>
    <t>129,3*1,02</t>
  </si>
  <si>
    <t>(135+12,5)*0,3*0,1+140*0,5*0,1</t>
  </si>
  <si>
    <t>140-14</t>
  </si>
  <si>
    <t>2*1,7</t>
  </si>
  <si>
    <t>140*1,05 "Přepočtené koeficientem množství</t>
  </si>
  <si>
    <t>210,16</t>
  </si>
  <si>
    <t>210,16*19</t>
  </si>
  <si>
    <t>151,607</t>
  </si>
  <si>
    <t>58,553</t>
  </si>
  <si>
    <t>003 - ul. Zborovská, úsek před podjezdem</t>
  </si>
  <si>
    <t>52,8</t>
  </si>
  <si>
    <t>+52,800</t>
  </si>
  <si>
    <t>44,000</t>
  </si>
  <si>
    <t>122251101</t>
  </si>
  <si>
    <t>Odkopávky a prokopávky nezapažené v hornině třídy těžitelnosti I skupiny 3 objem do 20 m3 strojně</t>
  </si>
  <si>
    <t>https://podminky.urs.cz/item/CS_URS_2026_01/122251101</t>
  </si>
  <si>
    <t>52,800*0,15</t>
  </si>
  <si>
    <t>44,000*0,3*0,3+44*0,3*0,1</t>
  </si>
  <si>
    <t>3,96</t>
  </si>
  <si>
    <t>1,32+7,92</t>
  </si>
  <si>
    <t>9,24*10</t>
  </si>
  <si>
    <t>9,24*1,8</t>
  </si>
  <si>
    <t>44*0,3</t>
  </si>
  <si>
    <t>12</t>
  </si>
  <si>
    <t>52,800</t>
  </si>
  <si>
    <t>13</t>
  </si>
  <si>
    <t>564861011</t>
  </si>
  <si>
    <t>Podklad ze štěrkodrtě ŠD plochy do 100 m2 tl 200 mm</t>
  </si>
  <si>
    <t>https://podminky.urs.cz/item/CS_URS_2026_01/564861011</t>
  </si>
  <si>
    <t>596211111</t>
  </si>
  <si>
    <t>Kladení zámkové dlažby komunikací pro pěší ručně tl 60 mm skupiny A pl přes 50 do 100 m2</t>
  </si>
  <si>
    <t>https://podminky.urs.cz/item/CS_URS_2026_01/596211111</t>
  </si>
  <si>
    <t>52,8*1,03 "Přepočtené koeficientem množství</t>
  </si>
  <si>
    <t>44,000*0,3*0,1</t>
  </si>
  <si>
    <t>44</t>
  </si>
  <si>
    <t>44*1,05 "Přepočtené koeficientem množství</t>
  </si>
  <si>
    <t>44,000*0,4</t>
  </si>
  <si>
    <t>37,048</t>
  </si>
  <si>
    <t>37,048*19</t>
  </si>
  <si>
    <t>25,432</t>
  </si>
  <si>
    <t>11,616</t>
  </si>
  <si>
    <t>004 - ul. Zborovská, úsek Karma - Za Pilou</t>
  </si>
  <si>
    <t>5,250+2,420+2,420</t>
  </si>
  <si>
    <t>137,91</t>
  </si>
  <si>
    <t>13,500+124,410</t>
  </si>
  <si>
    <t>13,5+4</t>
  </si>
  <si>
    <t>81,000</t>
  </si>
  <si>
    <t>(13,500+4,000)*0,24+(2,420+2,420+124,410)*0,15</t>
  </si>
  <si>
    <t>81,000*0,3*0,3+93*0,3*0,1</t>
  </si>
  <si>
    <t>7,29</t>
  </si>
  <si>
    <t>23,588+2,79</t>
  </si>
  <si>
    <t>26,378*10</t>
  </si>
  <si>
    <t>26,378*1,8</t>
  </si>
  <si>
    <t>81,000*0,3*0,3</t>
  </si>
  <si>
    <t>81*0,3</t>
  </si>
  <si>
    <t>146,75</t>
  </si>
  <si>
    <t>15</t>
  </si>
  <si>
    <t>13,500+4,000</t>
  </si>
  <si>
    <t>2,420+2,420+124,410</t>
  </si>
  <si>
    <t>9,8*0,4</t>
  </si>
  <si>
    <t>5,250+2,420+2,420+124,410</t>
  </si>
  <si>
    <t>124,410*1,03</t>
  </si>
  <si>
    <t>2,420*1,03</t>
  </si>
  <si>
    <t>dlažba pro nevidomé betonová 200x100mm tl 80mm barevná</t>
  </si>
  <si>
    <t>4,000*1,03</t>
  </si>
  <si>
    <t>dlažba skladebná betonová 200x100mm tl 80mm přírodní - červená</t>
  </si>
  <si>
    <t>13,500*1,03</t>
  </si>
  <si>
    <t>10,000</t>
  </si>
  <si>
    <t>10*1,02 "Přepočtené koeficientem množství</t>
  </si>
  <si>
    <t>2,000</t>
  </si>
  <si>
    <t>2*1,02</t>
  </si>
  <si>
    <t>(81,000+10,000)*0,25*0,1</t>
  </si>
  <si>
    <t>81</t>
  </si>
  <si>
    <t>81*1,05 "Přepočtené koeficientem množství</t>
  </si>
  <si>
    <t>(81,000-10)*0,4</t>
  </si>
  <si>
    <t>5,250+2,420</t>
  </si>
  <si>
    <t>95,34</t>
  </si>
  <si>
    <t>95,34*19</t>
  </si>
  <si>
    <t>65</t>
  </si>
  <si>
    <t>30,34</t>
  </si>
  <si>
    <t>VRN - Vedlejší rozpočtové náklady</t>
  </si>
  <si>
    <t>99952</t>
  </si>
  <si>
    <t>Kopané sondy pro ověření hloubky uložení jednotlivých inž. sítí 0,5x0,5x1,5 m</t>
  </si>
  <si>
    <t>ks</t>
  </si>
  <si>
    <t>VRN3</t>
  </si>
  <si>
    <t>Zařízení staveniště</t>
  </si>
  <si>
    <t>2</t>
  </si>
  <si>
    <t>030001000</t>
  </si>
  <si>
    <t>kpl</t>
  </si>
  <si>
    <t>https://podminky.urs.cz/item/CS_URS_2026_01/030001000</t>
  </si>
  <si>
    <t>VRN7</t>
  </si>
  <si>
    <t>Provozní vlivy</t>
  </si>
  <si>
    <t>3</t>
  </si>
  <si>
    <t>072103000</t>
  </si>
  <si>
    <t>Silniční provoz - projednání DIO a zajištění DIR</t>
  </si>
  <si>
    <t>https://podminky.urs.cz/item/CS_URS_2026_01/072103000</t>
  </si>
  <si>
    <t>4</t>
  </si>
  <si>
    <t>072203000</t>
  </si>
  <si>
    <t>Silniční provoz - zajištění DIO (dopravní značení)</t>
  </si>
  <si>
    <t>https://podminky.urs.cz/item/CS_URS_2026_01/072203000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</si>
  <si>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</si>
  <si>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</si>
  <si>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</si>
  <si>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</si>
  <si>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family val="2"/>
        <charset val="238"/>
      </rPr>
      <t xml:space="preserve">Rekapitulace stavby </t>
    </r>
    <r>
      <rPr>
        <sz val="8"/>
        <rFont val="Arial CE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</si>
  <si>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family val="2"/>
        <charset val="238"/>
      </rPr>
      <t>Rekapitulace stavby</t>
    </r>
    <r>
      <rPr>
        <sz val="8"/>
        <rFont val="Arial CE"/>
        <family val="2"/>
        <charset val="238"/>
      </rPr>
      <t xml:space="preserve"> jsou uvedeny informace identifikující předmět veřejné zakázky na stavební práce, KSO, CZ-CC,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</si>
  <si>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</si>
  <si>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</si>
  <si>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family val="2"/>
        <charset val="238"/>
      </rPr>
      <t>Rekapitulace objektů stavby a soupisů prací</t>
    </r>
    <r>
      <rPr>
        <sz val="8"/>
        <rFont val="Arial CE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</si>
  <si>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</si>
  <si>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</si>
  <si>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</si>
  <si>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</si>
  <si>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</si>
  <si>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</si>
  <si>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</si>
  <si>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</si>
  <si>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</si>
  <si>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</si>
  <si>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</si>
  <si>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</si>
  <si>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</si>
  <si>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</si>
  <si>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</si>
  <si>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family val="2"/>
        <charset val="238"/>
      </rPr>
      <t>Krycí list soupisu</t>
    </r>
    <r>
      <rPr>
        <sz val="8"/>
        <rFont val="Arial CE"/>
        <family val="2"/>
        <charset val="238"/>
      </rPr>
      <t xml:space="preserve"> obsahuje rekapitulaci informací o předmětu veřejné zakázky ze sestavy Rekapitulace stavby, informaci o zařazení objektu do KSO, </t>
    </r>
  </si>
  <si>
    <t>CZ-CC, CZ-CPV, CZ-CPA a rekapitulaci celkové nabídkové ceny účastníka za aktuální soupis prací.</t>
  </si>
  <si>
    <r>
      <rPr>
        <b/>
        <sz val="8"/>
        <rFont val="Arial CE"/>
        <family val="2"/>
        <charset val="238"/>
      </rPr>
      <t>Rekapitulace členění soupisu prací</t>
    </r>
    <r>
      <rPr>
        <sz val="8"/>
        <rFont val="Arial CE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</si>
  <si>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</si>
  <si>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</si>
  <si>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</si>
  <si>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</si>
  <si>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</si>
  <si>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</si>
  <si>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</si>
  <si>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</si>
  <si>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</si>
  <si>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</si>
  <si>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</si>
  <si>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</si>
  <si>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</si>
  <si>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</si>
  <si>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</si>
  <si>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</si>
  <si>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</si>
  <si>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</si>
  <si>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</si>
  <si>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</si>
  <si>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</si>
  <si>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</si>
  <si>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</si>
  <si>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</si>
  <si>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</si>
  <si>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</si>
  <si>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</si>
  <si>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</si>
  <si>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</si>
  <si>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</si>
  <si>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</si>
  <si>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</si>
  <si>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</si>
  <si>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</si>
  <si>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</si>
  <si>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</si>
  <si>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</si>
  <si>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</si>
  <si>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</si>
  <si>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</si>
  <si>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</si>
  <si>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</si>
  <si>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</si>
  <si>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</si>
  <si>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</si>
  <si>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</si>
  <si>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</si>
  <si>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</si>
  <si>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</si>
  <si>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</si>
  <si>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</si>
  <si>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</si>
  <si>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</si>
  <si>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</si>
  <si>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</si>
  <si>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</si>
  <si>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</si>
  <si>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</si>
  <si>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CZ-CC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</si>
  <si>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</si>
  <si>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</si>
  <si>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</si>
  <si>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</si>
  <si>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</si>
  <si>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</si>
  <si>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</si>
  <si>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</si>
  <si>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</si>
  <si>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</si>
  <si>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</si>
  <si>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</si>
  <si>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</si>
  <si>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</si>
  <si>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</si>
  <si>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</si>
  <si>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</si>
  <si>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</si>
  <si>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</si>
  <si>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</si>
  <si>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</si>
  <si>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</si>
  <si>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</si>
  <si>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</si>
  <si>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</si>
  <si>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</si>
  <si>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</si>
  <si>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</si>
  <si>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</si>
  <si>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</si>
  <si>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</si>
  <si>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</si>
  <si>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</si>
  <si>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</si>
  <si>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</si>
  <si>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</si>
  <si>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</si>
  <si>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</si>
  <si>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</si>
  <si>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</si>
  <si>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</si>
  <si>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</si>
  <si>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</si>
  <si>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</si>
  <si>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</si>
  <si>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</si>
  <si>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</si>
  <si>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</si>
  <si>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dílu - Popis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</si>
  <si>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</si>
  <si>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</si>
  <si>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</si>
  <si>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</si>
  <si>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</si>
  <si>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</si>
  <si>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</si>
  <si>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</si>
  <si>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</si>
  <si>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</si>
  <si>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</si>
  <si>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</si>
  <si>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</si>
  <si>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</si>
  <si>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</si>
  <si>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</si>
  <si>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</si>
  <si>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</si>
  <si>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</si>
  <si>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</si>
  <si>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</si>
  <si>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</si>
  <si>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</si>
  <si>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</si>
  <si>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</si>
  <si>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</si>
  <si>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</si>
  <si>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</si>
  <si>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</si>
  <si>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</si>
  <si>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</si>
  <si>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</si>
  <si>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</si>
  <si>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</si>
  <si>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</si>
  <si>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</si>
  <si>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</si>
  <si>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</si>
  <si>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</si>
  <si>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</si>
  <si>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</si>
  <si>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</si>
  <si>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</si>
  <si>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</t>
  </si>
  <si>
    <t>Snížená sazba DPH</t>
  </si>
  <si>
    <t>nulová</t>
  </si>
  <si>
    <t>Nulová sazba DPH</t>
  </si>
  <si>
    <t>zákl. přenesená</t>
  </si>
  <si>
    <t>Základní sazba DPH přenesená</t>
  </si>
  <si>
    <t>sníž.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</si>
  <si>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</si>
  <si>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</si>
  <si>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</si>
  <si>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</si>
  <si>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</si>
  <si>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</si>
  <si>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</si>
  <si>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</si>
  <si>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Český Brod</t>
  </si>
  <si>
    <t>Technické služby Český Brod</t>
  </si>
  <si>
    <t>00875180</t>
  </si>
  <si>
    <t>CZ00875180</t>
  </si>
  <si>
    <t>Datum: 26. 3. 2026</t>
  </si>
  <si>
    <t xml:space="preserve">IČ: </t>
  </si>
  <si>
    <t>875180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</si>
</sst>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00"/>
    <numFmt numFmtId="167" formatCode="#,##0.000"/>
  </numFmts>
  <fonts count="71"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969696"/>
      <name val="Arial CE"/>
      <family val="2"/>
      <charset val="238"/>
    </font>
    <font>
      <sz val="10"/>
      <color rgb="FF000000"/>
      <name val="Arial CE"/>
      <family val="2"/>
      <charset val="238"/>
    </font>
    <font>
      <b/>
      <sz val="11"/>
      <color rgb="FF00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b/>
      <sz val="12"/>
      <color rgb="FF003366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003366"/>
      <name val="Arial CE"/>
      <family val="2"/>
      <charset val="238"/>
    </font>
    <font>
      <sz val="10"/>
      <color rgb="FF003366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color rgb="FF505050"/>
      <name val="Calibri"/>
      <family val="2"/>
      <charset val="238"/>
    </font>
    <font>
      <i/>
      <sz val="11"/>
      <color rgb="FF0000FF"/>
      <name val="Calibri"/>
      <family val="2"/>
      <charset val="238"/>
    </font>
    <font>
      <sz val="18"/>
      <color theme="1"/>
      <name val="Wingdings 2"/>
      <family val="1"/>
    </font>
    <font>
      <sz val="18"/>
      <color rgb="FFFFFFFF"/>
      <name val="Wingdings 2"/>
      <family val="1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color rgb="FF000000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color rgb="FF000000"/>
      <name val="Arial CE"/>
      <family val="2"/>
      <charset val="238"/>
    </font>
    <font>
      <sz val="18"/>
      <color rgb="FF969696"/>
      <name val="Wingdings 2"/>
      <family val="1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8"/>
      <color rgb="FF000000"/>
      <name val="Wingdings 2"/>
      <family val="1"/>
    </font>
    <font>
      <b/>
      <sz val="18"/>
      <color rgb="FF000000"/>
      <name val="Wingdings 2"/>
      <family val="1"/>
    </font>
    <font>
      <sz val="12"/>
      <color rgb="FF969696"/>
      <name val="Arial CE"/>
      <family val="2"/>
      <charset val="238"/>
    </font>
    <font>
      <sz val="12"/>
      <color theme="1"/>
      <name val="Wingdings 2"/>
      <family val="1"/>
    </font>
    <font>
      <sz val="9"/>
      <color rgb="FF000000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000000"/>
      <name val="Wingdings 2"/>
      <family val="1"/>
    </font>
    <font>
      <b/>
      <sz val="12"/>
      <color rgb="FF960000"/>
      <name val="Arial CE"/>
      <family val="2"/>
      <charset val="238"/>
    </font>
    <font>
      <sz val="12"/>
      <color rgb="FF000000"/>
      <name val="Arial CE"/>
      <family val="2"/>
      <charset val="238"/>
    </font>
    <font>
      <b/>
      <sz val="12"/>
      <color rgb="FF003366"/>
      <name val="Wingdings 2"/>
      <family val="1"/>
    </font>
    <font>
      <sz val="11"/>
      <color rgb="FF003366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color theme="1"/>
      <name val="Arial CE"/>
      <family val="2"/>
      <charset val="238"/>
    </font>
    <font>
      <sz val="10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color rgb="FF3366FF"/>
      <name val="Arial CE"/>
      <family val="2"/>
      <charset val="238"/>
    </font>
    <font>
      <sz val="9"/>
      <name val="Arial CE"/>
      <family val="2"/>
      <charset val="238"/>
    </font>
    <font>
      <sz val="9"/>
      <color rgb="FF960000"/>
      <name val="Arial CE"/>
      <family val="2"/>
      <charset val="238"/>
    </font>
    <font>
      <sz val="8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7"/>
      <color rgb="FF979797"/>
      <name val="Arial CE"/>
      <family val="2"/>
      <charset val="238"/>
    </font>
    <font>
      <i/>
      <u/>
      <sz val="7"/>
      <color rgb="FF979797"/>
      <name val="Calibri"/>
      <family val="2"/>
      <charset val="238"/>
      <scheme val="minor"/>
    </font>
    <font>
      <sz val="8"/>
      <color rgb="FF505050"/>
      <name val="Arial CE"/>
      <family val="2"/>
      <charset val="238"/>
    </font>
    <font>
      <sz val="7"/>
      <color rgb="FF969696"/>
      <name val="Arial CE"/>
      <family val="2"/>
      <charset val="238"/>
    </font>
    <font>
      <sz val="8"/>
      <color rgb="FFE56277"/>
      <name val="Arial CE"/>
      <family val="2"/>
      <charset val="238"/>
    </font>
    <font>
      <sz val="8"/>
      <color rgb="FFFF0000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family val="2"/>
      <charset val="238"/>
    </font>
    <font>
      <sz val="11"/>
      <color rgb="FF000000"/>
      <name val="Calibri"/>
      <family val="2"/>
      <charset val="238"/>
    </font>
    <font>
      <u/>
      <sz val="8"/>
      <color theme="10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hair">
        <color rgb="FF969696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969696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1" applyBorder="0">
      <protection locked="0"/>
    </xf>
    <xf numFmtId="0" fontId="67" fillId="0" borderId="2" applyBorder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8" fillId="0" borderId="1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/>
  </cellStyleXfs>
  <cellXfs count="919">
    <xf numFmtId="0" fontId="0" fillId="0" borderId="1" xfId="0" applyAlignment="1">
      <alignment vertical="top"/>
      <protection locked="0"/>
    </xf>
    <xf numFmtId="0" fontId="2" fillId="0" borderId="2" xfId="1" applyFont="1" applyAlignment="1">
      <alignment vertical="center"/>
    </xf>
    <xf numFmtId="0" fontId="3" fillId="0" borderId="2" xfId="1" applyFont="1" applyAlignment="1">
      <alignment vertical="center"/>
    </xf>
    <xf numFmtId="0" fontId="4" fillId="0" borderId="2" xfId="1" applyFont="1" applyAlignment="1">
      <alignment vertical="center"/>
    </xf>
    <xf numFmtId="0" fontId="5" fillId="0" borderId="2" xfId="1" applyFont="1" applyAlignment="1">
      <alignment vertical="center"/>
    </xf>
    <xf numFmtId="0" fontId="6" fillId="0" borderId="2" xfId="1" applyFont="1" applyAlignment="1">
      <alignment vertical="center"/>
    </xf>
    <xf numFmtId="0" fontId="7" fillId="0" borderId="2" xfId="1" applyFont="1" applyAlignment="1">
      <alignment vertical="center"/>
    </xf>
    <xf numFmtId="0" fontId="8" fillId="0" borderId="0" xfId="2" applyAlignment="1">
      <alignment vertical="center"/>
    </xf>
    <xf numFmtId="0" fontId="8" fillId="0" borderId="0" xfId="2" applyAlignment="1">
      <alignment vertical="center" wrapText="1"/>
    </xf>
    <xf numFmtId="0" fontId="8" fillId="0" borderId="0" xfId="2" applyAlignment="1">
      <alignment horizontal="center" vertical="center" wrapText="1"/>
    </xf>
    <xf numFmtId="0" fontId="9" fillId="0" borderId="0" xfId="2" applyFont="1"/>
    <xf numFmtId="0" fontId="10" fillId="0" borderId="0" xfId="2" applyFont="1"/>
    <xf numFmtId="0" fontId="11" fillId="0" borderId="0" xfId="2" applyFont="1" applyAlignment="1">
      <alignment vertical="center"/>
    </xf>
    <xf numFmtId="0" fontId="12" fillId="0" borderId="0" xfId="2" applyFont="1"/>
    <xf numFmtId="0" fontId="13" fillId="0" borderId="0" xfId="2" applyFont="1"/>
    <xf numFmtId="0" fontId="8" fillId="0" borderId="0" xfId="3" applyAlignment="1">
      <alignment vertical="center"/>
    </xf>
    <xf numFmtId="0" fontId="8" fillId="0" borderId="0" xfId="3" applyAlignment="1">
      <alignment vertical="center" wrapText="1"/>
    </xf>
    <xf numFmtId="0" fontId="8" fillId="0" borderId="0" xfId="3" applyAlignment="1">
      <alignment horizontal="center" vertical="center" wrapText="1"/>
    </xf>
    <xf numFmtId="0" fontId="9" fillId="0" borderId="0" xfId="3" applyFont="1"/>
    <xf numFmtId="0" fontId="10" fillId="0" borderId="0" xfId="3" applyFont="1"/>
    <xf numFmtId="0" fontId="11" fillId="0" borderId="0" xfId="3" applyFont="1" applyAlignment="1">
      <alignment vertical="center"/>
    </xf>
    <xf numFmtId="0" fontId="12" fillId="0" borderId="0" xfId="3" applyFont="1"/>
    <xf numFmtId="0" fontId="13" fillId="0" borderId="0" xfId="3" applyFont="1"/>
    <xf numFmtId="0" fontId="8" fillId="0" borderId="0" xfId="4" applyAlignment="1">
      <alignment vertical="center"/>
    </xf>
    <xf numFmtId="0" fontId="8" fillId="0" borderId="0" xfId="4" applyAlignment="1">
      <alignment vertical="center" wrapText="1"/>
    </xf>
    <xf numFmtId="0" fontId="8" fillId="0" borderId="0" xfId="4" applyAlignment="1">
      <alignment horizontal="center" vertical="center" wrapText="1"/>
    </xf>
    <xf numFmtId="0" fontId="9" fillId="0" borderId="0" xfId="4" applyFont="1"/>
    <xf numFmtId="0" fontId="10" fillId="0" borderId="0" xfId="4" applyFont="1"/>
    <xf numFmtId="0" fontId="11" fillId="0" borderId="0" xfId="4" applyFont="1" applyAlignment="1">
      <alignment vertical="center"/>
    </xf>
    <xf numFmtId="0" fontId="12" fillId="0" borderId="0" xfId="4" applyFont="1"/>
    <xf numFmtId="0" fontId="13" fillId="0" borderId="0" xfId="4" applyFont="1"/>
    <xf numFmtId="0" fontId="8" fillId="0" borderId="0" xfId="5" applyAlignment="1">
      <alignment vertical="center"/>
    </xf>
    <xf numFmtId="0" fontId="8" fillId="0" borderId="0" xfId="5" applyAlignment="1">
      <alignment vertical="center" wrapText="1"/>
    </xf>
    <xf numFmtId="0" fontId="8" fillId="0" borderId="0" xfId="5" applyAlignment="1">
      <alignment horizontal="center" vertical="center" wrapText="1"/>
    </xf>
    <xf numFmtId="0" fontId="9" fillId="0" borderId="0" xfId="5" applyFont="1"/>
    <xf numFmtId="0" fontId="10" fillId="0" borderId="0" xfId="5" applyFont="1"/>
    <xf numFmtId="0" fontId="11" fillId="0" borderId="0" xfId="5" applyFont="1" applyAlignment="1">
      <alignment vertical="center"/>
    </xf>
    <xf numFmtId="0" fontId="12" fillId="0" borderId="0" xfId="5" applyFont="1"/>
    <xf numFmtId="0" fontId="13" fillId="0" borderId="0" xfId="5" applyFont="1"/>
    <xf numFmtId="0" fontId="8" fillId="0" borderId="0" xfId="6" applyAlignment="1">
      <alignment vertical="center"/>
    </xf>
    <xf numFmtId="0" fontId="8" fillId="0" borderId="0" xfId="6" applyAlignment="1">
      <alignment vertical="center" wrapText="1"/>
    </xf>
    <xf numFmtId="0" fontId="8" fillId="0" borderId="0" xfId="6" applyAlignment="1">
      <alignment horizontal="center" vertical="center" wrapText="1"/>
    </xf>
    <xf numFmtId="0" fontId="9" fillId="0" borderId="0" xfId="6" applyFont="1"/>
    <xf numFmtId="0" fontId="11" fillId="0" borderId="0" xfId="6" applyFont="1" applyAlignment="1">
      <alignment vertical="center"/>
    </xf>
    <xf numFmtId="0" fontId="10" fillId="0" borderId="0" xfId="6" applyFont="1"/>
    <xf numFmtId="0" fontId="12" fillId="0" borderId="0" xfId="6" applyFont="1"/>
    <xf numFmtId="0" fontId="0" fillId="0" borderId="1" xfId="0" applyAlignment="1">
      <alignment horizontal="center" vertical="center"/>
      <protection locked="0"/>
    </xf>
    <xf numFmtId="0" fontId="0" fillId="0" borderId="1" xfId="0" applyProtection="1"/>
    <xf numFmtId="0" fontId="14" fillId="0" borderId="2" xfId="1" applyFont="1" applyAlignment="1">
      <alignment horizontal="center"/>
    </xf>
    <xf numFmtId="0" fontId="2" fillId="0" borderId="2" xfId="1" applyFont="1"/>
    <xf numFmtId="0" fontId="15" fillId="0" borderId="2" xfId="1" applyFont="1" applyAlignment="1">
      <alignment horizontal="center" vertical="center"/>
    </xf>
    <xf numFmtId="0" fontId="16" fillId="0" borderId="2" xfId="1" applyFont="1" applyAlignment="1">
      <alignment horizontal="left" vertical="center"/>
    </xf>
    <xf numFmtId="0" fontId="2" fillId="0" borderId="2" xfId="1" applyFont="1" applyAlignment="1">
      <alignment horizontal="left" vertical="center"/>
    </xf>
    <xf numFmtId="0" fontId="18" fillId="0" borderId="2" xfId="1" applyFont="1" applyAlignment="1">
      <alignment horizontal="left" vertical="center"/>
    </xf>
    <xf numFmtId="0" fontId="17" fillId="0" borderId="2" xfId="1" applyFont="1" applyAlignment="1">
      <alignment horizontal="left" vertical="center"/>
    </xf>
    <xf numFmtId="0" fontId="19" fillId="0" borderId="2" xfId="1" applyFont="1" applyAlignment="1">
      <alignment vertical="center"/>
    </xf>
    <xf numFmtId="0" fontId="3" fillId="0" borderId="2" xfId="1" applyFont="1" applyAlignment="1">
      <alignment horizontal="left" vertical="top"/>
    </xf>
    <xf numFmtId="0" fontId="5" fillId="0" borderId="2" xfId="1" applyFont="1" applyAlignment="1">
      <alignment horizontal="left" vertical="top"/>
    </xf>
    <xf numFmtId="0" fontId="3" fillId="0" borderId="2" xfId="1" applyFont="1" applyAlignment="1">
      <alignment horizontal="left" vertical="center"/>
    </xf>
    <xf numFmtId="49" fontId="4" fillId="0" borderId="2" xfId="1" applyNumberFormat="1" applyFont="1" applyAlignment="1">
      <alignment horizontal="left" vertical="center"/>
    </xf>
    <xf numFmtId="49" fontId="2" fillId="0" borderId="2" xfId="1" applyNumberFormat="1" applyFont="1"/>
    <xf numFmtId="0" fontId="14" fillId="0" borderId="2" xfId="1" applyFont="1" applyAlignment="1">
      <alignment horizontal="center" vertical="center"/>
    </xf>
    <xf numFmtId="4" fontId="2" fillId="0" borderId="2" xfId="1" applyNumberFormat="1" applyFont="1" applyAlignment="1">
      <alignment vertical="center"/>
    </xf>
    <xf numFmtId="0" fontId="22" fillId="0" borderId="2" xfId="1" applyFont="1" applyAlignment="1">
      <alignment horizontal="center" vertical="center"/>
    </xf>
    <xf numFmtId="4" fontId="3" fillId="0" borderId="2" xfId="1" applyNumberFormat="1" applyFont="1" applyAlignment="1">
      <alignment vertical="center"/>
    </xf>
    <xf numFmtId="0" fontId="2" fillId="3" borderId="2" xfId="1" applyFont="1" applyFill="1" applyAlignment="1">
      <alignment vertical="center"/>
    </xf>
    <xf numFmtId="0" fontId="25" fillId="0" borderId="2" xfId="1" applyFont="1" applyAlignment="1">
      <alignment horizontal="center" vertical="center"/>
    </xf>
    <xf numFmtId="0" fontId="26" fillId="0" borderId="2" xfId="1" applyFont="1" applyAlignment="1">
      <alignment horizontal="center" vertical="center"/>
    </xf>
    <xf numFmtId="0" fontId="5" fillId="0" borderId="2" xfId="1" applyFont="1" applyAlignment="1">
      <alignment horizontal="left" vertical="center"/>
    </xf>
    <xf numFmtId="0" fontId="21" fillId="0" borderId="2" xfId="1" applyFont="1" applyAlignment="1">
      <alignment vertical="center"/>
    </xf>
    <xf numFmtId="0" fontId="28" fillId="0" borderId="2" xfId="1" applyFont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31" fillId="0" borderId="2" xfId="1" applyFont="1" applyAlignment="1">
      <alignment horizontal="center" vertical="center"/>
    </xf>
    <xf numFmtId="0" fontId="32" fillId="0" borderId="2" xfId="1" applyFont="1" applyAlignment="1">
      <alignment horizontal="left" vertical="center"/>
    </xf>
    <xf numFmtId="0" fontId="32" fillId="0" borderId="2" xfId="1" applyFont="1" applyAlignment="1">
      <alignment vertical="center"/>
    </xf>
    <xf numFmtId="0" fontId="6" fillId="0" borderId="2" xfId="1" applyFont="1" applyAlignment="1">
      <alignment horizontal="center" vertical="center"/>
    </xf>
    <xf numFmtId="4" fontId="27" fillId="0" borderId="2" xfId="1" applyNumberFormat="1" applyFont="1" applyAlignment="1">
      <alignment vertical="center"/>
    </xf>
    <xf numFmtId="166" fontId="27" fillId="0" borderId="2" xfId="1" applyNumberFormat="1" applyFont="1" applyAlignment="1">
      <alignment vertical="center"/>
    </xf>
    <xf numFmtId="0" fontId="6" fillId="0" borderId="2" xfId="1" applyFont="1" applyAlignment="1">
      <alignment horizontal="left" vertical="center"/>
    </xf>
    <xf numFmtId="0" fontId="33" fillId="0" borderId="2" xfId="1" applyFont="1" applyAlignment="1">
      <alignment horizontal="left" vertical="center"/>
    </xf>
    <xf numFmtId="0" fontId="34" fillId="0" borderId="2" xfId="1" applyFont="1" applyAlignment="1">
      <alignment horizontal="center" vertical="center"/>
    </xf>
    <xf numFmtId="0" fontId="35" fillId="0" borderId="2" xfId="1" applyFont="1" applyAlignment="1">
      <alignment horizontal="left" vertical="center"/>
    </xf>
    <xf numFmtId="0" fontId="36" fillId="0" borderId="2" xfId="1" applyFont="1" applyAlignment="1">
      <alignment vertical="center"/>
    </xf>
    <xf numFmtId="0" fontId="5" fillId="0" borderId="2" xfId="1" applyFont="1" applyAlignment="1">
      <alignment horizontal="center" vertical="center"/>
    </xf>
    <xf numFmtId="4" fontId="37" fillId="0" borderId="2" xfId="1" applyNumberFormat="1" applyFont="1" applyAlignment="1">
      <alignment vertical="center"/>
    </xf>
    <xf numFmtId="166" fontId="37" fillId="0" borderId="2" xfId="1" applyNumberFormat="1" applyFont="1" applyAlignment="1">
      <alignment vertical="center"/>
    </xf>
    <xf numFmtId="4" fontId="38" fillId="0" borderId="2" xfId="7" quotePrefix="1" applyNumberFormat="1" applyFont="1" applyFill="1" applyBorder="1" applyAlignment="1" applyProtection="1">
      <alignment vertical="center"/>
    </xf>
    <xf numFmtId="0" fontId="7" fillId="0" borderId="2" xfId="1" applyFont="1" applyAlignment="1">
      <alignment horizontal="left" vertical="center"/>
    </xf>
    <xf numFmtId="0" fontId="8" fillId="0" borderId="0" xfId="2"/>
    <xf numFmtId="0" fontId="8" fillId="0" borderId="4" xfId="2" applyBorder="1"/>
    <xf numFmtId="0" fontId="8" fillId="0" borderId="5" xfId="2" applyBorder="1"/>
    <xf numFmtId="0" fontId="8" fillId="0" borderId="6" xfId="2" applyBorder="1"/>
    <xf numFmtId="0" fontId="39" fillId="0" borderId="0" xfId="2" applyFont="1" applyAlignment="1">
      <alignment horizontal="left" vertical="center"/>
    </xf>
    <xf numFmtId="0" fontId="8" fillId="0" borderId="6" xfId="2" applyBorder="1" applyAlignment="1">
      <alignment vertical="center"/>
    </xf>
    <xf numFmtId="0" fontId="41" fillId="0" borderId="0" xfId="2" applyFont="1" applyAlignment="1">
      <alignment horizontal="left" vertical="center" wrapText="1"/>
    </xf>
    <xf numFmtId="49" fontId="42" fillId="0" borderId="0" xfId="2" applyNumberFormat="1" applyFont="1" applyAlignment="1">
      <alignment horizontal="left" vertical="center"/>
    </xf>
    <xf numFmtId="0" fontId="43" fillId="0" borderId="0" xfId="2" applyFont="1" applyAlignment="1">
      <alignment vertical="center"/>
    </xf>
    <xf numFmtId="164" fontId="42" fillId="0" borderId="0" xfId="2" applyNumberFormat="1" applyFont="1" applyAlignment="1">
      <alignment horizontal="left" vertical="center"/>
    </xf>
    <xf numFmtId="0" fontId="8" fillId="0" borderId="0" xfId="2" applyAlignment="1">
      <alignment vertical="top"/>
    </xf>
    <xf numFmtId="0" fontId="43" fillId="0" borderId="0" xfId="2" applyFont="1" applyAlignment="1">
      <alignment vertical="top"/>
    </xf>
    <xf numFmtId="0" fontId="8" fillId="0" borderId="6" xfId="2" applyBorder="1" applyAlignment="1">
      <alignment vertical="center" wrapText="1"/>
    </xf>
    <xf numFmtId="49" fontId="43" fillId="0" borderId="0" xfId="2" applyNumberFormat="1" applyFont="1" applyAlignment="1">
      <alignment vertical="center" wrapText="1"/>
    </xf>
    <xf numFmtId="0" fontId="8" fillId="0" borderId="7" xfId="2" applyBorder="1" applyAlignment="1">
      <alignment vertical="center"/>
    </xf>
    <xf numFmtId="0" fontId="44" fillId="0" borderId="0" xfId="2" applyFont="1" applyAlignment="1">
      <alignment horizontal="left" vertical="center"/>
    </xf>
    <xf numFmtId="4" fontId="8" fillId="0" borderId="0" xfId="2" applyNumberFormat="1" applyAlignment="1">
      <alignment vertical="center"/>
    </xf>
    <xf numFmtId="4" fontId="8" fillId="0" borderId="7" xfId="2" applyNumberFormat="1" applyBorder="1" applyAlignment="1">
      <alignment vertical="center"/>
    </xf>
    <xf numFmtId="0" fontId="8" fillId="4" borderId="0" xfId="2" applyFill="1" applyAlignment="1">
      <alignment vertical="center"/>
    </xf>
    <xf numFmtId="0" fontId="45" fillId="4" borderId="8" xfId="2" applyFont="1" applyFill="1" applyBorder="1" applyAlignment="1">
      <alignment horizontal="left" vertical="center"/>
    </xf>
    <xf numFmtId="0" fontId="8" fillId="4" borderId="9" xfId="2" applyFill="1" applyBorder="1" applyAlignment="1">
      <alignment vertical="center"/>
    </xf>
    <xf numFmtId="4" fontId="8" fillId="4" borderId="9" xfId="2" applyNumberFormat="1" applyFill="1" applyBorder="1" applyAlignment="1">
      <alignment vertical="center"/>
    </xf>
    <xf numFmtId="0" fontId="45" fillId="4" borderId="9" xfId="2" applyFont="1" applyFill="1" applyBorder="1" applyAlignment="1">
      <alignment horizontal="right" vertical="center"/>
    </xf>
    <xf numFmtId="0" fontId="45" fillId="4" borderId="9" xfId="2" applyFont="1" applyFill="1" applyBorder="1" applyAlignment="1">
      <alignment horizontal="center" vertical="center"/>
    </xf>
    <xf numFmtId="4" fontId="45" fillId="4" borderId="9" xfId="2" applyNumberFormat="1" applyFont="1" applyFill="1" applyBorder="1" applyAlignment="1">
      <alignment vertical="center"/>
    </xf>
    <xf numFmtId="0" fontId="8" fillId="4" borderId="10" xfId="2" applyFill="1" applyBorder="1" applyAlignment="1">
      <alignment vertical="center"/>
    </xf>
    <xf numFmtId="0" fontId="8" fillId="0" borderId="11" xfId="2" applyBorder="1" applyAlignment="1">
      <alignment vertical="center"/>
    </xf>
    <xf numFmtId="0" fontId="8" fillId="0" borderId="12" xfId="2" applyBorder="1" applyAlignment="1">
      <alignment vertical="center"/>
    </xf>
    <xf numFmtId="0" fontId="8" fillId="0" borderId="13" xfId="2" applyBorder="1" applyAlignment="1">
      <alignment vertical="center"/>
    </xf>
    <xf numFmtId="0" fontId="8" fillId="0" borderId="14" xfId="2" applyBorder="1" applyAlignment="1">
      <alignment vertical="center"/>
    </xf>
    <xf numFmtId="0" fontId="8" fillId="0" borderId="4" xfId="2" applyBorder="1" applyAlignment="1">
      <alignment vertical="center"/>
    </xf>
    <xf numFmtId="0" fontId="8" fillId="0" borderId="5" xfId="2" applyBorder="1" applyAlignment="1">
      <alignment vertical="center"/>
    </xf>
    <xf numFmtId="0" fontId="46" fillId="0" borderId="0" xfId="2" applyFont="1" applyAlignment="1">
      <alignment horizontal="left" vertical="center"/>
    </xf>
    <xf numFmtId="0" fontId="42" fillId="0" borderId="0" xfId="2" applyFont="1" applyAlignment="1">
      <alignment horizontal="left" vertical="center" wrapText="1"/>
    </xf>
    <xf numFmtId="0" fontId="8" fillId="0" borderId="6" xfId="2" applyBorder="1" applyAlignment="1">
      <alignment horizontal="center" vertical="center" wrapText="1"/>
    </xf>
    <xf numFmtId="0" fontId="47" fillId="4" borderId="15" xfId="2" applyFont="1" applyFill="1" applyBorder="1" applyAlignment="1">
      <alignment horizontal="center" vertical="center" wrapText="1"/>
    </xf>
    <xf numFmtId="0" fontId="47" fillId="4" borderId="16" xfId="2" applyFont="1" applyFill="1" applyBorder="1" applyAlignment="1">
      <alignment horizontal="center" vertical="center" wrapText="1"/>
    </xf>
    <xf numFmtId="0" fontId="47" fillId="4" borderId="17" xfId="2" applyFont="1" applyFill="1" applyBorder="1" applyAlignment="1">
      <alignment horizontal="center" vertical="center" wrapText="1"/>
    </xf>
    <xf numFmtId="166" fontId="48" fillId="0" borderId="7" xfId="2" applyNumberFormat="1" applyFont="1" applyBorder="1"/>
    <xf numFmtId="166" fontId="48" fillId="0" borderId="19" xfId="2" applyNumberFormat="1" applyFont="1" applyBorder="1"/>
    <xf numFmtId="0" fontId="9" fillId="0" borderId="6" xfId="2" applyFont="1" applyBorder="1"/>
    <xf numFmtId="0" fontId="9" fillId="0" borderId="0" xfId="2" applyFont="1" applyAlignment="1">
      <alignment horizontal="center"/>
    </xf>
    <xf numFmtId="0" fontId="49" fillId="0" borderId="0" xfId="2" applyFont="1" applyAlignment="1">
      <alignment horizontal="center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center" wrapText="1"/>
    </xf>
    <xf numFmtId="167" fontId="9" fillId="0" borderId="0" xfId="2" applyNumberFormat="1" applyFont="1"/>
    <xf numFmtId="4" fontId="9" fillId="0" borderId="0" xfId="2" applyNumberFormat="1" applyFont="1"/>
    <xf numFmtId="0" fontId="9" fillId="0" borderId="20" xfId="2" applyFont="1" applyBorder="1"/>
    <xf numFmtId="0" fontId="49" fillId="0" borderId="0" xfId="2" applyFont="1"/>
    <xf numFmtId="166" fontId="49" fillId="0" borderId="0" xfId="2" applyNumberFormat="1" applyFont="1"/>
    <xf numFmtId="166" fontId="49" fillId="0" borderId="21" xfId="2" applyNumberFormat="1" applyFont="1" applyBorder="1"/>
    <xf numFmtId="0" fontId="50" fillId="0" borderId="6" xfId="2" applyFont="1" applyBorder="1"/>
    <xf numFmtId="0" fontId="50" fillId="0" borderId="0" xfId="2" applyFont="1" applyAlignment="1">
      <alignment horizontal="center"/>
    </xf>
    <xf numFmtId="0" fontId="50" fillId="0" borderId="0" xfId="2" applyFont="1" applyAlignment="1">
      <alignment wrapText="1"/>
    </xf>
    <xf numFmtId="0" fontId="50" fillId="0" borderId="0" xfId="2" applyFont="1"/>
    <xf numFmtId="0" fontId="50" fillId="0" borderId="0" xfId="2" applyFont="1" applyAlignment="1">
      <alignment horizontal="center" wrapText="1"/>
    </xf>
    <xf numFmtId="167" fontId="50" fillId="0" borderId="0" xfId="2" applyNumberFormat="1" applyFont="1"/>
    <xf numFmtId="4" fontId="50" fillId="0" borderId="0" xfId="2" applyNumberFormat="1" applyFont="1"/>
    <xf numFmtId="0" fontId="50" fillId="0" borderId="20" xfId="2" applyFont="1" applyBorder="1"/>
    <xf numFmtId="0" fontId="51" fillId="0" borderId="0" xfId="2" applyFont="1" applyAlignment="1">
      <alignment vertical="center"/>
    </xf>
    <xf numFmtId="49" fontId="52" fillId="0" borderId="0" xfId="8" applyNumberFormat="1" applyFont="1" applyAlignment="1">
      <alignment vertical="center" wrapText="1"/>
    </xf>
    <xf numFmtId="0" fontId="8" fillId="0" borderId="20" xfId="2" applyBorder="1" applyAlignment="1">
      <alignment vertical="center"/>
    </xf>
    <xf numFmtId="0" fontId="8" fillId="0" borderId="21" xfId="2" applyBorder="1" applyAlignment="1">
      <alignment vertical="center"/>
    </xf>
    <xf numFmtId="0" fontId="8" fillId="0" borderId="0" xfId="2" applyAlignment="1">
      <alignment horizontal="left" vertical="center"/>
    </xf>
    <xf numFmtId="0" fontId="53" fillId="0" borderId="6" xfId="2" applyFont="1" applyBorder="1" applyAlignment="1">
      <alignment vertical="center"/>
    </xf>
    <xf numFmtId="0" fontId="53" fillId="0" borderId="0" xfId="2" applyFont="1" applyAlignment="1">
      <alignment horizontal="center" vertical="center"/>
    </xf>
    <xf numFmtId="0" fontId="54" fillId="0" borderId="0" xfId="2" applyFont="1" applyAlignment="1">
      <alignment vertical="center"/>
    </xf>
    <xf numFmtId="0" fontId="53" fillId="0" borderId="0" xfId="2" applyFont="1" applyAlignment="1">
      <alignment vertical="center" wrapText="1"/>
    </xf>
    <xf numFmtId="49" fontId="53" fillId="0" borderId="0" xfId="2" applyNumberFormat="1" applyFont="1" applyAlignment="1">
      <alignment vertical="center" wrapText="1"/>
    </xf>
    <xf numFmtId="0" fontId="53" fillId="0" borderId="0" xfId="2" applyFont="1" applyAlignment="1">
      <alignment horizontal="center" vertical="center" wrapText="1"/>
    </xf>
    <xf numFmtId="167" fontId="53" fillId="0" borderId="0" xfId="2" applyNumberFormat="1" applyFont="1" applyAlignment="1">
      <alignment vertical="center"/>
    </xf>
    <xf numFmtId="4" fontId="53" fillId="0" borderId="0" xfId="2" applyNumberFormat="1" applyFont="1" applyAlignment="1">
      <alignment vertical="center"/>
    </xf>
    <xf numFmtId="0" fontId="53" fillId="0" borderId="0" xfId="2" applyFont="1" applyAlignment="1">
      <alignment vertical="center"/>
    </xf>
    <xf numFmtId="0" fontId="53" fillId="0" borderId="20" xfId="2" applyFont="1" applyBorder="1" applyAlignment="1">
      <alignment vertical="center"/>
    </xf>
    <xf numFmtId="166" fontId="53" fillId="0" borderId="0" xfId="2" applyNumberFormat="1" applyFont="1" applyAlignment="1">
      <alignment vertical="center"/>
    </xf>
    <xf numFmtId="166" fontId="53" fillId="0" borderId="21" xfId="2" applyNumberFormat="1" applyFont="1" applyBorder="1" applyAlignment="1">
      <alignment vertical="center"/>
    </xf>
    <xf numFmtId="0" fontId="55" fillId="0" borderId="0" xfId="2" applyFont="1" applyAlignment="1">
      <alignment horizontal="center" vertical="center" wrapText="1"/>
    </xf>
    <xf numFmtId="167" fontId="55" fillId="0" borderId="0" xfId="2" applyNumberFormat="1" applyFont="1" applyAlignment="1">
      <alignment vertical="center"/>
    </xf>
    <xf numFmtId="49" fontId="56" fillId="0" borderId="0" xfId="2" applyNumberFormat="1" applyFont="1" applyAlignment="1">
      <alignment vertical="center" wrapText="1"/>
    </xf>
    <xf numFmtId="167" fontId="56" fillId="0" borderId="0" xfId="2" applyNumberFormat="1" applyFont="1" applyAlignment="1">
      <alignment vertical="center"/>
    </xf>
    <xf numFmtId="0" fontId="57" fillId="0" borderId="6" xfId="2" applyFont="1" applyBorder="1" applyAlignment="1">
      <alignment vertical="center"/>
    </xf>
    <xf numFmtId="0" fontId="57" fillId="0" borderId="22" xfId="2" applyFont="1" applyBorder="1" applyAlignment="1">
      <alignment horizontal="center" vertical="center"/>
    </xf>
    <xf numFmtId="0" fontId="57" fillId="0" borderId="22" xfId="2" applyFont="1" applyBorder="1" applyAlignment="1">
      <alignment vertical="center" wrapText="1"/>
    </xf>
    <xf numFmtId="0" fontId="57" fillId="0" borderId="22" xfId="2" applyFont="1" applyBorder="1" applyAlignment="1">
      <alignment horizontal="center" vertical="center" wrapText="1"/>
    </xf>
    <xf numFmtId="167" fontId="57" fillId="0" borderId="22" xfId="2" applyNumberFormat="1" applyFont="1" applyBorder="1" applyAlignment="1">
      <alignment vertical="center"/>
    </xf>
    <xf numFmtId="4" fontId="57" fillId="0" borderId="22" xfId="2" applyNumberFormat="1" applyFont="1" applyBorder="1" applyAlignment="1">
      <alignment vertical="center"/>
    </xf>
    <xf numFmtId="0" fontId="57" fillId="0" borderId="20" xfId="2" applyFont="1" applyBorder="1" applyAlignment="1">
      <alignment vertical="center"/>
    </xf>
    <xf numFmtId="0" fontId="57" fillId="0" borderId="0" xfId="2" applyFont="1" applyAlignment="1">
      <alignment vertical="center"/>
    </xf>
    <xf numFmtId="166" fontId="57" fillId="0" borderId="0" xfId="2" applyNumberFormat="1" applyFont="1" applyAlignment="1">
      <alignment vertical="center"/>
    </xf>
    <xf numFmtId="166" fontId="57" fillId="0" borderId="21" xfId="2" applyNumberFormat="1" applyFont="1" applyBorder="1" applyAlignment="1">
      <alignment vertical="center"/>
    </xf>
    <xf numFmtId="0" fontId="55" fillId="0" borderId="0" xfId="2" applyFont="1" applyAlignment="1">
      <alignment vertical="center" wrapText="1"/>
    </xf>
    <xf numFmtId="166" fontId="53" fillId="0" borderId="23" xfId="2" applyNumberFormat="1" applyFont="1" applyBorder="1" applyAlignment="1">
      <alignment vertical="center"/>
    </xf>
    <xf numFmtId="0" fontId="8" fillId="0" borderId="24" xfId="2" applyBorder="1" applyAlignment="1">
      <alignment vertical="center"/>
    </xf>
    <xf numFmtId="0" fontId="8" fillId="0" borderId="0" xfId="3"/>
    <xf numFmtId="0" fontId="8" fillId="0" borderId="4" xfId="3" applyBorder="1"/>
    <xf numFmtId="0" fontId="8" fillId="0" borderId="5" xfId="3" applyBorder="1"/>
    <xf numFmtId="0" fontId="8" fillId="0" borderId="6" xfId="3" applyBorder="1"/>
    <xf numFmtId="0" fontId="39" fillId="0" borderId="0" xfId="3" applyFont="1" applyAlignment="1">
      <alignment horizontal="left" vertical="center"/>
    </xf>
    <xf numFmtId="0" fontId="8" fillId="0" borderId="6" xfId="3" applyBorder="1" applyAlignment="1">
      <alignment vertical="center"/>
    </xf>
    <xf numFmtId="0" fontId="41" fillId="0" borderId="0" xfId="3" applyFont="1" applyAlignment="1">
      <alignment horizontal="left" vertical="center" wrapText="1"/>
    </xf>
    <xf numFmtId="0" fontId="43" fillId="0" borderId="0" xfId="3" applyFont="1" applyAlignment="1">
      <alignment vertical="center"/>
    </xf>
    <xf numFmtId="164" fontId="42" fillId="0" borderId="0" xfId="3" applyNumberFormat="1" applyFont="1" applyAlignment="1">
      <alignment horizontal="left" vertical="center"/>
    </xf>
    <xf numFmtId="0" fontId="8" fillId="0" borderId="0" xfId="3" applyAlignment="1">
      <alignment vertical="top"/>
    </xf>
    <xf numFmtId="0" fontId="43" fillId="0" borderId="0" xfId="3" applyFont="1" applyAlignment="1">
      <alignment vertical="top"/>
    </xf>
    <xf numFmtId="0" fontId="8" fillId="0" borderId="6" xfId="3" applyBorder="1" applyAlignment="1">
      <alignment vertical="center" wrapText="1"/>
    </xf>
    <xf numFmtId="49" fontId="43" fillId="0" borderId="0" xfId="3" applyNumberFormat="1" applyFont="1" applyAlignment="1">
      <alignment vertical="center" wrapText="1"/>
    </xf>
    <xf numFmtId="0" fontId="8" fillId="0" borderId="7" xfId="3" applyBorder="1" applyAlignment="1">
      <alignment vertical="center"/>
    </xf>
    <xf numFmtId="0" fontId="44" fillId="0" borderId="0" xfId="3" applyFont="1" applyAlignment="1">
      <alignment horizontal="left" vertical="center"/>
    </xf>
    <xf numFmtId="4" fontId="8" fillId="0" borderId="0" xfId="3" applyNumberFormat="1" applyAlignment="1">
      <alignment vertical="center"/>
    </xf>
    <xf numFmtId="4" fontId="8" fillId="0" borderId="7" xfId="3" applyNumberFormat="1" applyBorder="1" applyAlignment="1">
      <alignment vertical="center"/>
    </xf>
    <xf numFmtId="0" fontId="8" fillId="4" borderId="0" xfId="3" applyFill="1" applyAlignment="1">
      <alignment vertical="center"/>
    </xf>
    <xf numFmtId="0" fontId="45" fillId="4" borderId="8" xfId="3" applyFont="1" applyFill="1" applyBorder="1" applyAlignment="1">
      <alignment horizontal="left" vertical="center"/>
    </xf>
    <xf numFmtId="0" fontId="8" fillId="4" borderId="9" xfId="3" applyFill="1" applyBorder="1" applyAlignment="1">
      <alignment vertical="center"/>
    </xf>
    <xf numFmtId="4" fontId="8" fillId="4" borderId="9" xfId="3" applyNumberFormat="1" applyFill="1" applyBorder="1" applyAlignment="1">
      <alignment vertical="center"/>
    </xf>
    <xf numFmtId="0" fontId="45" fillId="4" borderId="9" xfId="3" applyFont="1" applyFill="1" applyBorder="1" applyAlignment="1">
      <alignment horizontal="right" vertical="center"/>
    </xf>
    <xf numFmtId="0" fontId="45" fillId="4" borderId="9" xfId="3" applyFont="1" applyFill="1" applyBorder="1" applyAlignment="1">
      <alignment horizontal="center" vertical="center"/>
    </xf>
    <xf numFmtId="4" fontId="45" fillId="4" borderId="9" xfId="3" applyNumberFormat="1" applyFont="1" applyFill="1" applyBorder="1" applyAlignment="1">
      <alignment vertical="center"/>
    </xf>
    <xf numFmtId="0" fontId="8" fillId="4" borderId="10" xfId="3" applyFill="1" applyBorder="1" applyAlignment="1">
      <alignment vertical="center"/>
    </xf>
    <xf numFmtId="0" fontId="8" fillId="0" borderId="11" xfId="3" applyBorder="1" applyAlignment="1">
      <alignment vertical="center"/>
    </xf>
    <xf numFmtId="0" fontId="8" fillId="0" borderId="12" xfId="3" applyBorder="1" applyAlignment="1">
      <alignment vertical="center"/>
    </xf>
    <xf numFmtId="0" fontId="8" fillId="0" borderId="13" xfId="3" applyBorder="1" applyAlignment="1">
      <alignment vertical="center"/>
    </xf>
    <xf numFmtId="0" fontId="8" fillId="0" borderId="14" xfId="3" applyBorder="1" applyAlignment="1">
      <alignment vertical="center"/>
    </xf>
    <xf numFmtId="0" fontId="8" fillId="0" borderId="4" xfId="3" applyBorder="1" applyAlignment="1">
      <alignment vertical="center"/>
    </xf>
    <xf numFmtId="0" fontId="8" fillId="0" borderId="5" xfId="3" applyBorder="1" applyAlignment="1">
      <alignment vertical="center"/>
    </xf>
    <xf numFmtId="0" fontId="46" fillId="0" borderId="0" xfId="3" applyFont="1" applyAlignment="1">
      <alignment horizontal="left" vertical="center"/>
    </xf>
    <xf numFmtId="0" fontId="42" fillId="0" borderId="0" xfId="3" applyFont="1" applyAlignment="1">
      <alignment horizontal="left" vertical="center" wrapText="1"/>
    </xf>
    <xf numFmtId="0" fontId="8" fillId="0" borderId="6" xfId="3" applyBorder="1" applyAlignment="1">
      <alignment horizontal="center" vertical="center" wrapText="1"/>
    </xf>
    <xf numFmtId="0" fontId="47" fillId="4" borderId="15" xfId="3" applyFont="1" applyFill="1" applyBorder="1" applyAlignment="1">
      <alignment horizontal="center" vertical="center" wrapText="1"/>
    </xf>
    <xf numFmtId="0" fontId="47" fillId="4" borderId="16" xfId="3" applyFont="1" applyFill="1" applyBorder="1" applyAlignment="1">
      <alignment horizontal="center" vertical="center" wrapText="1"/>
    </xf>
    <xf numFmtId="0" fontId="47" fillId="4" borderId="17" xfId="3" applyFont="1" applyFill="1" applyBorder="1" applyAlignment="1">
      <alignment horizontal="center" vertical="center" wrapText="1"/>
    </xf>
    <xf numFmtId="166" fontId="48" fillId="0" borderId="7" xfId="3" applyNumberFormat="1" applyFont="1" applyBorder="1"/>
    <xf numFmtId="166" fontId="48" fillId="0" borderId="19" xfId="3" applyNumberFormat="1" applyFont="1" applyBorder="1"/>
    <xf numFmtId="0" fontId="9" fillId="0" borderId="6" xfId="3" applyFont="1" applyBorder="1"/>
    <xf numFmtId="0" fontId="9" fillId="0" borderId="0" xfId="3" applyFont="1" applyAlignment="1">
      <alignment horizontal="center"/>
    </xf>
    <xf numFmtId="0" fontId="49" fillId="0" borderId="0" xfId="3" applyFont="1" applyAlignment="1">
      <alignment horizontal="center"/>
    </xf>
    <xf numFmtId="0" fontId="9" fillId="0" borderId="0" xfId="3" applyFont="1" applyAlignment="1">
      <alignment wrapText="1"/>
    </xf>
    <xf numFmtId="0" fontId="9" fillId="0" borderId="0" xfId="3" applyFont="1" applyAlignment="1">
      <alignment horizontal="center" wrapText="1"/>
    </xf>
    <xf numFmtId="167" fontId="9" fillId="0" borderId="0" xfId="3" applyNumberFormat="1" applyFont="1"/>
    <xf numFmtId="4" fontId="9" fillId="0" borderId="0" xfId="3" applyNumberFormat="1" applyFont="1"/>
    <xf numFmtId="0" fontId="9" fillId="0" borderId="20" xfId="3" applyFont="1" applyBorder="1"/>
    <xf numFmtId="0" fontId="49" fillId="0" borderId="0" xfId="3" applyFont="1"/>
    <xf numFmtId="166" fontId="49" fillId="0" borderId="0" xfId="3" applyNumberFormat="1" applyFont="1"/>
    <xf numFmtId="166" fontId="49" fillId="0" borderId="21" xfId="3" applyNumberFormat="1" applyFont="1" applyBorder="1"/>
    <xf numFmtId="0" fontId="50" fillId="0" borderId="6" xfId="3" applyFont="1" applyBorder="1"/>
    <xf numFmtId="0" fontId="50" fillId="0" borderId="0" xfId="3" applyFont="1" applyAlignment="1">
      <alignment horizontal="center"/>
    </xf>
    <xf numFmtId="0" fontId="50" fillId="0" borderId="0" xfId="3" applyFont="1" applyAlignment="1">
      <alignment wrapText="1"/>
    </xf>
    <xf numFmtId="0" fontId="50" fillId="0" borderId="0" xfId="3" applyFont="1"/>
    <xf numFmtId="0" fontId="50" fillId="0" borderId="0" xfId="3" applyFont="1" applyAlignment="1">
      <alignment horizontal="center" wrapText="1"/>
    </xf>
    <xf numFmtId="167" fontId="50" fillId="0" borderId="0" xfId="3" applyNumberFormat="1" applyFont="1"/>
    <xf numFmtId="4" fontId="50" fillId="0" borderId="0" xfId="3" applyNumberFormat="1" applyFont="1"/>
    <xf numFmtId="0" fontId="50" fillId="0" borderId="20" xfId="3" applyFont="1" applyBorder="1"/>
    <xf numFmtId="0" fontId="51" fillId="0" borderId="0" xfId="3" applyFont="1" applyAlignment="1">
      <alignment vertical="center"/>
    </xf>
    <xf numFmtId="0" fontId="8" fillId="0" borderId="20" xfId="3" applyBorder="1" applyAlignment="1">
      <alignment vertical="center"/>
    </xf>
    <xf numFmtId="0" fontId="8" fillId="0" borderId="21" xfId="3" applyBorder="1" applyAlignment="1">
      <alignment vertical="center"/>
    </xf>
    <xf numFmtId="0" fontId="8" fillId="0" borderId="0" xfId="3" applyAlignment="1">
      <alignment horizontal="left" vertical="center"/>
    </xf>
    <xf numFmtId="0" fontId="53" fillId="0" borderId="6" xfId="3" applyFont="1" applyBorder="1" applyAlignment="1">
      <alignment vertical="center"/>
    </xf>
    <xf numFmtId="0" fontId="53" fillId="0" borderId="0" xfId="3" applyFont="1" applyAlignment="1">
      <alignment horizontal="center" vertical="center"/>
    </xf>
    <xf numFmtId="0" fontId="54" fillId="0" borderId="0" xfId="3" applyFont="1" applyAlignment="1">
      <alignment vertical="center"/>
    </xf>
    <xf numFmtId="0" fontId="53" fillId="0" borderId="0" xfId="3" applyFont="1" applyAlignment="1">
      <alignment vertical="center" wrapText="1"/>
    </xf>
    <xf numFmtId="49" fontId="53" fillId="0" borderId="0" xfId="3" applyNumberFormat="1" applyFont="1" applyAlignment="1">
      <alignment vertical="center" wrapText="1"/>
    </xf>
    <xf numFmtId="0" fontId="53" fillId="0" borderId="0" xfId="3" applyFont="1" applyAlignment="1">
      <alignment horizontal="center" vertical="center" wrapText="1"/>
    </xf>
    <xf numFmtId="167" fontId="53" fillId="0" borderId="0" xfId="3" applyNumberFormat="1" applyFont="1" applyAlignment="1">
      <alignment vertical="center"/>
    </xf>
    <xf numFmtId="4" fontId="53" fillId="0" borderId="0" xfId="3" applyNumberFormat="1" applyFont="1" applyAlignment="1">
      <alignment vertical="center"/>
    </xf>
    <xf numFmtId="0" fontId="53" fillId="0" borderId="0" xfId="3" applyFont="1" applyAlignment="1">
      <alignment vertical="center"/>
    </xf>
    <xf numFmtId="0" fontId="53" fillId="0" borderId="20" xfId="3" applyFont="1" applyBorder="1" applyAlignment="1">
      <alignment vertical="center"/>
    </xf>
    <xf numFmtId="166" fontId="53" fillId="0" borderId="0" xfId="3" applyNumberFormat="1" applyFont="1" applyAlignment="1">
      <alignment vertical="center"/>
    </xf>
    <xf numFmtId="166" fontId="53" fillId="0" borderId="21" xfId="3" applyNumberFormat="1" applyFont="1" applyBorder="1" applyAlignment="1">
      <alignment vertical="center"/>
    </xf>
    <xf numFmtId="0" fontId="55" fillId="0" borderId="0" xfId="3" applyFont="1" applyAlignment="1">
      <alignment horizontal="center" vertical="center" wrapText="1"/>
    </xf>
    <xf numFmtId="167" fontId="55" fillId="0" borderId="0" xfId="3" applyNumberFormat="1" applyFont="1" applyAlignment="1">
      <alignment vertical="center"/>
    </xf>
    <xf numFmtId="49" fontId="56" fillId="0" borderId="0" xfId="3" applyNumberFormat="1" applyFont="1" applyAlignment="1">
      <alignment vertical="center" wrapText="1"/>
    </xf>
    <xf numFmtId="167" fontId="56" fillId="0" borderId="0" xfId="3" applyNumberFormat="1" applyFont="1" applyAlignment="1">
      <alignment vertical="center"/>
    </xf>
    <xf numFmtId="0" fontId="57" fillId="0" borderId="6" xfId="3" applyFont="1" applyBorder="1" applyAlignment="1">
      <alignment vertical="center"/>
    </xf>
    <xf numFmtId="0" fontId="57" fillId="0" borderId="22" xfId="3" applyFont="1" applyBorder="1" applyAlignment="1">
      <alignment horizontal="center" vertical="center"/>
    </xf>
    <xf numFmtId="0" fontId="57" fillId="0" borderId="22" xfId="3" applyFont="1" applyBorder="1" applyAlignment="1">
      <alignment vertical="center" wrapText="1"/>
    </xf>
    <xf numFmtId="0" fontId="57" fillId="0" borderId="22" xfId="3" applyFont="1" applyBorder="1" applyAlignment="1">
      <alignment horizontal="center" vertical="center" wrapText="1"/>
    </xf>
    <xf numFmtId="167" fontId="57" fillId="0" borderId="22" xfId="3" applyNumberFormat="1" applyFont="1" applyBorder="1" applyAlignment="1">
      <alignment vertical="center"/>
    </xf>
    <xf numFmtId="4" fontId="57" fillId="0" borderId="22" xfId="3" applyNumberFormat="1" applyFont="1" applyBorder="1" applyAlignment="1">
      <alignment vertical="center"/>
    </xf>
    <xf numFmtId="0" fontId="57" fillId="0" borderId="20" xfId="3" applyFont="1" applyBorder="1" applyAlignment="1">
      <alignment vertical="center"/>
    </xf>
    <xf numFmtId="0" fontId="57" fillId="0" borderId="0" xfId="3" applyFont="1" applyAlignment="1">
      <alignment vertical="center"/>
    </xf>
    <xf numFmtId="166" fontId="57" fillId="0" borderId="0" xfId="3" applyNumberFormat="1" applyFont="1" applyAlignment="1">
      <alignment vertical="center"/>
    </xf>
    <xf numFmtId="166" fontId="57" fillId="0" borderId="21" xfId="3" applyNumberFormat="1" applyFont="1" applyBorder="1" applyAlignment="1">
      <alignment vertical="center"/>
    </xf>
    <xf numFmtId="0" fontId="55" fillId="0" borderId="0" xfId="3" applyFont="1" applyAlignment="1">
      <alignment vertical="center" wrapText="1"/>
    </xf>
    <xf numFmtId="166" fontId="53" fillId="0" borderId="23" xfId="3" applyNumberFormat="1" applyFont="1" applyBorder="1" applyAlignment="1">
      <alignment vertical="center"/>
    </xf>
    <xf numFmtId="0" fontId="8" fillId="0" borderId="24" xfId="3" applyBorder="1" applyAlignment="1">
      <alignment vertical="center"/>
    </xf>
    <xf numFmtId="0" fontId="8" fillId="0" borderId="0" xfId="4"/>
    <xf numFmtId="0" fontId="8" fillId="0" borderId="4" xfId="4" applyBorder="1"/>
    <xf numFmtId="0" fontId="8" fillId="0" borderId="5" xfId="4" applyBorder="1"/>
    <xf numFmtId="0" fontId="8" fillId="0" borderId="6" xfId="4" applyBorder="1"/>
    <xf numFmtId="0" fontId="39" fillId="0" borderId="0" xfId="4" applyFont="1" applyAlignment="1">
      <alignment horizontal="left" vertical="center"/>
    </xf>
    <xf numFmtId="0" fontId="8" fillId="0" borderId="6" xfId="4" applyBorder="1" applyAlignment="1">
      <alignment vertical="center"/>
    </xf>
    <xf numFmtId="0" fontId="41" fillId="0" borderId="0" xfId="4" applyFont="1" applyAlignment="1">
      <alignment horizontal="left" vertical="center" wrapText="1"/>
    </xf>
    <xf numFmtId="0" fontId="43" fillId="0" borderId="0" xfId="4" applyFont="1" applyAlignment="1">
      <alignment vertical="center"/>
    </xf>
    <xf numFmtId="164" fontId="42" fillId="0" borderId="0" xfId="4" applyNumberFormat="1" applyFont="1" applyAlignment="1">
      <alignment horizontal="left" vertical="center"/>
    </xf>
    <xf numFmtId="0" fontId="8" fillId="0" borderId="0" xfId="4" applyAlignment="1">
      <alignment vertical="top"/>
    </xf>
    <xf numFmtId="0" fontId="43" fillId="0" borderId="0" xfId="4" applyFont="1" applyAlignment="1">
      <alignment vertical="top"/>
    </xf>
    <xf numFmtId="0" fontId="8" fillId="0" borderId="6" xfId="4" applyBorder="1" applyAlignment="1">
      <alignment vertical="center" wrapText="1"/>
    </xf>
    <xf numFmtId="49" fontId="43" fillId="0" borderId="0" xfId="4" applyNumberFormat="1" applyFont="1" applyAlignment="1">
      <alignment vertical="center" wrapText="1"/>
    </xf>
    <xf numFmtId="0" fontId="8" fillId="0" borderId="7" xfId="4" applyBorder="1" applyAlignment="1">
      <alignment vertical="center"/>
    </xf>
    <xf numFmtId="0" fontId="44" fillId="0" borderId="0" xfId="4" applyFont="1" applyAlignment="1">
      <alignment horizontal="left" vertical="center"/>
    </xf>
    <xf numFmtId="4" fontId="8" fillId="0" borderId="0" xfId="4" applyNumberFormat="1" applyAlignment="1">
      <alignment vertical="center"/>
    </xf>
    <xf numFmtId="4" fontId="8" fillId="0" borderId="7" xfId="4" applyNumberFormat="1" applyBorder="1" applyAlignment="1">
      <alignment vertical="center"/>
    </xf>
    <xf numFmtId="0" fontId="8" fillId="4" borderId="0" xfId="4" applyFill="1" applyAlignment="1">
      <alignment vertical="center"/>
    </xf>
    <xf numFmtId="0" fontId="45" fillId="4" borderId="8" xfId="4" applyFont="1" applyFill="1" applyBorder="1" applyAlignment="1">
      <alignment horizontal="left" vertical="center"/>
    </xf>
    <xf numFmtId="0" fontId="8" fillId="4" borderId="9" xfId="4" applyFill="1" applyBorder="1" applyAlignment="1">
      <alignment vertical="center"/>
    </xf>
    <xf numFmtId="4" fontId="8" fillId="4" borderId="9" xfId="4" applyNumberFormat="1" applyFill="1" applyBorder="1" applyAlignment="1">
      <alignment vertical="center"/>
    </xf>
    <xf numFmtId="0" fontId="45" fillId="4" borderId="9" xfId="4" applyFont="1" applyFill="1" applyBorder="1" applyAlignment="1">
      <alignment horizontal="right" vertical="center"/>
    </xf>
    <xf numFmtId="0" fontId="45" fillId="4" borderId="9" xfId="4" applyFont="1" applyFill="1" applyBorder="1" applyAlignment="1">
      <alignment horizontal="center" vertical="center"/>
    </xf>
    <xf numFmtId="4" fontId="45" fillId="4" borderId="9" xfId="4" applyNumberFormat="1" applyFont="1" applyFill="1" applyBorder="1" applyAlignment="1">
      <alignment vertical="center"/>
    </xf>
    <xf numFmtId="0" fontId="8" fillId="4" borderId="10" xfId="4" applyFill="1" applyBorder="1" applyAlignment="1">
      <alignment vertical="center"/>
    </xf>
    <xf numFmtId="0" fontId="8" fillId="0" borderId="11" xfId="4" applyBorder="1" applyAlignment="1">
      <alignment vertical="center"/>
    </xf>
    <xf numFmtId="0" fontId="8" fillId="0" borderId="12" xfId="4" applyBorder="1" applyAlignment="1">
      <alignment vertical="center"/>
    </xf>
    <xf numFmtId="0" fontId="8" fillId="0" borderId="13" xfId="4" applyBorder="1" applyAlignment="1">
      <alignment vertical="center"/>
    </xf>
    <xf numFmtId="0" fontId="8" fillId="0" borderId="14" xfId="4" applyBorder="1" applyAlignment="1">
      <alignment vertical="center"/>
    </xf>
    <xf numFmtId="0" fontId="8" fillId="0" borderId="4" xfId="4" applyBorder="1" applyAlignment="1">
      <alignment vertical="center"/>
    </xf>
    <xf numFmtId="0" fontId="8" fillId="0" borderId="5" xfId="4" applyBorder="1" applyAlignment="1">
      <alignment vertical="center"/>
    </xf>
    <xf numFmtId="0" fontId="46" fillId="0" borderId="0" xfId="4" applyFont="1" applyAlignment="1">
      <alignment horizontal="left" vertical="center"/>
    </xf>
    <xf numFmtId="0" fontId="42" fillId="0" borderId="0" xfId="4" applyFont="1" applyAlignment="1">
      <alignment horizontal="left" vertical="center" wrapText="1"/>
    </xf>
    <xf numFmtId="0" fontId="8" fillId="0" borderId="6" xfId="4" applyBorder="1" applyAlignment="1">
      <alignment horizontal="center" vertical="center" wrapText="1"/>
    </xf>
    <xf numFmtId="0" fontId="47" fillId="4" borderId="15" xfId="4" applyFont="1" applyFill="1" applyBorder="1" applyAlignment="1">
      <alignment horizontal="center" vertical="center" wrapText="1"/>
    </xf>
    <xf numFmtId="0" fontId="47" fillId="4" borderId="16" xfId="4" applyFont="1" applyFill="1" applyBorder="1" applyAlignment="1">
      <alignment horizontal="center" vertical="center" wrapText="1"/>
    </xf>
    <xf numFmtId="0" fontId="47" fillId="4" borderId="17" xfId="4" applyFont="1" applyFill="1" applyBorder="1" applyAlignment="1">
      <alignment horizontal="center" vertical="center" wrapText="1"/>
    </xf>
    <xf numFmtId="166" fontId="48" fillId="0" borderId="7" xfId="4" applyNumberFormat="1" applyFont="1" applyBorder="1"/>
    <xf numFmtId="166" fontId="48" fillId="0" borderId="19" xfId="4" applyNumberFormat="1" applyFont="1" applyBorder="1"/>
    <xf numFmtId="0" fontId="9" fillId="0" borderId="6" xfId="4" applyFont="1" applyBorder="1"/>
    <xf numFmtId="0" fontId="9" fillId="0" borderId="0" xfId="4" applyFont="1" applyAlignment="1">
      <alignment horizontal="center"/>
    </xf>
    <xf numFmtId="0" fontId="49" fillId="0" borderId="0" xfId="4" applyFont="1" applyAlignment="1">
      <alignment horizontal="center"/>
    </xf>
    <xf numFmtId="0" fontId="9" fillId="0" borderId="0" xfId="4" applyFont="1" applyAlignment="1">
      <alignment wrapText="1"/>
    </xf>
    <xf numFmtId="0" fontId="9" fillId="0" borderId="0" xfId="4" applyFont="1" applyAlignment="1">
      <alignment horizontal="center" wrapText="1"/>
    </xf>
    <xf numFmtId="167" fontId="9" fillId="0" borderId="0" xfId="4" applyNumberFormat="1" applyFont="1"/>
    <xf numFmtId="4" fontId="9" fillId="0" borderId="0" xfId="4" applyNumberFormat="1" applyFont="1"/>
    <xf numFmtId="0" fontId="9" fillId="0" borderId="20" xfId="4" applyFont="1" applyBorder="1"/>
    <xf numFmtId="0" fontId="49" fillId="0" borderId="0" xfId="4" applyFont="1"/>
    <xf numFmtId="166" fontId="49" fillId="0" borderId="0" xfId="4" applyNumberFormat="1" applyFont="1"/>
    <xf numFmtId="166" fontId="49" fillId="0" borderId="21" xfId="4" applyNumberFormat="1" applyFont="1" applyBorder="1"/>
    <xf numFmtId="0" fontId="50" fillId="0" borderId="6" xfId="4" applyFont="1" applyBorder="1"/>
    <xf numFmtId="0" fontId="50" fillId="0" borderId="0" xfId="4" applyFont="1" applyAlignment="1">
      <alignment horizontal="center"/>
    </xf>
    <xf numFmtId="0" fontId="50" fillId="0" borderId="0" xfId="4" applyFont="1" applyAlignment="1">
      <alignment wrapText="1"/>
    </xf>
    <xf numFmtId="0" fontId="50" fillId="0" borderId="0" xfId="4" applyFont="1"/>
    <xf numFmtId="0" fontId="50" fillId="0" borderId="0" xfId="4" applyFont="1" applyAlignment="1">
      <alignment horizontal="center" wrapText="1"/>
    </xf>
    <xf numFmtId="167" fontId="50" fillId="0" borderId="0" xfId="4" applyNumberFormat="1" applyFont="1"/>
    <xf numFmtId="4" fontId="50" fillId="0" borderId="0" xfId="4" applyNumberFormat="1" applyFont="1"/>
    <xf numFmtId="0" fontId="50" fillId="0" borderId="20" xfId="4" applyFont="1" applyBorder="1"/>
    <xf numFmtId="0" fontId="51" fillId="0" borderId="0" xfId="4" applyFont="1" applyAlignment="1">
      <alignment vertical="center"/>
    </xf>
    <xf numFmtId="0" fontId="8" fillId="0" borderId="20" xfId="4" applyBorder="1" applyAlignment="1">
      <alignment vertical="center"/>
    </xf>
    <xf numFmtId="0" fontId="8" fillId="0" borderId="21" xfId="4" applyBorder="1" applyAlignment="1">
      <alignment vertical="center"/>
    </xf>
    <xf numFmtId="0" fontId="8" fillId="0" borderId="0" xfId="4" applyAlignment="1">
      <alignment horizontal="left" vertical="center"/>
    </xf>
    <xf numFmtId="0" fontId="53" fillId="0" borderId="6" xfId="4" applyFont="1" applyBorder="1" applyAlignment="1">
      <alignment vertical="center"/>
    </xf>
    <xf numFmtId="0" fontId="53" fillId="0" borderId="0" xfId="4" applyFont="1" applyAlignment="1">
      <alignment horizontal="center" vertical="center"/>
    </xf>
    <xf numFmtId="0" fontId="54" fillId="0" borderId="0" xfId="4" applyFont="1" applyAlignment="1">
      <alignment vertical="center"/>
    </xf>
    <xf numFmtId="0" fontId="53" fillId="0" borderId="0" xfId="4" applyFont="1" applyAlignment="1">
      <alignment vertical="center" wrapText="1"/>
    </xf>
    <xf numFmtId="49" fontId="53" fillId="0" borderId="0" xfId="4" applyNumberFormat="1" applyFont="1" applyAlignment="1">
      <alignment vertical="center" wrapText="1"/>
    </xf>
    <xf numFmtId="0" fontId="53" fillId="0" borderId="0" xfId="4" applyFont="1" applyAlignment="1">
      <alignment horizontal="center" vertical="center" wrapText="1"/>
    </xf>
    <xf numFmtId="167" fontId="53" fillId="0" borderId="0" xfId="4" applyNumberFormat="1" applyFont="1" applyAlignment="1">
      <alignment vertical="center"/>
    </xf>
    <xf numFmtId="4" fontId="53" fillId="0" borderId="0" xfId="4" applyNumberFormat="1" applyFont="1" applyAlignment="1">
      <alignment vertical="center"/>
    </xf>
    <xf numFmtId="0" fontId="53" fillId="0" borderId="0" xfId="4" applyFont="1" applyAlignment="1">
      <alignment vertical="center"/>
    </xf>
    <xf numFmtId="0" fontId="53" fillId="0" borderId="20" xfId="4" applyFont="1" applyBorder="1" applyAlignment="1">
      <alignment vertical="center"/>
    </xf>
    <xf numFmtId="166" fontId="53" fillId="0" borderId="0" xfId="4" applyNumberFormat="1" applyFont="1" applyAlignment="1">
      <alignment vertical="center"/>
    </xf>
    <xf numFmtId="166" fontId="53" fillId="0" borderId="21" xfId="4" applyNumberFormat="1" applyFont="1" applyBorder="1" applyAlignment="1">
      <alignment vertical="center"/>
    </xf>
    <xf numFmtId="49" fontId="56" fillId="0" borderId="0" xfId="4" applyNumberFormat="1" applyFont="1" applyAlignment="1">
      <alignment vertical="center" wrapText="1"/>
    </xf>
    <xf numFmtId="0" fontId="55" fillId="0" borderId="0" xfId="4" applyFont="1" applyAlignment="1">
      <alignment horizontal="center" vertical="center" wrapText="1"/>
    </xf>
    <xf numFmtId="167" fontId="56" fillId="0" borderId="0" xfId="4" applyNumberFormat="1" applyFont="1" applyAlignment="1">
      <alignment vertical="center"/>
    </xf>
    <xf numFmtId="167" fontId="55" fillId="0" borderId="0" xfId="4" applyNumberFormat="1" applyFont="1" applyAlignment="1">
      <alignment vertical="center"/>
    </xf>
    <xf numFmtId="0" fontId="57" fillId="0" borderId="6" xfId="4" applyFont="1" applyBorder="1" applyAlignment="1">
      <alignment vertical="center"/>
    </xf>
    <xf numFmtId="0" fontId="57" fillId="0" borderId="22" xfId="4" applyFont="1" applyBorder="1" applyAlignment="1">
      <alignment horizontal="center" vertical="center"/>
    </xf>
    <xf numFmtId="0" fontId="57" fillId="0" borderId="22" xfId="4" applyFont="1" applyBorder="1" applyAlignment="1">
      <alignment vertical="center" wrapText="1"/>
    </xf>
    <xf numFmtId="0" fontId="57" fillId="0" borderId="22" xfId="4" applyFont="1" applyBorder="1" applyAlignment="1">
      <alignment horizontal="center" vertical="center" wrapText="1"/>
    </xf>
    <xf numFmtId="167" fontId="57" fillId="0" borderId="22" xfId="4" applyNumberFormat="1" applyFont="1" applyBorder="1" applyAlignment="1">
      <alignment vertical="center"/>
    </xf>
    <xf numFmtId="4" fontId="57" fillId="0" borderId="22" xfId="4" applyNumberFormat="1" applyFont="1" applyBorder="1" applyAlignment="1">
      <alignment vertical="center"/>
    </xf>
    <xf numFmtId="0" fontId="57" fillId="0" borderId="20" xfId="4" applyFont="1" applyBorder="1" applyAlignment="1">
      <alignment vertical="center"/>
    </xf>
    <xf numFmtId="0" fontId="57" fillId="0" borderId="0" xfId="4" applyFont="1" applyAlignment="1">
      <alignment vertical="center"/>
    </xf>
    <xf numFmtId="166" fontId="57" fillId="0" borderId="0" xfId="4" applyNumberFormat="1" applyFont="1" applyAlignment="1">
      <alignment vertical="center"/>
    </xf>
    <xf numFmtId="166" fontId="57" fillId="0" borderId="21" xfId="4" applyNumberFormat="1" applyFont="1" applyBorder="1" applyAlignment="1">
      <alignment vertical="center"/>
    </xf>
    <xf numFmtId="0" fontId="55" fillId="0" borderId="0" xfId="4" applyFont="1" applyAlignment="1">
      <alignment vertical="center" wrapText="1"/>
    </xf>
    <xf numFmtId="166" fontId="53" fillId="0" borderId="23" xfId="4" applyNumberFormat="1" applyFont="1" applyBorder="1" applyAlignment="1">
      <alignment vertical="center"/>
    </xf>
    <xf numFmtId="0" fontId="8" fillId="0" borderId="24" xfId="4" applyBorder="1" applyAlignment="1">
      <alignment vertical="center"/>
    </xf>
    <xf numFmtId="0" fontId="8" fillId="0" borderId="0" xfId="5"/>
    <xf numFmtId="0" fontId="8" fillId="0" borderId="4" xfId="5" applyBorder="1"/>
    <xf numFmtId="0" fontId="8" fillId="0" borderId="5" xfId="5" applyBorder="1"/>
    <xf numFmtId="0" fontId="8" fillId="0" borderId="6" xfId="5" applyBorder="1"/>
    <xf numFmtId="0" fontId="39" fillId="0" borderId="0" xfId="5" applyFont="1" applyAlignment="1">
      <alignment horizontal="left" vertical="center"/>
    </xf>
    <xf numFmtId="0" fontId="8" fillId="0" borderId="6" xfId="5" applyBorder="1" applyAlignment="1">
      <alignment vertical="center"/>
    </xf>
    <xf numFmtId="0" fontId="41" fillId="0" borderId="0" xfId="5" applyFont="1" applyAlignment="1">
      <alignment horizontal="left" vertical="center" wrapText="1"/>
    </xf>
    <xf numFmtId="0" fontId="43" fillId="0" borderId="0" xfId="5" applyFont="1" applyAlignment="1">
      <alignment vertical="center"/>
    </xf>
    <xf numFmtId="164" fontId="42" fillId="0" borderId="0" xfId="5" applyNumberFormat="1" applyFont="1" applyAlignment="1">
      <alignment horizontal="left" vertical="center"/>
    </xf>
    <xf numFmtId="0" fontId="8" fillId="0" borderId="0" xfId="5" applyAlignment="1">
      <alignment vertical="top"/>
    </xf>
    <xf numFmtId="0" fontId="43" fillId="0" borderId="0" xfId="5" applyFont="1" applyAlignment="1">
      <alignment vertical="top"/>
    </xf>
    <xf numFmtId="0" fontId="8" fillId="0" borderId="6" xfId="5" applyBorder="1" applyAlignment="1">
      <alignment vertical="center" wrapText="1"/>
    </xf>
    <xf numFmtId="49" fontId="43" fillId="0" borderId="0" xfId="5" applyNumberFormat="1" applyFont="1" applyAlignment="1">
      <alignment vertical="center" wrapText="1"/>
    </xf>
    <xf numFmtId="0" fontId="8" fillId="0" borderId="7" xfId="5" applyBorder="1" applyAlignment="1">
      <alignment vertical="center"/>
    </xf>
    <xf numFmtId="0" fontId="44" fillId="0" borderId="0" xfId="5" applyFont="1" applyAlignment="1">
      <alignment horizontal="left" vertical="center"/>
    </xf>
    <xf numFmtId="4" fontId="8" fillId="0" borderId="0" xfId="5" applyNumberFormat="1" applyAlignment="1">
      <alignment vertical="center"/>
    </xf>
    <xf numFmtId="4" fontId="8" fillId="0" borderId="7" xfId="5" applyNumberFormat="1" applyBorder="1" applyAlignment="1">
      <alignment vertical="center"/>
    </xf>
    <xf numFmtId="0" fontId="8" fillId="4" borderId="0" xfId="5" applyFill="1" applyAlignment="1">
      <alignment vertical="center"/>
    </xf>
    <xf numFmtId="0" fontId="45" fillId="4" borderId="8" xfId="5" applyFont="1" applyFill="1" applyBorder="1" applyAlignment="1">
      <alignment horizontal="left" vertical="center"/>
    </xf>
    <xf numFmtId="0" fontId="8" fillId="4" borderId="9" xfId="5" applyFill="1" applyBorder="1" applyAlignment="1">
      <alignment vertical="center"/>
    </xf>
    <xf numFmtId="4" fontId="8" fillId="4" borderId="9" xfId="5" applyNumberFormat="1" applyFill="1" applyBorder="1" applyAlignment="1">
      <alignment vertical="center"/>
    </xf>
    <xf numFmtId="0" fontId="45" fillId="4" borderId="9" xfId="5" applyFont="1" applyFill="1" applyBorder="1" applyAlignment="1">
      <alignment horizontal="right" vertical="center"/>
    </xf>
    <xf numFmtId="0" fontId="45" fillId="4" borderId="9" xfId="5" applyFont="1" applyFill="1" applyBorder="1" applyAlignment="1">
      <alignment horizontal="center" vertical="center"/>
    </xf>
    <xf numFmtId="4" fontId="45" fillId="4" borderId="9" xfId="5" applyNumberFormat="1" applyFont="1" applyFill="1" applyBorder="1" applyAlignment="1">
      <alignment vertical="center"/>
    </xf>
    <xf numFmtId="0" fontId="8" fillId="4" borderId="10" xfId="5" applyFill="1" applyBorder="1" applyAlignment="1">
      <alignment vertical="center"/>
    </xf>
    <xf numFmtId="0" fontId="8" fillId="0" borderId="11" xfId="5" applyBorder="1" applyAlignment="1">
      <alignment vertical="center"/>
    </xf>
    <xf numFmtId="0" fontId="8" fillId="0" borderId="12" xfId="5" applyBorder="1" applyAlignment="1">
      <alignment vertical="center"/>
    </xf>
    <xf numFmtId="0" fontId="8" fillId="0" borderId="13" xfId="5" applyBorder="1" applyAlignment="1">
      <alignment vertical="center"/>
    </xf>
    <xf numFmtId="0" fontId="8" fillId="0" borderId="14" xfId="5" applyBorder="1" applyAlignment="1">
      <alignment vertical="center"/>
    </xf>
    <xf numFmtId="0" fontId="8" fillId="0" borderId="4" xfId="5" applyBorder="1" applyAlignment="1">
      <alignment vertical="center"/>
    </xf>
    <xf numFmtId="0" fontId="8" fillId="0" borderId="5" xfId="5" applyBorder="1" applyAlignment="1">
      <alignment vertical="center"/>
    </xf>
    <xf numFmtId="0" fontId="46" fillId="0" borderId="0" xfId="5" applyFont="1" applyAlignment="1">
      <alignment horizontal="left" vertical="center"/>
    </xf>
    <xf numFmtId="0" fontId="42" fillId="0" borderId="0" xfId="5" applyFont="1" applyAlignment="1">
      <alignment horizontal="left" vertical="center" wrapText="1"/>
    </xf>
    <xf numFmtId="0" fontId="8" fillId="0" borderId="6" xfId="5" applyBorder="1" applyAlignment="1">
      <alignment horizontal="center" vertical="center" wrapText="1"/>
    </xf>
    <xf numFmtId="0" fontId="47" fillId="4" borderId="15" xfId="5" applyFont="1" applyFill="1" applyBorder="1" applyAlignment="1">
      <alignment horizontal="center" vertical="center" wrapText="1"/>
    </xf>
    <xf numFmtId="0" fontId="47" fillId="4" borderId="16" xfId="5" applyFont="1" applyFill="1" applyBorder="1" applyAlignment="1">
      <alignment horizontal="center" vertical="center" wrapText="1"/>
    </xf>
    <xf numFmtId="0" fontId="47" fillId="4" borderId="17" xfId="5" applyFont="1" applyFill="1" applyBorder="1" applyAlignment="1">
      <alignment horizontal="center" vertical="center" wrapText="1"/>
    </xf>
    <xf numFmtId="166" fontId="48" fillId="0" borderId="7" xfId="5" applyNumberFormat="1" applyFont="1" applyBorder="1"/>
    <xf numFmtId="166" fontId="48" fillId="0" borderId="19" xfId="5" applyNumberFormat="1" applyFont="1" applyBorder="1"/>
    <xf numFmtId="0" fontId="9" fillId="0" borderId="6" xfId="5" applyFont="1" applyBorder="1"/>
    <xf numFmtId="0" fontId="9" fillId="0" borderId="0" xfId="5" applyFont="1" applyAlignment="1">
      <alignment horizontal="center"/>
    </xf>
    <xf numFmtId="0" fontId="49" fillId="0" borderId="0" xfId="5" applyFont="1" applyAlignment="1">
      <alignment horizontal="center"/>
    </xf>
    <xf numFmtId="0" fontId="9" fillId="0" borderId="0" xfId="5" applyFont="1" applyAlignment="1">
      <alignment wrapText="1"/>
    </xf>
    <xf numFmtId="0" fontId="9" fillId="0" borderId="0" xfId="5" applyFont="1" applyAlignment="1">
      <alignment horizontal="center" wrapText="1"/>
    </xf>
    <xf numFmtId="167" fontId="9" fillId="0" borderId="0" xfId="5" applyNumberFormat="1" applyFont="1"/>
    <xf numFmtId="4" fontId="9" fillId="0" borderId="0" xfId="5" applyNumberFormat="1" applyFont="1"/>
    <xf numFmtId="0" fontId="9" fillId="0" borderId="20" xfId="5" applyFont="1" applyBorder="1"/>
    <xf numFmtId="0" fontId="49" fillId="0" borderId="0" xfId="5" applyFont="1"/>
    <xf numFmtId="166" fontId="49" fillId="0" borderId="0" xfId="5" applyNumberFormat="1" applyFont="1"/>
    <xf numFmtId="166" fontId="49" fillId="0" borderId="21" xfId="5" applyNumberFormat="1" applyFont="1" applyBorder="1"/>
    <xf numFmtId="0" fontId="50" fillId="0" borderId="6" xfId="5" applyFont="1" applyBorder="1"/>
    <xf numFmtId="0" fontId="50" fillId="0" borderId="0" xfId="5" applyFont="1" applyAlignment="1">
      <alignment horizontal="center"/>
    </xf>
    <xf numFmtId="0" fontId="50" fillId="0" borderId="0" xfId="5" applyFont="1" applyAlignment="1">
      <alignment wrapText="1"/>
    </xf>
    <xf numFmtId="0" fontId="50" fillId="0" borderId="0" xfId="5" applyFont="1"/>
    <xf numFmtId="0" fontId="50" fillId="0" borderId="0" xfId="5" applyFont="1" applyAlignment="1">
      <alignment horizontal="center" wrapText="1"/>
    </xf>
    <xf numFmtId="167" fontId="50" fillId="0" borderId="0" xfId="5" applyNumberFormat="1" applyFont="1"/>
    <xf numFmtId="4" fontId="50" fillId="0" borderId="0" xfId="5" applyNumberFormat="1" applyFont="1"/>
    <xf numFmtId="0" fontId="50" fillId="0" borderId="20" xfId="5" applyFont="1" applyBorder="1"/>
    <xf numFmtId="0" fontId="51" fillId="0" borderId="0" xfId="5" applyFont="1" applyAlignment="1">
      <alignment vertical="center"/>
    </xf>
    <xf numFmtId="0" fontId="8" fillId="0" borderId="20" xfId="5" applyBorder="1" applyAlignment="1">
      <alignment vertical="center"/>
    </xf>
    <xf numFmtId="0" fontId="8" fillId="0" borderId="21" xfId="5" applyBorder="1" applyAlignment="1">
      <alignment vertical="center"/>
    </xf>
    <xf numFmtId="0" fontId="8" fillId="0" borderId="0" xfId="5" applyAlignment="1">
      <alignment horizontal="left" vertical="center"/>
    </xf>
    <xf numFmtId="0" fontId="53" fillId="0" borderId="6" xfId="5" applyFont="1" applyBorder="1" applyAlignment="1">
      <alignment vertical="center"/>
    </xf>
    <xf numFmtId="0" fontId="53" fillId="0" borderId="0" xfId="5" applyFont="1" applyAlignment="1">
      <alignment horizontal="center" vertical="center"/>
    </xf>
    <xf numFmtId="0" fontId="54" fillId="0" borderId="0" xfId="5" applyFont="1" applyAlignment="1">
      <alignment vertical="center"/>
    </xf>
    <xf numFmtId="0" fontId="53" fillId="0" borderId="0" xfId="5" applyFont="1" applyAlignment="1">
      <alignment vertical="center" wrapText="1"/>
    </xf>
    <xf numFmtId="49" fontId="53" fillId="0" borderId="0" xfId="5" applyNumberFormat="1" applyFont="1" applyAlignment="1">
      <alignment vertical="center" wrapText="1"/>
    </xf>
    <xf numFmtId="0" fontId="53" fillId="0" borderId="0" xfId="5" applyFont="1" applyAlignment="1">
      <alignment horizontal="center" vertical="center" wrapText="1"/>
    </xf>
    <xf numFmtId="167" fontId="53" fillId="0" borderId="0" xfId="5" applyNumberFormat="1" applyFont="1" applyAlignment="1">
      <alignment vertical="center"/>
    </xf>
    <xf numFmtId="4" fontId="53" fillId="0" borderId="0" xfId="5" applyNumberFormat="1" applyFont="1" applyAlignment="1">
      <alignment vertical="center"/>
    </xf>
    <xf numFmtId="0" fontId="53" fillId="0" borderId="0" xfId="5" applyFont="1" applyAlignment="1">
      <alignment vertical="center"/>
    </xf>
    <xf numFmtId="0" fontId="53" fillId="0" borderId="20" xfId="5" applyFont="1" applyBorder="1" applyAlignment="1">
      <alignment vertical="center"/>
    </xf>
    <xf numFmtId="166" fontId="53" fillId="0" borderId="0" xfId="5" applyNumberFormat="1" applyFont="1" applyAlignment="1">
      <alignment vertical="center"/>
    </xf>
    <xf numFmtId="166" fontId="53" fillId="0" borderId="21" xfId="5" applyNumberFormat="1" applyFont="1" applyBorder="1" applyAlignment="1">
      <alignment vertical="center"/>
    </xf>
    <xf numFmtId="0" fontId="55" fillId="0" borderId="0" xfId="5" applyFont="1" applyAlignment="1">
      <alignment horizontal="center" vertical="center" wrapText="1"/>
    </xf>
    <xf numFmtId="167" fontId="55" fillId="0" borderId="0" xfId="5" applyNumberFormat="1" applyFont="1" applyAlignment="1">
      <alignment vertical="center"/>
    </xf>
    <xf numFmtId="49" fontId="56" fillId="0" borderId="0" xfId="5" applyNumberFormat="1" applyFont="1" applyAlignment="1">
      <alignment vertical="center" wrapText="1"/>
    </xf>
    <xf numFmtId="167" fontId="56" fillId="0" borderId="0" xfId="5" applyNumberFormat="1" applyFont="1" applyAlignment="1">
      <alignment vertical="center"/>
    </xf>
    <xf numFmtId="0" fontId="57" fillId="0" borderId="6" xfId="5" applyFont="1" applyBorder="1" applyAlignment="1">
      <alignment vertical="center"/>
    </xf>
    <xf numFmtId="0" fontId="57" fillId="0" borderId="22" xfId="5" applyFont="1" applyBorder="1" applyAlignment="1">
      <alignment horizontal="center" vertical="center"/>
    </xf>
    <xf numFmtId="0" fontId="57" fillId="0" borderId="22" xfId="5" applyFont="1" applyBorder="1" applyAlignment="1">
      <alignment vertical="center" wrapText="1"/>
    </xf>
    <xf numFmtId="0" fontId="57" fillId="0" borderId="22" xfId="5" applyFont="1" applyBorder="1" applyAlignment="1">
      <alignment horizontal="center" vertical="center" wrapText="1"/>
    </xf>
    <xf numFmtId="167" fontId="57" fillId="0" borderId="22" xfId="5" applyNumberFormat="1" applyFont="1" applyBorder="1" applyAlignment="1">
      <alignment vertical="center"/>
    </xf>
    <xf numFmtId="4" fontId="57" fillId="0" borderId="22" xfId="5" applyNumberFormat="1" applyFont="1" applyBorder="1" applyAlignment="1">
      <alignment vertical="center"/>
    </xf>
    <xf numFmtId="0" fontId="57" fillId="0" borderId="20" xfId="5" applyFont="1" applyBorder="1" applyAlignment="1">
      <alignment vertical="center"/>
    </xf>
    <xf numFmtId="0" fontId="57" fillId="0" borderId="0" xfId="5" applyFont="1" applyAlignment="1">
      <alignment vertical="center"/>
    </xf>
    <xf numFmtId="166" fontId="57" fillId="0" borderId="0" xfId="5" applyNumberFormat="1" applyFont="1" applyAlignment="1">
      <alignment vertical="center"/>
    </xf>
    <xf numFmtId="166" fontId="57" fillId="0" borderId="21" xfId="5" applyNumberFormat="1" applyFont="1" applyBorder="1" applyAlignment="1">
      <alignment vertical="center"/>
    </xf>
    <xf numFmtId="0" fontId="55" fillId="0" borderId="0" xfId="5" applyFont="1" applyAlignment="1">
      <alignment vertical="center" wrapText="1"/>
    </xf>
    <xf numFmtId="166" fontId="53" fillId="0" borderId="23" xfId="5" applyNumberFormat="1" applyFont="1" applyBorder="1" applyAlignment="1">
      <alignment vertical="center"/>
    </xf>
    <xf numFmtId="0" fontId="8" fillId="0" borderId="24" xfId="5" applyBorder="1" applyAlignment="1">
      <alignment vertical="center"/>
    </xf>
    <xf numFmtId="0" fontId="8" fillId="0" borderId="0" xfId="6"/>
    <xf numFmtId="0" fontId="8" fillId="0" borderId="4" xfId="6" applyBorder="1"/>
    <xf numFmtId="0" fontId="8" fillId="0" borderId="5" xfId="6" applyBorder="1"/>
    <xf numFmtId="0" fontId="8" fillId="0" borderId="6" xfId="6" applyBorder="1"/>
    <xf numFmtId="0" fontId="39" fillId="0" borderId="0" xfId="6" applyFont="1" applyAlignment="1">
      <alignment horizontal="left" vertical="center"/>
    </xf>
    <xf numFmtId="0" fontId="8" fillId="0" borderId="6" xfId="6" applyBorder="1" applyAlignment="1">
      <alignment vertical="center"/>
    </xf>
    <xf numFmtId="0" fontId="41" fillId="0" borderId="0" xfId="6" applyFont="1" applyAlignment="1">
      <alignment horizontal="left" vertical="center" wrapText="1"/>
    </xf>
    <xf numFmtId="0" fontId="43" fillId="0" borderId="0" xfId="6" applyFont="1" applyAlignment="1">
      <alignment vertical="center"/>
    </xf>
    <xf numFmtId="164" fontId="42" fillId="0" borderId="0" xfId="6" applyNumberFormat="1" applyFont="1" applyAlignment="1">
      <alignment horizontal="left" vertical="center"/>
    </xf>
    <xf numFmtId="0" fontId="8" fillId="0" borderId="0" xfId="6" applyAlignment="1">
      <alignment vertical="top"/>
    </xf>
    <xf numFmtId="0" fontId="43" fillId="0" borderId="0" xfId="6" applyFont="1" applyAlignment="1">
      <alignment vertical="top"/>
    </xf>
    <xf numFmtId="0" fontId="8" fillId="0" borderId="6" xfId="6" applyBorder="1" applyAlignment="1">
      <alignment vertical="center" wrapText="1"/>
    </xf>
    <xf numFmtId="49" fontId="43" fillId="0" borderId="0" xfId="6" applyNumberFormat="1" applyFont="1" applyAlignment="1">
      <alignment vertical="center" wrapText="1"/>
    </xf>
    <xf numFmtId="0" fontId="8" fillId="0" borderId="7" xfId="6" applyBorder="1" applyAlignment="1">
      <alignment vertical="center"/>
    </xf>
    <xf numFmtId="0" fontId="44" fillId="0" borderId="0" xfId="6" applyFont="1" applyAlignment="1">
      <alignment horizontal="left" vertical="center"/>
    </xf>
    <xf numFmtId="4" fontId="8" fillId="0" borderId="0" xfId="6" applyNumberFormat="1" applyAlignment="1">
      <alignment vertical="center"/>
    </xf>
    <xf numFmtId="4" fontId="8" fillId="0" borderId="7" xfId="6" applyNumberFormat="1" applyBorder="1" applyAlignment="1">
      <alignment vertical="center"/>
    </xf>
    <xf numFmtId="0" fontId="8" fillId="4" borderId="0" xfId="6" applyFill="1" applyAlignment="1">
      <alignment vertical="center"/>
    </xf>
    <xf numFmtId="0" fontId="45" fillId="4" borderId="8" xfId="6" applyFont="1" applyFill="1" applyBorder="1" applyAlignment="1">
      <alignment horizontal="left" vertical="center"/>
    </xf>
    <xf numFmtId="0" fontId="8" fillId="4" borderId="9" xfId="6" applyFill="1" applyBorder="1" applyAlignment="1">
      <alignment vertical="center"/>
    </xf>
    <xf numFmtId="4" fontId="8" fillId="4" borderId="9" xfId="6" applyNumberFormat="1" applyFill="1" applyBorder="1" applyAlignment="1">
      <alignment vertical="center"/>
    </xf>
    <xf numFmtId="0" fontId="45" fillId="4" borderId="9" xfId="6" applyFont="1" applyFill="1" applyBorder="1" applyAlignment="1">
      <alignment horizontal="right" vertical="center"/>
    </xf>
    <xf numFmtId="0" fontId="45" fillId="4" borderId="9" xfId="6" applyFont="1" applyFill="1" applyBorder="1" applyAlignment="1">
      <alignment horizontal="center" vertical="center"/>
    </xf>
    <xf numFmtId="4" fontId="45" fillId="4" borderId="9" xfId="6" applyNumberFormat="1" applyFont="1" applyFill="1" applyBorder="1" applyAlignment="1">
      <alignment vertical="center"/>
    </xf>
    <xf numFmtId="0" fontId="8" fillId="4" borderId="10" xfId="6" applyFill="1" applyBorder="1" applyAlignment="1">
      <alignment vertical="center"/>
    </xf>
    <xf numFmtId="0" fontId="8" fillId="0" borderId="11" xfId="6" applyBorder="1" applyAlignment="1">
      <alignment vertical="center"/>
    </xf>
    <xf numFmtId="0" fontId="8" fillId="0" borderId="12" xfId="6" applyBorder="1" applyAlignment="1">
      <alignment vertical="center"/>
    </xf>
    <xf numFmtId="0" fontId="8" fillId="0" borderId="13" xfId="6" applyBorder="1" applyAlignment="1">
      <alignment vertical="center"/>
    </xf>
    <xf numFmtId="0" fontId="8" fillId="0" borderId="14" xfId="6" applyBorder="1" applyAlignment="1">
      <alignment vertical="center"/>
    </xf>
    <xf numFmtId="0" fontId="8" fillId="0" borderId="4" xfId="6" applyBorder="1" applyAlignment="1">
      <alignment vertical="center"/>
    </xf>
    <xf numFmtId="0" fontId="8" fillId="0" borderId="5" xfId="6" applyBorder="1" applyAlignment="1">
      <alignment vertical="center"/>
    </xf>
    <xf numFmtId="0" fontId="46" fillId="0" borderId="0" xfId="6" applyFont="1" applyAlignment="1">
      <alignment horizontal="left" vertical="center"/>
    </xf>
    <xf numFmtId="0" fontId="42" fillId="0" borderId="0" xfId="6" applyFont="1" applyAlignment="1">
      <alignment horizontal="left" vertical="center" wrapText="1"/>
    </xf>
    <xf numFmtId="0" fontId="8" fillId="0" borderId="6" xfId="6" applyBorder="1" applyAlignment="1">
      <alignment horizontal="center" vertical="center" wrapText="1"/>
    </xf>
    <xf numFmtId="0" fontId="47" fillId="4" borderId="15" xfId="6" applyFont="1" applyFill="1" applyBorder="1" applyAlignment="1">
      <alignment horizontal="center" vertical="center" wrapText="1"/>
    </xf>
    <xf numFmtId="0" fontId="47" fillId="4" borderId="16" xfId="6" applyFont="1" applyFill="1" applyBorder="1" applyAlignment="1">
      <alignment horizontal="center" vertical="center" wrapText="1"/>
    </xf>
    <xf numFmtId="0" fontId="47" fillId="4" borderId="17" xfId="6" applyFont="1" applyFill="1" applyBorder="1" applyAlignment="1">
      <alignment horizontal="center" vertical="center" wrapText="1"/>
    </xf>
    <xf numFmtId="166" fontId="48" fillId="0" borderId="7" xfId="6" applyNumberFormat="1" applyFont="1" applyBorder="1"/>
    <xf numFmtId="166" fontId="48" fillId="0" borderId="19" xfId="6" applyNumberFormat="1" applyFont="1" applyBorder="1"/>
    <xf numFmtId="0" fontId="9" fillId="0" borderId="6" xfId="6" applyFont="1" applyBorder="1"/>
    <xf numFmtId="0" fontId="9" fillId="0" borderId="0" xfId="6" applyFont="1" applyAlignment="1">
      <alignment horizontal="center"/>
    </xf>
    <xf numFmtId="0" fontId="49" fillId="0" borderId="0" xfId="6" applyFont="1" applyAlignment="1">
      <alignment horizontal="center"/>
    </xf>
    <xf numFmtId="0" fontId="9" fillId="0" borderId="0" xfId="6" applyFont="1" applyAlignment="1">
      <alignment wrapText="1"/>
    </xf>
    <xf numFmtId="0" fontId="9" fillId="0" borderId="0" xfId="6" applyFont="1" applyAlignment="1">
      <alignment horizontal="center" wrapText="1"/>
    </xf>
    <xf numFmtId="167" fontId="9" fillId="0" borderId="0" xfId="6" applyNumberFormat="1" applyFont="1"/>
    <xf numFmtId="4" fontId="9" fillId="0" borderId="0" xfId="6" applyNumberFormat="1" applyFont="1"/>
    <xf numFmtId="0" fontId="9" fillId="0" borderId="20" xfId="6" applyFont="1" applyBorder="1"/>
    <xf numFmtId="0" fontId="49" fillId="0" borderId="0" xfId="6" applyFont="1"/>
    <xf numFmtId="166" fontId="49" fillId="0" borderId="0" xfId="6" applyNumberFormat="1" applyFont="1"/>
    <xf numFmtId="166" fontId="49" fillId="0" borderId="21" xfId="6" applyNumberFormat="1" applyFont="1" applyBorder="1"/>
    <xf numFmtId="0" fontId="50" fillId="0" borderId="6" xfId="6" applyFont="1" applyBorder="1"/>
    <xf numFmtId="0" fontId="50" fillId="0" borderId="0" xfId="6" applyFont="1" applyAlignment="1">
      <alignment horizontal="center"/>
    </xf>
    <xf numFmtId="0" fontId="50" fillId="0" borderId="0" xfId="6" applyFont="1" applyAlignment="1">
      <alignment wrapText="1"/>
    </xf>
    <xf numFmtId="0" fontId="50" fillId="0" borderId="0" xfId="6" applyFont="1"/>
    <xf numFmtId="0" fontId="50" fillId="0" borderId="0" xfId="6" applyFont="1" applyAlignment="1">
      <alignment horizontal="center" wrapText="1"/>
    </xf>
    <xf numFmtId="167" fontId="50" fillId="0" borderId="0" xfId="6" applyNumberFormat="1" applyFont="1"/>
    <xf numFmtId="4" fontId="50" fillId="0" borderId="0" xfId="6" applyNumberFormat="1" applyFont="1"/>
    <xf numFmtId="0" fontId="50" fillId="0" borderId="20" xfId="6" applyFont="1" applyBorder="1"/>
    <xf numFmtId="0" fontId="51" fillId="0" borderId="0" xfId="6" applyFont="1" applyAlignment="1">
      <alignment vertical="center"/>
    </xf>
    <xf numFmtId="0" fontId="8" fillId="0" borderId="20" xfId="6" applyBorder="1" applyAlignment="1">
      <alignment vertical="center"/>
    </xf>
    <xf numFmtId="0" fontId="8" fillId="0" borderId="21" xfId="6" applyBorder="1" applyAlignment="1">
      <alignment vertical="center"/>
    </xf>
    <xf numFmtId="0" fontId="8" fillId="0" borderId="0" xfId="6" applyAlignment="1">
      <alignment horizontal="left" vertical="center"/>
    </xf>
    <xf numFmtId="0" fontId="53" fillId="0" borderId="6" xfId="6" applyFont="1" applyBorder="1" applyAlignment="1">
      <alignment vertical="center"/>
    </xf>
    <xf numFmtId="0" fontId="53" fillId="0" borderId="0" xfId="6" applyFont="1" applyAlignment="1">
      <alignment horizontal="center" vertical="center"/>
    </xf>
    <xf numFmtId="0" fontId="53" fillId="0" borderId="0" xfId="6" applyFont="1" applyAlignment="1">
      <alignment vertical="center" wrapText="1"/>
    </xf>
    <xf numFmtId="0" fontId="55" fillId="0" borderId="0" xfId="6" applyFont="1" applyAlignment="1">
      <alignment vertical="center" wrapText="1"/>
    </xf>
    <xf numFmtId="0" fontId="55" fillId="0" borderId="0" xfId="6" applyFont="1" applyAlignment="1">
      <alignment horizontal="center" vertical="center" wrapText="1"/>
    </xf>
    <xf numFmtId="167" fontId="55" fillId="0" borderId="0" xfId="6" applyNumberFormat="1" applyFont="1" applyAlignment="1">
      <alignment vertical="center"/>
    </xf>
    <xf numFmtId="4" fontId="53" fillId="0" borderId="0" xfId="6" applyNumberFormat="1" applyFont="1" applyAlignment="1">
      <alignment vertical="center"/>
    </xf>
    <xf numFmtId="0" fontId="53" fillId="0" borderId="0" xfId="6" applyFont="1" applyAlignment="1">
      <alignment vertical="center"/>
    </xf>
    <xf numFmtId="0" fontId="53" fillId="0" borderId="20" xfId="6" applyFont="1" applyBorder="1" applyAlignment="1">
      <alignment vertical="center"/>
    </xf>
    <xf numFmtId="166" fontId="53" fillId="0" borderId="0" xfId="6" applyNumberFormat="1" applyFont="1" applyAlignment="1">
      <alignment vertical="center"/>
    </xf>
    <xf numFmtId="166" fontId="53" fillId="0" borderId="23" xfId="6" applyNumberFormat="1" applyFont="1" applyBorder="1" applyAlignment="1">
      <alignment vertical="center"/>
    </xf>
    <xf numFmtId="0" fontId="8" fillId="0" borderId="24" xfId="6" applyBorder="1" applyAlignment="1">
      <alignment vertical="center"/>
    </xf>
    <xf numFmtId="0" fontId="58" fillId="0" borderId="25" xfId="0" applyFont="1" applyBorder="1" applyAlignment="1">
      <alignment vertical="center" wrapText="1"/>
      <protection locked="0"/>
    </xf>
    <xf numFmtId="0" fontId="58" fillId="0" borderId="26" xfId="0" applyFont="1" applyBorder="1" applyAlignment="1">
      <alignment vertical="center" wrapText="1"/>
      <protection locked="0"/>
    </xf>
    <xf numFmtId="0" fontId="58" fillId="0" borderId="27" xfId="0" applyFont="1" applyBorder="1" applyAlignment="1">
      <alignment vertical="center" wrapText="1"/>
      <protection locked="0"/>
    </xf>
    <xf numFmtId="0" fontId="58" fillId="0" borderId="28" xfId="0" applyFont="1" applyBorder="1" applyAlignment="1">
      <alignment horizontal="center" vertical="center" wrapText="1"/>
      <protection locked="0"/>
    </xf>
    <xf numFmtId="0" fontId="58" fillId="0" borderId="29" xfId="0" applyFont="1" applyBorder="1" applyAlignment="1">
      <alignment horizontal="center" vertical="center" wrapText="1"/>
      <protection locked="0"/>
    </xf>
    <xf numFmtId="0" fontId="58" fillId="0" borderId="28" xfId="0" applyFont="1" applyBorder="1" applyAlignment="1">
      <alignment vertical="center" wrapText="1"/>
      <protection locked="0"/>
    </xf>
    <xf numFmtId="0" fontId="58" fillId="0" borderId="29" xfId="0" applyFont="1" applyBorder="1" applyAlignment="1">
      <alignment vertical="center" wrapText="1"/>
      <protection locked="0"/>
    </xf>
    <xf numFmtId="0" fontId="62" fillId="0" borderId="28" xfId="0" applyFont="1" applyBorder="1" applyAlignment="1">
      <alignment vertical="center" wrapText="1"/>
      <protection locked="0"/>
    </xf>
    <xf numFmtId="0" fontId="58" fillId="0" borderId="31" xfId="0" applyFont="1" applyBorder="1" applyAlignment="1">
      <alignment vertical="center" wrapText="1"/>
      <protection locked="0"/>
    </xf>
    <xf numFmtId="0" fontId="63" fillId="0" borderId="30" xfId="0" applyFont="1" applyBorder="1" applyAlignment="1">
      <alignment vertical="center" wrapText="1"/>
      <protection locked="0"/>
    </xf>
    <xf numFmtId="0" fontId="58" fillId="0" borderId="32" xfId="0" applyFont="1" applyBorder="1" applyAlignment="1">
      <alignment vertical="center" wrapText="1"/>
      <protection locked="0"/>
    </xf>
    <xf numFmtId="0" fontId="58" fillId="0" borderId="1" xfId="0" applyFont="1" applyAlignment="1">
      <alignment vertical="top"/>
      <protection locked="0"/>
    </xf>
    <xf numFmtId="0" fontId="58" fillId="0" borderId="25" xfId="0" applyFont="1" applyBorder="1" applyAlignment="1">
      <alignment horizontal="left" vertical="center"/>
      <protection locked="0"/>
    </xf>
    <xf numFmtId="0" fontId="58" fillId="0" borderId="26" xfId="0" applyFont="1" applyBorder="1" applyAlignment="1">
      <alignment horizontal="left" vertical="center"/>
      <protection locked="0"/>
    </xf>
    <xf numFmtId="0" fontId="58" fillId="0" borderId="27" xfId="0" applyFont="1" applyBorder="1" applyAlignment="1">
      <alignment horizontal="left" vertical="center"/>
      <protection locked="0"/>
    </xf>
    <xf numFmtId="0" fontId="58" fillId="0" borderId="28" xfId="0" applyFont="1" applyBorder="1" applyAlignment="1">
      <alignment horizontal="left" vertical="center"/>
      <protection locked="0"/>
    </xf>
    <xf numFmtId="0" fontId="58" fillId="0" borderId="29" xfId="0" applyFont="1" applyBorder="1" applyAlignment="1">
      <alignment horizontal="left" vertical="center"/>
      <protection locked="0"/>
    </xf>
    <xf numFmtId="0" fontId="64" fillId="0" borderId="1" xfId="0" applyFont="1" applyAlignment="1">
      <alignment horizontal="left" vertical="center"/>
      <protection locked="0"/>
    </xf>
    <xf numFmtId="0" fontId="60" fillId="0" borderId="30" xfId="0" applyFont="1" applyBorder="1" applyAlignment="1">
      <alignment horizontal="left" vertical="center"/>
      <protection locked="0"/>
    </xf>
    <xf numFmtId="0" fontId="60" fillId="0" borderId="30" xfId="0" applyFont="1" applyBorder="1" applyAlignment="1">
      <alignment horizontal="center" vertical="center"/>
      <protection locked="0"/>
    </xf>
    <xf numFmtId="0" fontId="64" fillId="0" borderId="30" xfId="0" applyFont="1" applyBorder="1" applyAlignment="1">
      <alignment horizontal="left" vertical="center"/>
      <protection locked="0"/>
    </xf>
    <xf numFmtId="0" fontId="62" fillId="0" borderId="1" xfId="0" applyFont="1" applyAlignment="1">
      <alignment horizontal="left" vertical="center"/>
      <protection locked="0"/>
    </xf>
    <xf numFmtId="0" fontId="61" fillId="0" borderId="1" xfId="0" applyFont="1" applyAlignment="1">
      <alignment horizontal="left" vertical="center"/>
      <protection locked="0"/>
    </xf>
    <xf numFmtId="0" fontId="62" fillId="0" borderId="28" xfId="0" applyFont="1" applyBorder="1" applyAlignment="1">
      <alignment horizontal="left" vertical="center"/>
      <protection locked="0"/>
    </xf>
    <xf numFmtId="0" fontId="58" fillId="0" borderId="31" xfId="0" applyFont="1" applyBorder="1" applyAlignment="1">
      <alignment horizontal="left" vertical="center"/>
      <protection locked="0"/>
    </xf>
    <xf numFmtId="0" fontId="63" fillId="0" borderId="30" xfId="0" applyFont="1" applyBorder="1" applyAlignment="1">
      <alignment horizontal="left" vertical="center"/>
      <protection locked="0"/>
    </xf>
    <xf numFmtId="0" fontId="58" fillId="0" borderId="32" xfId="0" applyFont="1" applyBorder="1" applyAlignment="1">
      <alignment horizontal="left" vertical="center"/>
      <protection locked="0"/>
    </xf>
    <xf numFmtId="0" fontId="62" fillId="0" borderId="30" xfId="0" applyFont="1" applyBorder="1" applyAlignment="1">
      <alignment horizontal="left" vertical="center"/>
      <protection locked="0"/>
    </xf>
    <xf numFmtId="0" fontId="58" fillId="0" borderId="25" xfId="0" applyFont="1" applyBorder="1" applyAlignment="1">
      <alignment horizontal="left" vertical="center" wrapText="1"/>
      <protection locked="0"/>
    </xf>
    <xf numFmtId="0" fontId="58" fillId="0" borderId="26" xfId="0" applyFont="1" applyBorder="1" applyAlignment="1">
      <alignment horizontal="left" vertical="center" wrapText="1"/>
      <protection locked="0"/>
    </xf>
    <xf numFmtId="0" fontId="58" fillId="0" borderId="27" xfId="0" applyFont="1" applyBorder="1" applyAlignment="1">
      <alignment horizontal="left" vertical="center" wrapText="1"/>
      <protection locked="0"/>
    </xf>
    <xf numFmtId="0" fontId="58" fillId="0" borderId="28" xfId="0" applyFont="1" applyBorder="1" applyAlignment="1">
      <alignment horizontal="left" vertical="center" wrapText="1"/>
      <protection locked="0"/>
    </xf>
    <xf numFmtId="0" fontId="58" fillId="0" borderId="29" xfId="0" applyFont="1" applyBorder="1" applyAlignment="1">
      <alignment horizontal="left" vertical="center" wrapText="1"/>
      <protection locked="0"/>
    </xf>
    <xf numFmtId="0" fontId="64" fillId="0" borderId="28" xfId="0" applyFont="1" applyBorder="1" applyAlignment="1">
      <alignment horizontal="left" vertical="center" wrapText="1"/>
      <protection locked="0"/>
    </xf>
    <xf numFmtId="0" fontId="64" fillId="0" borderId="29" xfId="0" applyFont="1" applyBorder="1" applyAlignment="1">
      <alignment horizontal="left" vertical="center" wrapText="1"/>
      <protection locked="0"/>
    </xf>
    <xf numFmtId="0" fontId="62" fillId="0" borderId="28" xfId="0" applyFont="1" applyBorder="1" applyAlignment="1">
      <alignment horizontal="left" vertical="center" wrapText="1"/>
      <protection locked="0"/>
    </xf>
    <xf numFmtId="0" fontId="62" fillId="0" borderId="29" xfId="0" applyFont="1" applyBorder="1" applyAlignment="1">
      <alignment horizontal="left" vertical="center" wrapText="1"/>
      <protection locked="0"/>
    </xf>
    <xf numFmtId="0" fontId="62" fillId="0" borderId="29" xfId="0" applyFont="1" applyBorder="1" applyAlignment="1">
      <alignment horizontal="left" vertical="center"/>
      <protection locked="0"/>
    </xf>
    <xf numFmtId="0" fontId="62" fillId="0" borderId="31" xfId="0" applyFont="1" applyBorder="1" applyAlignment="1">
      <alignment horizontal="left" vertical="center" wrapText="1"/>
      <protection locked="0"/>
    </xf>
    <xf numFmtId="0" fontId="62" fillId="0" borderId="30" xfId="0" applyFont="1" applyBorder="1" applyAlignment="1">
      <alignment horizontal="left" vertical="center" wrapText="1"/>
      <protection locked="0"/>
    </xf>
    <xf numFmtId="0" fontId="62" fillId="0" borderId="32" xfId="0" applyFont="1" applyBorder="1" applyAlignment="1">
      <alignment horizontal="left" vertical="center" wrapText="1"/>
      <protection locked="0"/>
    </xf>
    <xf numFmtId="0" fontId="62" fillId="0" borderId="31" xfId="0" applyFont="1" applyBorder="1" applyAlignment="1">
      <alignment horizontal="left" vertical="center"/>
      <protection locked="0"/>
    </xf>
    <xf numFmtId="0" fontId="62" fillId="0" borderId="32" xfId="0" applyFont="1" applyBorder="1" applyAlignment="1">
      <alignment horizontal="left" vertical="center"/>
      <protection locked="0"/>
    </xf>
    <xf numFmtId="0" fontId="64" fillId="0" borderId="1" xfId="0" applyFont="1" applyAlignment="1">
      <alignment vertical="center"/>
      <protection locked="0"/>
    </xf>
    <xf numFmtId="0" fontId="64" fillId="0" borderId="30" xfId="0" applyFont="1" applyBorder="1" applyAlignment="1">
      <alignment vertical="center"/>
      <protection locked="0"/>
    </xf>
    <xf numFmtId="0" fontId="60" fillId="0" borderId="30" xfId="0" applyFont="1" applyBorder="1" applyAlignment="1">
      <alignment vertical="center"/>
      <protection locked="0"/>
    </xf>
    <xf numFmtId="0" fontId="62" fillId="0" borderId="28" xfId="0" applyFont="1" applyBorder="1" applyAlignment="1" applyProtection="1">
      <alignment horizontal="left" vertical="center"/>
    </xf>
    <xf numFmtId="0" fontId="62" fillId="0" borderId="29" xfId="0" applyFont="1" applyBorder="1" applyAlignment="1" applyProtection="1">
      <alignment horizontal="left" vertical="center"/>
    </xf>
    <xf numFmtId="0" fontId="0" fillId="0" borderId="30" xfId="0" applyBorder="1" applyAlignment="1">
      <alignment vertical="top"/>
      <protection locked="0"/>
    </xf>
    <xf numFmtId="0" fontId="64" fillId="0" borderId="30" xfId="0" applyFont="1" applyBorder="1">
      <protection locked="0"/>
    </xf>
    <xf numFmtId="0" fontId="58" fillId="0" borderId="28" xfId="0" applyFont="1" applyBorder="1" applyAlignment="1">
      <alignment vertical="top"/>
      <protection locked="0"/>
    </xf>
    <xf numFmtId="0" fontId="58" fillId="0" borderId="29" xfId="0" applyFont="1" applyBorder="1" applyAlignment="1">
      <alignment vertical="top"/>
      <protection locked="0"/>
    </xf>
    <xf numFmtId="0" fontId="58" fillId="0" borderId="31" xfId="0" applyFont="1" applyBorder="1" applyAlignment="1">
      <alignment vertical="top"/>
      <protection locked="0"/>
    </xf>
    <xf numFmtId="0" fontId="58" fillId="0" borderId="30" xfId="0" applyFont="1" applyBorder="1" applyAlignment="1">
      <alignment vertical="top"/>
      <protection locked="0"/>
    </xf>
    <xf numFmtId="0" fontId="58" fillId="0" borderId="32" xfId="0" applyFont="1" applyBorder="1" applyAlignment="1">
      <alignment vertical="top"/>
      <protection locked="0"/>
    </xf>
    <xf numFmtId="4" fontId="57" fillId="5" borderId="22" xfId="2" applyNumberFormat="1" applyFont="1" applyFill="1" applyBorder="1" applyAlignment="1" applyProtection="1">
      <alignment vertical="center"/>
      <protection locked="0"/>
    </xf>
    <xf numFmtId="4" fontId="57" fillId="5" borderId="22" xfId="3" applyNumberFormat="1" applyFont="1" applyFill="1" applyBorder="1" applyAlignment="1" applyProtection="1">
      <alignment vertical="center"/>
      <protection locked="0"/>
    </xf>
    <xf numFmtId="4" fontId="57" fillId="5" borderId="22" xfId="4" applyNumberFormat="1" applyFont="1" applyFill="1" applyBorder="1" applyAlignment="1" applyProtection="1">
      <alignment vertical="center"/>
      <protection locked="0"/>
    </xf>
    <xf numFmtId="4" fontId="57" fillId="5" borderId="22" xfId="5" applyNumberFormat="1" applyFont="1" applyFill="1" applyBorder="1" applyAlignment="1" applyProtection="1">
      <alignment vertical="center"/>
      <protection locked="0"/>
    </xf>
    <xf numFmtId="0" fontId="36" fillId="0" borderId="2" xfId="1" applyFont="1" applyAlignment="1">
      <alignment vertical="center" wrapText="1"/>
    </xf>
    <xf numFmtId="0" fontId="4" fillId="0" borderId="2" xfId="1" applyFont="1" applyAlignment="1">
      <alignment vertical="center" wrapText="1"/>
    </xf>
    <xf numFmtId="164" fontId="4" fillId="0" borderId="2" xfId="1" applyNumberFormat="1" applyFont="1" applyAlignment="1">
      <alignment horizontal="left" vertical="center"/>
    </xf>
    <xf numFmtId="0" fontId="4" fillId="0" borderId="2" xfId="1" applyFont="1" applyAlignment="1">
      <alignment horizontal="left" vertical="center"/>
    </xf>
    <xf numFmtId="0" fontId="4" fillId="5" borderId="2" xfId="1" applyFont="1" applyFill="1" applyAlignment="1" applyProtection="1">
      <alignment horizontal="left" vertical="center"/>
      <protection locked="0"/>
    </xf>
    <xf numFmtId="0" fontId="4" fillId="0" borderId="2" xfId="1" applyFont="1" applyAlignment="1">
      <alignment horizontal="left" vertical="center" wrapText="1"/>
    </xf>
    <xf numFmtId="0" fontId="42" fillId="0" borderId="0" xfId="2" applyFont="1" applyAlignment="1">
      <alignment horizontal="left" vertical="center"/>
    </xf>
    <xf numFmtId="0" fontId="42" fillId="0" borderId="0" xfId="3" applyFont="1" applyAlignment="1">
      <alignment horizontal="left" vertical="center"/>
    </xf>
    <xf numFmtId="49" fontId="42" fillId="0" borderId="0" xfId="3" applyNumberFormat="1" applyFont="1" applyAlignment="1">
      <alignment horizontal="left" vertical="center"/>
    </xf>
    <xf numFmtId="0" fontId="42" fillId="0" borderId="0" xfId="4" applyFont="1" applyAlignment="1">
      <alignment horizontal="left" vertical="center"/>
    </xf>
    <xf numFmtId="49" fontId="42" fillId="0" borderId="0" xfId="4" applyNumberFormat="1" applyFont="1" applyAlignment="1">
      <alignment horizontal="left" vertical="center"/>
    </xf>
    <xf numFmtId="0" fontId="42" fillId="0" borderId="0" xfId="5" applyFont="1" applyAlignment="1">
      <alignment horizontal="left" vertical="center"/>
    </xf>
    <xf numFmtId="49" fontId="42" fillId="0" borderId="0" xfId="5" applyNumberFormat="1" applyFont="1" applyAlignment="1">
      <alignment horizontal="left" vertical="center"/>
    </xf>
    <xf numFmtId="0" fontId="42" fillId="0" borderId="0" xfId="6" applyFont="1" applyAlignment="1">
      <alignment horizontal="left" vertical="center"/>
    </xf>
    <xf numFmtId="49" fontId="42" fillId="0" borderId="0" xfId="6" applyNumberFormat="1" applyFont="1" applyAlignment="1">
      <alignment horizontal="left" vertical="center"/>
    </xf>
    <xf numFmtId="0" fontId="60" fillId="0" borderId="30" xfId="0" applyFont="1" applyBorder="1" applyAlignment="1">
      <alignment horizontal="left"/>
      <protection locked="0"/>
    </xf>
    <xf numFmtId="0" fontId="3" fillId="0" borderId="0" xfId="5" applyFont="1" applyAlignment="1">
      <alignment horizontal="left" vertical="center"/>
    </xf>
    <xf numFmtId="0" fontId="32" fillId="0" borderId="0" xfId="5" applyFont="1" applyAlignment="1">
      <alignment horizontal="left" vertical="center"/>
    </xf>
    <xf numFmtId="0" fontId="29" fillId="0" borderId="22" xfId="5" applyFont="1" applyBorder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32" fillId="0" borderId="0" xfId="4" applyFont="1" applyAlignment="1">
      <alignment horizontal="left" vertical="center"/>
    </xf>
    <xf numFmtId="0" fontId="29" fillId="0" borderId="22" xfId="4" applyFont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2" fillId="0" borderId="0" xfId="3" applyFont="1" applyAlignment="1">
      <alignment horizontal="left" vertical="center"/>
    </xf>
    <xf numFmtId="0" fontId="29" fillId="0" borderId="22" xfId="3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2" fillId="0" borderId="0" xfId="2" applyFont="1" applyAlignment="1">
      <alignment horizontal="left" vertical="center"/>
    </xf>
    <xf numFmtId="0" fontId="29" fillId="0" borderId="22" xfId="2" applyFont="1" applyBorder="1" applyAlignment="1">
      <alignment horizontal="center" vertical="center"/>
    </xf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2" fillId="0" borderId="11" xfId="1" applyFont="1" applyBorder="1"/>
    <xf numFmtId="0" fontId="2" fillId="0" borderId="6" xfId="1" applyFont="1" applyBorder="1" applyAlignment="1">
      <alignment vertical="center"/>
    </xf>
    <xf numFmtId="0" fontId="21" fillId="0" borderId="12" xfId="1" applyFont="1" applyBorder="1" applyAlignment="1">
      <alignment horizontal="left" vertical="center"/>
    </xf>
    <xf numFmtId="0" fontId="2" fillId="0" borderId="12" xfId="1" applyFont="1" applyBorder="1" applyAlignment="1">
      <alignment vertical="center"/>
    </xf>
    <xf numFmtId="4" fontId="2" fillId="0" borderId="12" xfId="1" applyNumberFormat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6" fillId="3" borderId="8" xfId="1" applyFont="1" applyFill="1" applyBorder="1" applyAlignment="1">
      <alignment horizontal="left" vertical="center"/>
    </xf>
    <xf numFmtId="0" fontId="2" fillId="3" borderId="9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4" fontId="2" fillId="3" borderId="9" xfId="1" applyNumberFormat="1" applyFont="1" applyFill="1" applyBorder="1" applyAlignment="1">
      <alignment vertical="center"/>
    </xf>
    <xf numFmtId="0" fontId="24" fillId="0" borderId="11" xfId="1" applyFont="1" applyBorder="1" applyAlignment="1">
      <alignment horizontal="left" vertical="center"/>
    </xf>
    <xf numFmtId="0" fontId="2" fillId="0" borderId="11" xfId="1" applyFont="1" applyBorder="1" applyAlignment="1">
      <alignment vertical="center"/>
    </xf>
    <xf numFmtId="0" fontId="3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2" fillId="4" borderId="9" xfId="1" applyFont="1" applyFill="1" applyBorder="1" applyAlignment="1">
      <alignment vertical="center"/>
    </xf>
    <xf numFmtId="0" fontId="29" fillId="4" borderId="10" xfId="1" applyFont="1" applyFill="1" applyBorder="1" applyAlignment="1">
      <alignment horizontal="center" vertical="center"/>
    </xf>
    <xf numFmtId="0" fontId="30" fillId="0" borderId="15" xfId="1" applyFont="1" applyBorder="1" applyAlignment="1">
      <alignment horizontal="center" vertical="center" wrapText="1"/>
    </xf>
    <xf numFmtId="0" fontId="30" fillId="0" borderId="16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4" fontId="27" fillId="0" borderId="20" xfId="1" applyNumberFormat="1" applyFont="1" applyBorder="1" applyAlignment="1">
      <alignment vertical="center"/>
    </xf>
    <xf numFmtId="4" fontId="27" fillId="0" borderId="21" xfId="1" applyNumberFormat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35" fillId="0" borderId="6" xfId="1" applyFont="1" applyBorder="1" applyAlignment="1">
      <alignment vertical="center"/>
    </xf>
    <xf numFmtId="4" fontId="37" fillId="0" borderId="20" xfId="1" applyNumberFormat="1" applyFont="1" applyBorder="1" applyAlignment="1">
      <alignment vertical="center"/>
    </xf>
    <xf numFmtId="4" fontId="37" fillId="0" borderId="21" xfId="1" applyNumberFormat="1" applyFont="1" applyBorder="1" applyAlignment="1">
      <alignment vertical="center"/>
    </xf>
    <xf numFmtId="0" fontId="9" fillId="0" borderId="2" xfId="1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 vertical="top"/>
    </xf>
    <xf numFmtId="4" fontId="32" fillId="0" borderId="0" xfId="2" applyNumberFormat="1" applyFont="1" applyAlignment="1">
      <alignment vertical="center"/>
    </xf>
    <xf numFmtId="4" fontId="3" fillId="0" borderId="0" xfId="2" applyNumberFormat="1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4" fontId="3" fillId="0" borderId="0" xfId="2" applyNumberFormat="1" applyFont="1" applyAlignment="1">
      <alignment vertical="center"/>
    </xf>
    <xf numFmtId="0" fontId="24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12" xfId="2" applyFont="1" applyBorder="1" applyAlignment="1">
      <alignment horizontal="center" vertical="center"/>
    </xf>
    <xf numFmtId="0" fontId="3" fillId="0" borderId="12" xfId="2" applyFont="1" applyBorder="1" applyAlignment="1">
      <alignment horizontal="right" vertical="center"/>
    </xf>
    <xf numFmtId="0" fontId="17" fillId="0" borderId="0" xfId="2" applyFont="1" applyAlignment="1">
      <alignment horizontal="center" vertical="center"/>
    </xf>
    <xf numFmtId="0" fontId="30" fillId="0" borderId="15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0" fontId="30" fillId="0" borderId="17" xfId="2" applyFont="1" applyBorder="1" applyAlignment="1">
      <alignment horizontal="center" vertical="center" wrapText="1"/>
    </xf>
    <xf numFmtId="4" fontId="32" fillId="0" borderId="0" xfId="2" applyNumberFormat="1" applyFont="1"/>
    <xf numFmtId="0" fontId="47" fillId="0" borderId="18" xfId="2" applyFont="1" applyBorder="1" applyAlignment="1">
      <alignment vertical="center"/>
    </xf>
    <xf numFmtId="0" fontId="47" fillId="0" borderId="7" xfId="2" applyFont="1" applyBorder="1" applyAlignment="1">
      <alignment vertical="center"/>
    </xf>
    <xf numFmtId="0" fontId="29" fillId="0" borderId="6" xfId="2" applyFont="1" applyBorder="1" applyAlignment="1">
      <alignment vertical="center"/>
    </xf>
    <xf numFmtId="0" fontId="29" fillId="0" borderId="22" xfId="2" applyFont="1" applyBorder="1" applyAlignment="1">
      <alignment vertical="center" wrapText="1"/>
    </xf>
    <xf numFmtId="0" fontId="29" fillId="0" borderId="22" xfId="2" applyFont="1" applyBorder="1" applyAlignment="1">
      <alignment horizontal="center" vertical="center" wrapText="1"/>
    </xf>
    <xf numFmtId="167" fontId="29" fillId="0" borderId="22" xfId="2" applyNumberFormat="1" applyFont="1" applyBorder="1" applyAlignment="1">
      <alignment vertical="center"/>
    </xf>
    <xf numFmtId="4" fontId="29" fillId="5" borderId="22" xfId="2" applyNumberFormat="1" applyFont="1" applyFill="1" applyBorder="1" applyAlignment="1" applyProtection="1">
      <alignment vertical="center"/>
      <protection locked="0"/>
    </xf>
    <xf numFmtId="4" fontId="29" fillId="0" borderId="22" xfId="2" applyNumberFormat="1" applyFont="1" applyBorder="1" applyAlignment="1">
      <alignment vertical="center"/>
    </xf>
    <xf numFmtId="0" fontId="30" fillId="0" borderId="20" xfId="2" applyFont="1" applyBorder="1" applyAlignment="1">
      <alignment vertical="center"/>
    </xf>
    <xf numFmtId="0" fontId="30" fillId="0" borderId="0" xfId="2" applyFont="1" applyAlignment="1">
      <alignment vertical="center"/>
    </xf>
    <xf numFmtId="166" fontId="30" fillId="0" borderId="0" xfId="2" applyNumberFormat="1" applyFont="1" applyAlignment="1">
      <alignment vertical="center"/>
    </xf>
    <xf numFmtId="166" fontId="30" fillId="0" borderId="21" xfId="2" applyNumberFormat="1" applyFont="1" applyBorder="1" applyAlignment="1">
      <alignment vertical="center"/>
    </xf>
    <xf numFmtId="0" fontId="2" fillId="0" borderId="0" xfId="2" applyFont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/>
    </xf>
    <xf numFmtId="4" fontId="32" fillId="0" borderId="0" xfId="3" applyNumberFormat="1" applyFont="1" applyAlignment="1">
      <alignment vertical="center"/>
    </xf>
    <xf numFmtId="4" fontId="3" fillId="0" borderId="0" xfId="3" applyNumberFormat="1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165" fontId="3" fillId="0" borderId="0" xfId="3" applyNumberFormat="1" applyFont="1" applyAlignment="1">
      <alignment horizontal="right" vertical="center"/>
    </xf>
    <xf numFmtId="4" fontId="3" fillId="0" borderId="0" xfId="3" applyNumberFormat="1" applyFont="1" applyAlignment="1">
      <alignment vertical="center"/>
    </xf>
    <xf numFmtId="0" fontId="24" fillId="0" borderId="11" xfId="3" applyFont="1" applyBorder="1" applyAlignment="1">
      <alignment horizontal="left" vertical="center"/>
    </xf>
    <xf numFmtId="0" fontId="3" fillId="0" borderId="12" xfId="3" applyFont="1" applyBorder="1" applyAlignment="1">
      <alignment horizontal="left" vertical="center"/>
    </xf>
    <xf numFmtId="0" fontId="3" fillId="0" borderId="12" xfId="3" applyFont="1" applyBorder="1" applyAlignment="1">
      <alignment horizontal="center" vertical="center"/>
    </xf>
    <xf numFmtId="0" fontId="3" fillId="0" borderId="12" xfId="3" applyFont="1" applyBorder="1" applyAlignment="1">
      <alignment horizontal="right" vertical="center"/>
    </xf>
    <xf numFmtId="0" fontId="17" fillId="0" borderId="0" xfId="3" applyFont="1" applyAlignment="1">
      <alignment horizontal="center" vertical="center"/>
    </xf>
    <xf numFmtId="0" fontId="30" fillId="0" borderId="15" xfId="3" applyFont="1" applyBorder="1" applyAlignment="1">
      <alignment horizontal="center" vertical="center" wrapText="1"/>
    </xf>
    <xf numFmtId="0" fontId="30" fillId="0" borderId="16" xfId="3" applyFont="1" applyBorder="1" applyAlignment="1">
      <alignment horizontal="center" vertical="center" wrapText="1"/>
    </xf>
    <xf numFmtId="0" fontId="30" fillId="0" borderId="17" xfId="3" applyFont="1" applyBorder="1" applyAlignment="1">
      <alignment horizontal="center" vertical="center" wrapText="1"/>
    </xf>
    <xf numFmtId="4" fontId="32" fillId="0" borderId="0" xfId="3" applyNumberFormat="1" applyFont="1"/>
    <xf numFmtId="0" fontId="47" fillId="0" borderId="18" xfId="3" applyFont="1" applyBorder="1" applyAlignment="1">
      <alignment vertical="center"/>
    </xf>
    <xf numFmtId="0" fontId="47" fillId="0" borderId="7" xfId="3" applyFont="1" applyBorder="1" applyAlignment="1">
      <alignment vertical="center"/>
    </xf>
    <xf numFmtId="0" fontId="29" fillId="0" borderId="6" xfId="3" applyFont="1" applyBorder="1" applyAlignment="1">
      <alignment vertical="center"/>
    </xf>
    <xf numFmtId="0" fontId="29" fillId="0" borderId="22" xfId="3" applyFont="1" applyBorder="1" applyAlignment="1">
      <alignment vertical="center" wrapText="1"/>
    </xf>
    <xf numFmtId="0" fontId="29" fillId="0" borderId="22" xfId="3" applyFont="1" applyBorder="1" applyAlignment="1">
      <alignment horizontal="center" vertical="center" wrapText="1"/>
    </xf>
    <xf numFmtId="167" fontId="29" fillId="0" borderId="22" xfId="3" applyNumberFormat="1" applyFont="1" applyBorder="1" applyAlignment="1">
      <alignment vertical="center"/>
    </xf>
    <xf numFmtId="4" fontId="29" fillId="5" borderId="22" xfId="3" applyNumberFormat="1" applyFont="1" applyFill="1" applyBorder="1" applyAlignment="1" applyProtection="1">
      <alignment vertical="center"/>
      <protection locked="0"/>
    </xf>
    <xf numFmtId="4" fontId="29" fillId="0" borderId="22" xfId="3" applyNumberFormat="1" applyFont="1" applyBorder="1" applyAlignment="1">
      <alignment vertical="center"/>
    </xf>
    <xf numFmtId="0" fontId="30" fillId="0" borderId="20" xfId="3" applyFont="1" applyBorder="1" applyAlignment="1">
      <alignment vertical="center"/>
    </xf>
    <xf numFmtId="0" fontId="30" fillId="0" borderId="0" xfId="3" applyFont="1" applyAlignment="1">
      <alignment vertical="center"/>
    </xf>
    <xf numFmtId="166" fontId="30" fillId="0" borderId="0" xfId="3" applyNumberFormat="1" applyFont="1" applyAlignment="1">
      <alignment vertical="center"/>
    </xf>
    <xf numFmtId="166" fontId="30" fillId="0" borderId="21" xfId="3" applyNumberFormat="1" applyFont="1" applyBorder="1" applyAlignment="1">
      <alignment vertical="center"/>
    </xf>
    <xf numFmtId="0" fontId="2" fillId="0" borderId="0" xfId="3" applyFont="1" applyAlignment="1">
      <alignment vertical="center"/>
    </xf>
    <xf numFmtId="0" fontId="3" fillId="0" borderId="0" xfId="4" applyFont="1" applyAlignment="1">
      <alignment horizontal="left" vertical="center" wrapText="1"/>
    </xf>
    <xf numFmtId="0" fontId="3" fillId="0" borderId="0" xfId="4" applyFont="1" applyAlignment="1">
      <alignment horizontal="left" vertical="top"/>
    </xf>
    <xf numFmtId="4" fontId="32" fillId="0" borderId="0" xfId="4" applyNumberFormat="1" applyFont="1" applyAlignment="1">
      <alignment vertical="center"/>
    </xf>
    <xf numFmtId="4" fontId="3" fillId="0" borderId="0" xfId="4" applyNumberFormat="1" applyFont="1" applyAlignment="1">
      <alignment horizontal="right" vertical="center"/>
    </xf>
    <xf numFmtId="0" fontId="3" fillId="0" borderId="0" xfId="4" applyFont="1" applyAlignment="1">
      <alignment horizontal="right" vertical="center"/>
    </xf>
    <xf numFmtId="165" fontId="3" fillId="0" borderId="0" xfId="4" applyNumberFormat="1" applyFont="1" applyAlignment="1">
      <alignment horizontal="right" vertical="center"/>
    </xf>
    <xf numFmtId="4" fontId="3" fillId="0" borderId="0" xfId="4" applyNumberFormat="1" applyFont="1" applyAlignment="1">
      <alignment vertical="center"/>
    </xf>
    <xf numFmtId="0" fontId="24" fillId="0" borderId="11" xfId="4" applyFont="1" applyBorder="1" applyAlignment="1">
      <alignment horizontal="left" vertical="center"/>
    </xf>
    <xf numFmtId="0" fontId="3" fillId="0" borderId="12" xfId="4" applyFont="1" applyBorder="1" applyAlignment="1">
      <alignment horizontal="left" vertical="center"/>
    </xf>
    <xf numFmtId="0" fontId="3" fillId="0" borderId="12" xfId="4" applyFont="1" applyBorder="1" applyAlignment="1">
      <alignment horizontal="center" vertical="center"/>
    </xf>
    <xf numFmtId="0" fontId="3" fillId="0" borderId="12" xfId="4" applyFont="1" applyBorder="1" applyAlignment="1">
      <alignment horizontal="right" vertical="center"/>
    </xf>
    <xf numFmtId="0" fontId="17" fillId="0" borderId="0" xfId="4" applyFont="1" applyAlignment="1">
      <alignment horizontal="center" vertical="center"/>
    </xf>
    <xf numFmtId="0" fontId="30" fillId="0" borderId="15" xfId="4" applyFont="1" applyBorder="1" applyAlignment="1">
      <alignment horizontal="center" vertical="center" wrapText="1"/>
    </xf>
    <xf numFmtId="0" fontId="30" fillId="0" borderId="16" xfId="4" applyFont="1" applyBorder="1" applyAlignment="1">
      <alignment horizontal="center" vertical="center" wrapText="1"/>
    </xf>
    <xf numFmtId="0" fontId="30" fillId="0" borderId="17" xfId="4" applyFont="1" applyBorder="1" applyAlignment="1">
      <alignment horizontal="center" vertical="center" wrapText="1"/>
    </xf>
    <xf numFmtId="4" fontId="32" fillId="0" borderId="0" xfId="4" applyNumberFormat="1" applyFont="1"/>
    <xf numFmtId="0" fontId="47" fillId="0" borderId="18" xfId="4" applyFont="1" applyBorder="1" applyAlignment="1">
      <alignment vertical="center"/>
    </xf>
    <xf numFmtId="0" fontId="47" fillId="0" borderId="7" xfId="4" applyFont="1" applyBorder="1" applyAlignment="1">
      <alignment vertical="center"/>
    </xf>
    <xf numFmtId="0" fontId="29" fillId="0" borderId="6" xfId="4" applyFont="1" applyBorder="1" applyAlignment="1">
      <alignment vertical="center"/>
    </xf>
    <xf numFmtId="0" fontId="29" fillId="0" borderId="22" xfId="4" applyFont="1" applyBorder="1" applyAlignment="1">
      <alignment vertical="center" wrapText="1"/>
    </xf>
    <xf numFmtId="0" fontId="29" fillId="0" borderId="22" xfId="4" applyFont="1" applyBorder="1" applyAlignment="1">
      <alignment horizontal="center" vertical="center" wrapText="1"/>
    </xf>
    <xf numFmtId="167" fontId="29" fillId="0" borderId="22" xfId="4" applyNumberFormat="1" applyFont="1" applyBorder="1" applyAlignment="1">
      <alignment vertical="center"/>
    </xf>
    <xf numFmtId="4" fontId="29" fillId="5" borderId="22" xfId="4" applyNumberFormat="1" applyFont="1" applyFill="1" applyBorder="1" applyAlignment="1" applyProtection="1">
      <alignment vertical="center"/>
      <protection locked="0"/>
    </xf>
    <xf numFmtId="4" fontId="29" fillId="0" borderId="22" xfId="4" applyNumberFormat="1" applyFont="1" applyBorder="1" applyAlignment="1">
      <alignment vertical="center"/>
    </xf>
    <xf numFmtId="0" fontId="30" fillId="0" borderId="20" xfId="4" applyFont="1" applyBorder="1" applyAlignment="1">
      <alignment vertical="center"/>
    </xf>
    <xf numFmtId="0" fontId="30" fillId="0" borderId="0" xfId="4" applyFont="1" applyAlignment="1">
      <alignment vertical="center"/>
    </xf>
    <xf numFmtId="166" fontId="30" fillId="0" borderId="0" xfId="4" applyNumberFormat="1" applyFont="1" applyAlignment="1">
      <alignment vertical="center"/>
    </xf>
    <xf numFmtId="166" fontId="30" fillId="0" borderId="21" xfId="4" applyNumberFormat="1" applyFont="1" applyBorder="1" applyAlignment="1">
      <alignment vertical="center"/>
    </xf>
    <xf numFmtId="0" fontId="2" fillId="0" borderId="0" xfId="4" applyFont="1" applyAlignment="1">
      <alignment vertical="center"/>
    </xf>
    <xf numFmtId="0" fontId="3" fillId="0" borderId="0" xfId="5" applyFont="1" applyAlignment="1">
      <alignment horizontal="left" vertical="center" wrapText="1"/>
    </xf>
    <xf numFmtId="0" fontId="3" fillId="0" borderId="0" xfId="5" applyFont="1" applyAlignment="1">
      <alignment horizontal="left" vertical="top"/>
    </xf>
    <xf numFmtId="4" fontId="32" fillId="0" borderId="0" xfId="5" applyNumberFormat="1" applyFont="1" applyAlignment="1">
      <alignment vertical="center"/>
    </xf>
    <xf numFmtId="4" fontId="3" fillId="0" borderId="0" xfId="5" applyNumberFormat="1" applyFont="1" applyAlignment="1">
      <alignment horizontal="right" vertical="center"/>
    </xf>
    <xf numFmtId="0" fontId="3" fillId="0" borderId="0" xfId="5" applyFont="1" applyAlignment="1">
      <alignment horizontal="right" vertical="center"/>
    </xf>
    <xf numFmtId="165" fontId="3" fillId="0" borderId="0" xfId="5" applyNumberFormat="1" applyFont="1" applyAlignment="1">
      <alignment horizontal="right" vertical="center"/>
    </xf>
    <xf numFmtId="4" fontId="3" fillId="0" borderId="0" xfId="5" applyNumberFormat="1" applyFont="1" applyAlignment="1">
      <alignment vertical="center"/>
    </xf>
    <xf numFmtId="0" fontId="24" fillId="0" borderId="11" xfId="5" applyFont="1" applyBorder="1" applyAlignment="1">
      <alignment horizontal="left" vertical="center"/>
    </xf>
    <xf numFmtId="0" fontId="3" fillId="0" borderId="12" xfId="5" applyFont="1" applyBorder="1" applyAlignment="1">
      <alignment horizontal="left" vertical="center"/>
    </xf>
    <xf numFmtId="0" fontId="3" fillId="0" borderId="12" xfId="5" applyFont="1" applyBorder="1" applyAlignment="1">
      <alignment horizontal="center" vertical="center"/>
    </xf>
    <xf numFmtId="0" fontId="3" fillId="0" borderId="12" xfId="5" applyFont="1" applyBorder="1" applyAlignment="1">
      <alignment horizontal="right" vertical="center"/>
    </xf>
    <xf numFmtId="0" fontId="17" fillId="0" borderId="0" xfId="5" applyFont="1" applyAlignment="1">
      <alignment horizontal="center" vertical="center"/>
    </xf>
    <xf numFmtId="0" fontId="30" fillId="0" borderId="15" xfId="5" applyFont="1" applyBorder="1" applyAlignment="1">
      <alignment horizontal="center" vertical="center" wrapText="1"/>
    </xf>
    <xf numFmtId="0" fontId="30" fillId="0" borderId="16" xfId="5" applyFont="1" applyBorder="1" applyAlignment="1">
      <alignment horizontal="center" vertical="center" wrapText="1"/>
    </xf>
    <xf numFmtId="0" fontId="30" fillId="0" borderId="17" xfId="5" applyFont="1" applyBorder="1" applyAlignment="1">
      <alignment horizontal="center" vertical="center" wrapText="1"/>
    </xf>
    <xf numFmtId="4" fontId="32" fillId="0" borderId="0" xfId="5" applyNumberFormat="1" applyFont="1"/>
    <xf numFmtId="0" fontId="47" fillId="0" borderId="18" xfId="5" applyFont="1" applyBorder="1" applyAlignment="1">
      <alignment vertical="center"/>
    </xf>
    <xf numFmtId="0" fontId="47" fillId="0" borderId="7" xfId="5" applyFont="1" applyBorder="1" applyAlignment="1">
      <alignment vertical="center"/>
    </xf>
    <xf numFmtId="0" fontId="29" fillId="0" borderId="6" xfId="5" applyFont="1" applyBorder="1" applyAlignment="1">
      <alignment vertical="center"/>
    </xf>
    <xf numFmtId="0" fontId="29" fillId="0" borderId="22" xfId="5" applyFont="1" applyBorder="1" applyAlignment="1">
      <alignment vertical="center" wrapText="1"/>
    </xf>
    <xf numFmtId="0" fontId="29" fillId="0" borderId="22" xfId="5" applyFont="1" applyBorder="1" applyAlignment="1">
      <alignment horizontal="center" vertical="center" wrapText="1"/>
    </xf>
    <xf numFmtId="167" fontId="29" fillId="0" borderId="22" xfId="5" applyNumberFormat="1" applyFont="1" applyBorder="1" applyAlignment="1">
      <alignment vertical="center"/>
    </xf>
    <xf numFmtId="4" fontId="29" fillId="5" borderId="22" xfId="5" applyNumberFormat="1" applyFont="1" applyFill="1" applyBorder="1" applyAlignment="1" applyProtection="1">
      <alignment vertical="center"/>
      <protection locked="0"/>
    </xf>
    <xf numFmtId="4" fontId="29" fillId="0" borderId="22" xfId="5" applyNumberFormat="1" applyFont="1" applyBorder="1" applyAlignment="1">
      <alignment vertical="center"/>
    </xf>
    <xf numFmtId="0" fontId="30" fillId="0" borderId="20" xfId="5" applyFont="1" applyBorder="1" applyAlignment="1">
      <alignment vertical="center"/>
    </xf>
    <xf numFmtId="0" fontId="30" fillId="0" borderId="0" xfId="5" applyFont="1" applyAlignment="1">
      <alignment vertical="center"/>
    </xf>
    <xf numFmtId="166" fontId="30" fillId="0" borderId="0" xfId="5" applyNumberFormat="1" applyFont="1" applyAlignment="1">
      <alignment vertical="center"/>
    </xf>
    <xf numFmtId="166" fontId="30" fillId="0" borderId="21" xfId="5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6" applyFont="1" applyAlignment="1">
      <alignment horizontal="left" vertical="center" wrapText="1"/>
    </xf>
    <xf numFmtId="0" fontId="3" fillId="0" borderId="0" xfId="6" applyFont="1" applyAlignment="1">
      <alignment horizontal="left" vertical="top"/>
    </xf>
    <xf numFmtId="4" fontId="32" fillId="0" borderId="0" xfId="6" applyNumberFormat="1" applyFont="1" applyAlignment="1">
      <alignment vertical="center"/>
    </xf>
    <xf numFmtId="4" fontId="3" fillId="0" borderId="0" xfId="6" applyNumberFormat="1" applyFont="1" applyAlignment="1">
      <alignment horizontal="right" vertical="center"/>
    </xf>
    <xf numFmtId="0" fontId="3" fillId="0" borderId="0" xfId="6" applyFont="1" applyAlignment="1">
      <alignment horizontal="right" vertical="center"/>
    </xf>
    <xf numFmtId="165" fontId="3" fillId="0" borderId="0" xfId="6" applyNumberFormat="1" applyFont="1" applyAlignment="1">
      <alignment horizontal="right" vertical="center"/>
    </xf>
    <xf numFmtId="4" fontId="3" fillId="0" borderId="0" xfId="6" applyNumberFormat="1" applyFont="1" applyAlignment="1">
      <alignment vertical="center"/>
    </xf>
    <xf numFmtId="0" fontId="24" fillId="0" borderId="11" xfId="6" applyFont="1" applyBorder="1" applyAlignment="1">
      <alignment horizontal="left" vertical="center"/>
    </xf>
    <xf numFmtId="0" fontId="3" fillId="0" borderId="12" xfId="6" applyFont="1" applyBorder="1" applyAlignment="1">
      <alignment horizontal="left" vertical="center"/>
    </xf>
    <xf numFmtId="0" fontId="3" fillId="0" borderId="12" xfId="6" applyFont="1" applyBorder="1" applyAlignment="1">
      <alignment horizontal="center" vertical="center"/>
    </xf>
    <xf numFmtId="0" fontId="3" fillId="0" borderId="12" xfId="6" applyFont="1" applyBorder="1" applyAlignment="1">
      <alignment horizontal="right" vertical="center"/>
    </xf>
    <xf numFmtId="0" fontId="17" fillId="0" borderId="0" xfId="6" applyFont="1" applyAlignment="1">
      <alignment horizontal="center" vertical="center"/>
    </xf>
    <xf numFmtId="0" fontId="30" fillId="0" borderId="15" xfId="6" applyFont="1" applyBorder="1" applyAlignment="1">
      <alignment horizontal="center" vertical="center" wrapText="1"/>
    </xf>
    <xf numFmtId="0" fontId="30" fillId="0" borderId="16" xfId="6" applyFont="1" applyBorder="1" applyAlignment="1">
      <alignment horizontal="center" vertical="center" wrapText="1"/>
    </xf>
    <xf numFmtId="0" fontId="30" fillId="0" borderId="17" xfId="6" applyFont="1" applyBorder="1" applyAlignment="1">
      <alignment horizontal="center" vertical="center" wrapText="1"/>
    </xf>
    <xf numFmtId="0" fontId="32" fillId="0" borderId="0" xfId="6" applyFont="1" applyAlignment="1">
      <alignment horizontal="left" vertical="center"/>
    </xf>
    <xf numFmtId="4" fontId="32" fillId="0" borderId="0" xfId="6" applyNumberFormat="1" applyFont="1"/>
    <xf numFmtId="0" fontId="47" fillId="0" borderId="18" xfId="6" applyFont="1" applyBorder="1" applyAlignment="1">
      <alignment vertical="center"/>
    </xf>
    <xf numFmtId="0" fontId="47" fillId="0" borderId="7" xfId="6" applyFont="1" applyBorder="1" applyAlignment="1">
      <alignment vertical="center"/>
    </xf>
    <xf numFmtId="0" fontId="29" fillId="0" borderId="6" xfId="6" applyFont="1" applyBorder="1" applyAlignment="1">
      <alignment vertical="center"/>
    </xf>
    <xf numFmtId="0" fontId="29" fillId="0" borderId="22" xfId="6" applyFont="1" applyBorder="1" applyAlignment="1">
      <alignment horizontal="center" vertical="center"/>
    </xf>
    <xf numFmtId="0" fontId="29" fillId="0" borderId="22" xfId="6" applyFont="1" applyBorder="1" applyAlignment="1">
      <alignment vertical="center" wrapText="1"/>
    </xf>
    <xf numFmtId="0" fontId="29" fillId="0" borderId="22" xfId="6" applyFont="1" applyBorder="1" applyAlignment="1">
      <alignment horizontal="center" vertical="center" wrapText="1"/>
    </xf>
    <xf numFmtId="167" fontId="29" fillId="0" borderId="22" xfId="6" applyNumberFormat="1" applyFont="1" applyBorder="1" applyAlignment="1">
      <alignment vertical="center"/>
    </xf>
    <xf numFmtId="4" fontId="29" fillId="5" borderId="22" xfId="6" applyNumberFormat="1" applyFont="1" applyFill="1" applyBorder="1" applyAlignment="1" applyProtection="1">
      <alignment vertical="center"/>
      <protection locked="0"/>
    </xf>
    <xf numFmtId="4" fontId="29" fillId="0" borderId="22" xfId="6" applyNumberFormat="1" applyFont="1" applyBorder="1" applyAlignment="1">
      <alignment vertical="center"/>
    </xf>
    <xf numFmtId="0" fontId="30" fillId="0" borderId="20" xfId="6" applyFont="1" applyBorder="1" applyAlignment="1">
      <alignment vertical="center"/>
    </xf>
    <xf numFmtId="0" fontId="30" fillId="0" borderId="0" xfId="6" applyFont="1" applyAlignment="1">
      <alignment vertical="center"/>
    </xf>
    <xf numFmtId="166" fontId="30" fillId="0" borderId="0" xfId="6" applyNumberFormat="1" applyFont="1" applyAlignment="1">
      <alignment vertical="center"/>
    </xf>
    <xf numFmtId="166" fontId="30" fillId="0" borderId="21" xfId="6" applyNumberFormat="1" applyFont="1" applyBorder="1" applyAlignment="1">
      <alignment vertical="center"/>
    </xf>
    <xf numFmtId="0" fontId="2" fillId="0" borderId="0" xfId="6" applyFont="1" applyAlignment="1">
      <alignment vertical="center"/>
    </xf>
    <xf numFmtId="0" fontId="60" fillId="0" borderId="2" xfId="0" applyFont="1" applyBorder="1" applyAlignment="1">
      <alignment horizontal="left" vertical="center" wrapText="1"/>
      <protection locked="0"/>
    </xf>
    <xf numFmtId="0" fontId="61" fillId="0" borderId="2" xfId="0" applyFont="1" applyBorder="1" applyAlignment="1">
      <alignment horizontal="left" vertical="center" wrapText="1"/>
      <protection locked="0"/>
    </xf>
    <xf numFmtId="0" fontId="61" fillId="0" borderId="2" xfId="0" applyFont="1" applyBorder="1" applyAlignment="1">
      <alignment vertical="center" wrapText="1"/>
      <protection locked="0"/>
    </xf>
    <xf numFmtId="0" fontId="61" fillId="0" borderId="2" xfId="0" applyFont="1" applyBorder="1" applyAlignment="1">
      <alignment horizontal="left" vertical="center"/>
      <protection locked="0"/>
    </xf>
    <xf numFmtId="0" fontId="61" fillId="0" borderId="2" xfId="0" applyFont="1" applyBorder="1" applyAlignment="1">
      <alignment vertical="center"/>
      <protection locked="0"/>
    </xf>
    <xf numFmtId="49" fontId="61" fillId="0" borderId="2" xfId="0" applyNumberFormat="1" applyFont="1" applyBorder="1" applyAlignment="1">
      <alignment vertical="center" wrapText="1"/>
      <protection locked="0"/>
    </xf>
    <xf numFmtId="0" fontId="58" fillId="0" borderId="2" xfId="0" applyFont="1" applyBorder="1" applyAlignment="1">
      <alignment vertical="top"/>
      <protection locked="0"/>
    </xf>
    <xf numFmtId="0" fontId="60" fillId="0" borderId="2" xfId="0" applyFont="1" applyBorder="1" applyAlignment="1">
      <alignment horizontal="left" vertical="center"/>
      <protection locked="0"/>
    </xf>
    <xf numFmtId="0" fontId="65" fillId="0" borderId="2" xfId="0" applyFont="1" applyBorder="1" applyAlignment="1">
      <alignment horizontal="left" vertical="center"/>
      <protection locked="0"/>
    </xf>
    <xf numFmtId="0" fontId="66" fillId="0" borderId="2" xfId="0" applyFont="1" applyBorder="1" applyAlignment="1">
      <alignment horizontal="left" vertical="center"/>
      <protection locked="0"/>
    </xf>
    <xf numFmtId="0" fontId="61" fillId="0" borderId="2" xfId="0" applyFont="1" applyBorder="1" applyAlignment="1">
      <alignment horizontal="center" vertical="center"/>
      <protection locked="0"/>
    </xf>
    <xf numFmtId="0" fontId="58" fillId="0" borderId="2" xfId="0" applyFont="1" applyBorder="1" applyAlignment="1">
      <alignment horizontal="left" vertical="center"/>
      <protection locked="0"/>
    </xf>
    <xf numFmtId="0" fontId="63" fillId="0" borderId="2" xfId="0" applyFont="1" applyBorder="1" applyAlignment="1">
      <alignment horizontal="left" vertical="center"/>
      <protection locked="0"/>
    </xf>
    <xf numFmtId="0" fontId="64" fillId="0" borderId="2" xfId="0" applyFont="1" applyBorder="1" applyAlignment="1">
      <alignment horizontal="left" vertical="center"/>
      <protection locked="0"/>
    </xf>
    <xf numFmtId="0" fontId="58" fillId="0" borderId="2" xfId="0" applyFont="1" applyBorder="1" applyAlignment="1">
      <alignment horizontal="left" vertical="center" wrapText="1"/>
      <protection locked="0"/>
    </xf>
    <xf numFmtId="0" fontId="62" fillId="0" borderId="2" xfId="0" applyFont="1" applyBorder="1" applyAlignment="1">
      <alignment horizontal="left" vertical="center" wrapText="1"/>
      <protection locked="0"/>
    </xf>
    <xf numFmtId="0" fontId="62" fillId="0" borderId="2" xfId="0" applyFont="1" applyBorder="1" applyAlignment="1">
      <alignment horizontal="center" vertical="center" wrapText="1"/>
      <protection locked="0"/>
    </xf>
    <xf numFmtId="0" fontId="62" fillId="0" borderId="2" xfId="0" applyFont="1" applyBorder="1" applyAlignment="1">
      <alignment horizontal="left" vertical="center"/>
      <protection locked="0"/>
    </xf>
    <xf numFmtId="0" fontId="61" fillId="0" borderId="2" xfId="0" applyFont="1" applyBorder="1" applyAlignment="1">
      <alignment horizontal="left" vertical="top"/>
      <protection locked="0"/>
    </xf>
    <xf numFmtId="0" fontId="61" fillId="0" borderId="2" xfId="0" applyFont="1" applyBorder="1" applyAlignment="1">
      <alignment horizontal="center" vertical="top"/>
      <protection locked="0"/>
    </xf>
    <xf numFmtId="0" fontId="62" fillId="0" borderId="2" xfId="0" applyFont="1" applyBorder="1" applyAlignment="1">
      <alignment horizontal="center" vertical="center"/>
      <protection locked="0"/>
    </xf>
    <xf numFmtId="0" fontId="60" fillId="0" borderId="2" xfId="0" applyFont="1" applyBorder="1" applyAlignment="1">
      <alignment vertical="center"/>
      <protection locked="0"/>
    </xf>
    <xf numFmtId="0" fontId="61" fillId="0" borderId="2" xfId="0" applyFont="1" applyBorder="1" applyAlignment="1">
      <alignment vertical="top"/>
      <protection locked="0"/>
    </xf>
    <xf numFmtId="49" fontId="61" fillId="0" borderId="2" xfId="0" applyNumberFormat="1" applyFont="1" applyBorder="1" applyAlignment="1">
      <alignment horizontal="left" vertical="center"/>
      <protection locked="0"/>
    </xf>
    <xf numFmtId="0" fontId="61" fillId="0" borderId="2" xfId="0" applyFont="1" applyBorder="1" applyAlignment="1" applyProtection="1">
      <alignment vertical="top"/>
    </xf>
    <xf numFmtId="0" fontId="61" fillId="0" borderId="2" xfId="0" applyFont="1" applyBorder="1" applyAlignment="1" applyProtection="1">
      <alignment horizontal="left" vertical="center"/>
    </xf>
    <xf numFmtId="0" fontId="61" fillId="0" borderId="2" xfId="0" applyFont="1" applyBorder="1" applyAlignment="1" applyProtection="1">
      <alignment horizontal="center" vertical="center"/>
    </xf>
    <xf numFmtId="49" fontId="61" fillId="0" borderId="2" xfId="0" applyNumberFormat="1" applyFont="1" applyBorder="1" applyAlignment="1" applyProtection="1">
      <alignment horizontal="left" vertical="center"/>
    </xf>
    <xf numFmtId="0" fontId="1" fillId="0" borderId="0" xfId="2" applyFont="1" applyAlignment="1">
      <alignment vertical="center"/>
    </xf>
    <xf numFmtId="0" fontId="1" fillId="0" borderId="0" xfId="3" applyFont="1" applyAlignment="1">
      <alignment vertical="center"/>
    </xf>
    <xf numFmtId="0" fontId="1" fillId="0" borderId="0" xfId="4" applyFont="1" applyAlignment="1">
      <alignment vertical="center"/>
    </xf>
    <xf numFmtId="0" fontId="1" fillId="0" borderId="0" xfId="5" applyFont="1" applyAlignment="1">
      <alignment vertical="center"/>
    </xf>
    <xf numFmtId="0" fontId="1" fillId="0" borderId="0" xfId="6" applyFont="1" applyAlignment="1">
      <alignment vertical="center"/>
    </xf>
    <xf numFmtId="0" fontId="61" fillId="0" borderId="2" xfId="0" applyFont="1" applyBorder="1" applyAlignment="1">
      <alignment horizontal="left" vertical="center" wrapText="1"/>
      <protection locked="0"/>
    </xf>
    <xf numFmtId="0" fontId="60" fillId="0" borderId="30" xfId="0" applyFont="1" applyBorder="1" applyAlignment="1">
      <alignment horizontal="left" wrapText="1"/>
      <protection locked="0"/>
    </xf>
    <xf numFmtId="0" fontId="59" fillId="0" borderId="2" xfId="0" applyFont="1" applyBorder="1" applyAlignment="1">
      <alignment horizontal="center" vertical="center" wrapText="1"/>
      <protection locked="0"/>
    </xf>
    <xf numFmtId="49" fontId="61" fillId="0" borderId="2" xfId="0" applyNumberFormat="1" applyFont="1" applyBorder="1" applyAlignment="1">
      <alignment horizontal="left" vertical="center" wrapText="1"/>
      <protection locked="0"/>
    </xf>
    <xf numFmtId="0" fontId="59" fillId="0" borderId="2" xfId="0" applyFont="1" applyBorder="1" applyAlignment="1">
      <alignment horizontal="center" vertical="center"/>
      <protection locked="0"/>
    </xf>
    <xf numFmtId="0" fontId="60" fillId="0" borderId="30" xfId="0" applyFont="1" applyBorder="1" applyAlignment="1">
      <alignment horizontal="left"/>
      <protection locked="0"/>
    </xf>
    <xf numFmtId="0" fontId="61" fillId="0" borderId="2" xfId="0" applyFont="1" applyBorder="1" applyAlignment="1">
      <alignment horizontal="left" vertical="center"/>
      <protection locked="0"/>
    </xf>
    <xf numFmtId="0" fontId="61" fillId="0" borderId="2" xfId="0" applyFont="1" applyBorder="1" applyAlignment="1">
      <alignment horizontal="left" vertical="top"/>
      <protection locked="0"/>
    </xf>
    <xf numFmtId="0" fontId="17" fillId="2" borderId="2" xfId="1" applyFont="1" applyFill="1" applyAlignment="1">
      <alignment horizontal="center" vertical="center"/>
    </xf>
    <xf numFmtId="0" fontId="4" fillId="0" borderId="2" xfId="1" applyFont="1" applyAlignment="1">
      <alignment horizontal="left" vertical="center"/>
    </xf>
    <xf numFmtId="0" fontId="20" fillId="0" borderId="2" xfId="1" applyFont="1" applyAlignment="1">
      <alignment horizontal="left" vertical="top"/>
    </xf>
    <xf numFmtId="0" fontId="5" fillId="0" borderId="2" xfId="1" applyFont="1" applyAlignment="1">
      <alignment horizontal="left" vertical="top" wrapText="1"/>
    </xf>
    <xf numFmtId="0" fontId="4" fillId="5" borderId="2" xfId="1" quotePrefix="1" applyFont="1" applyFill="1" applyAlignment="1" applyProtection="1">
      <alignment horizontal="left" vertical="center"/>
      <protection locked="0"/>
    </xf>
    <xf numFmtId="0" fontId="4" fillId="5" borderId="2" xfId="1" applyFont="1" applyFill="1" applyAlignment="1" applyProtection="1">
      <alignment horizontal="left" vertical="center"/>
      <protection locked="0"/>
    </xf>
    <xf numFmtId="0" fontId="4" fillId="0" borderId="2" xfId="1" applyFont="1" applyAlignment="1">
      <alignment horizontal="left" vertical="center" wrapText="1"/>
    </xf>
    <xf numFmtId="4" fontId="21" fillId="0" borderId="12" xfId="1" applyNumberFormat="1" applyFont="1" applyBorder="1" applyAlignment="1">
      <alignment vertical="center"/>
    </xf>
    <xf numFmtId="0" fontId="3" fillId="0" borderId="2" xfId="1" applyFont="1" applyAlignment="1">
      <alignment horizontal="right" vertical="center"/>
    </xf>
    <xf numFmtId="4" fontId="3" fillId="0" borderId="2" xfId="1" applyNumberFormat="1" applyFont="1" applyAlignment="1">
      <alignment horizontal="right" vertical="center"/>
    </xf>
    <xf numFmtId="165" fontId="3" fillId="0" borderId="2" xfId="1" applyNumberFormat="1" applyFont="1" applyAlignment="1">
      <alignment horizontal="left" vertical="center"/>
    </xf>
    <xf numFmtId="4" fontId="23" fillId="0" borderId="2" xfId="1" applyNumberFormat="1" applyFont="1" applyAlignment="1">
      <alignment horizontal="right" vertical="center"/>
    </xf>
    <xf numFmtId="4" fontId="6" fillId="3" borderId="9" xfId="1" applyNumberFormat="1" applyFont="1" applyFill="1" applyBorder="1" applyAlignment="1">
      <alignment horizontal="left" vertical="center"/>
    </xf>
    <xf numFmtId="4" fontId="6" fillId="3" borderId="9" xfId="1" applyNumberFormat="1" applyFont="1" applyFill="1" applyBorder="1" applyAlignment="1">
      <alignment vertical="center"/>
    </xf>
    <xf numFmtId="4" fontId="6" fillId="3" borderId="10" xfId="1" applyNumberFormat="1" applyFont="1" applyFill="1" applyBorder="1" applyAlignment="1">
      <alignment vertical="center"/>
    </xf>
    <xf numFmtId="0" fontId="5" fillId="0" borderId="2" xfId="1" applyFont="1" applyAlignment="1">
      <alignment horizontal="left" vertical="center" wrapText="1"/>
    </xf>
    <xf numFmtId="164" fontId="4" fillId="0" borderId="2" xfId="1" applyNumberFormat="1" applyFont="1" applyAlignment="1">
      <alignment horizontal="left" vertical="center"/>
    </xf>
    <xf numFmtId="0" fontId="4" fillId="0" borderId="2" xfId="1" applyFont="1" applyAlignment="1">
      <alignment vertical="center" wrapText="1"/>
    </xf>
    <xf numFmtId="0" fontId="27" fillId="0" borderId="18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 vertical="center"/>
    </xf>
    <xf numFmtId="0" fontId="27" fillId="0" borderId="20" xfId="1" applyFont="1" applyBorder="1" applyAlignment="1">
      <alignment horizontal="center" vertical="center"/>
    </xf>
    <xf numFmtId="0" fontId="27" fillId="0" borderId="2" xfId="1" applyFont="1" applyAlignment="1">
      <alignment horizontal="center" vertical="center"/>
    </xf>
    <xf numFmtId="0" fontId="29" fillId="4" borderId="8" xfId="1" applyFont="1" applyFill="1" applyBorder="1" applyAlignment="1">
      <alignment horizontal="center" vertical="center"/>
    </xf>
    <xf numFmtId="0" fontId="29" fillId="4" borderId="9" xfId="1" applyFont="1" applyFill="1" applyBorder="1" applyAlignment="1">
      <alignment horizontal="center" vertical="center"/>
    </xf>
    <xf numFmtId="0" fontId="29" fillId="4" borderId="9" xfId="1" applyFont="1" applyFill="1" applyBorder="1" applyAlignment="1">
      <alignment horizontal="right" vertical="center"/>
    </xf>
    <xf numFmtId="4" fontId="32" fillId="0" borderId="2" xfId="1" applyNumberFormat="1" applyFont="1" applyAlignment="1">
      <alignment horizontal="right" vertical="center"/>
    </xf>
    <xf numFmtId="4" fontId="32" fillId="0" borderId="2" xfId="1" applyNumberFormat="1" applyFont="1" applyAlignment="1">
      <alignment vertical="center"/>
    </xf>
    <xf numFmtId="49" fontId="36" fillId="0" borderId="2" xfId="1" applyNumberFormat="1" applyFont="1" applyAlignment="1">
      <alignment vertical="center"/>
    </xf>
    <xf numFmtId="0" fontId="36" fillId="0" borderId="2" xfId="1" applyFont="1" applyAlignment="1">
      <alignment vertical="center" wrapText="1"/>
    </xf>
    <xf numFmtId="4" fontId="35" fillId="0" borderId="2" xfId="1" applyNumberFormat="1" applyFont="1" applyAlignment="1">
      <alignment horizontal="right" vertical="center"/>
    </xf>
    <xf numFmtId="4" fontId="35" fillId="0" borderId="2" xfId="1" applyNumberFormat="1" applyFont="1" applyAlignment="1">
      <alignment vertical="center"/>
    </xf>
    <xf numFmtId="0" fontId="17" fillId="2" borderId="0" xfId="2" applyFont="1" applyFill="1" applyAlignment="1">
      <alignment horizontal="center" vertical="center"/>
    </xf>
    <xf numFmtId="0" fontId="8" fillId="0" borderId="0" xfId="2"/>
    <xf numFmtId="0" fontId="3" fillId="0" borderId="0" xfId="2" applyFont="1" applyAlignment="1">
      <alignment horizontal="left" vertical="center" wrapText="1"/>
    </xf>
    <xf numFmtId="0" fontId="40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 vertical="center"/>
    </xf>
    <xf numFmtId="0" fontId="8" fillId="0" borderId="0" xfId="2" applyAlignment="1">
      <alignment vertical="center"/>
    </xf>
    <xf numFmtId="0" fontId="42" fillId="0" borderId="0" xfId="2" applyFont="1" applyAlignment="1">
      <alignment horizontal="left" vertical="center"/>
    </xf>
    <xf numFmtId="49" fontId="42" fillId="0" borderId="0" xfId="2" applyNumberFormat="1" applyFont="1" applyAlignment="1">
      <alignment horizontal="left" vertical="center" wrapText="1"/>
    </xf>
    <xf numFmtId="49" fontId="42" fillId="5" borderId="0" xfId="2" applyNumberFormat="1" applyFont="1" applyFill="1" applyAlignment="1">
      <alignment horizontal="left" vertical="center"/>
    </xf>
    <xf numFmtId="0" fontId="17" fillId="2" borderId="0" xfId="3" applyFont="1" applyFill="1" applyAlignment="1">
      <alignment horizontal="center" vertical="center"/>
    </xf>
    <xf numFmtId="0" fontId="8" fillId="0" borderId="0" xfId="3"/>
    <xf numFmtId="0" fontId="3" fillId="0" borderId="0" xfId="3" applyFont="1" applyAlignment="1">
      <alignment horizontal="left" vertical="center" wrapText="1"/>
    </xf>
    <xf numFmtId="0" fontId="40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center"/>
    </xf>
    <xf numFmtId="0" fontId="8" fillId="0" borderId="0" xfId="3" applyAlignment="1">
      <alignment vertical="center"/>
    </xf>
    <xf numFmtId="0" fontId="42" fillId="0" borderId="0" xfId="3" applyFont="1" applyAlignment="1">
      <alignment horizontal="left" vertical="center"/>
    </xf>
    <xf numFmtId="49" fontId="42" fillId="0" borderId="0" xfId="3" applyNumberFormat="1" applyFont="1" applyAlignment="1">
      <alignment horizontal="left" vertical="center" wrapText="1"/>
    </xf>
    <xf numFmtId="49" fontId="42" fillId="0" borderId="0" xfId="3" applyNumberFormat="1" applyFont="1" applyAlignment="1">
      <alignment horizontal="left" vertical="center"/>
    </xf>
    <xf numFmtId="0" fontId="17" fillId="2" borderId="0" xfId="4" applyFont="1" applyFill="1" applyAlignment="1">
      <alignment horizontal="center" vertical="center"/>
    </xf>
    <xf numFmtId="0" fontId="8" fillId="0" borderId="0" xfId="4"/>
    <xf numFmtId="0" fontId="3" fillId="0" borderId="0" xfId="4" applyFont="1" applyAlignment="1">
      <alignment horizontal="left" vertical="center" wrapText="1"/>
    </xf>
    <xf numFmtId="0" fontId="40" fillId="0" borderId="0" xfId="4" applyFont="1" applyAlignment="1">
      <alignment horizontal="left" vertical="center" wrapText="1"/>
    </xf>
    <xf numFmtId="0" fontId="3" fillId="0" borderId="0" xfId="4" applyFont="1" applyAlignment="1">
      <alignment horizontal="left" vertical="center"/>
    </xf>
    <xf numFmtId="0" fontId="8" fillId="0" borderId="0" xfId="4" applyAlignment="1">
      <alignment vertical="center"/>
    </xf>
    <xf numFmtId="0" fontId="42" fillId="0" borderId="0" xfId="4" applyFont="1" applyAlignment="1">
      <alignment horizontal="left" vertical="center"/>
    </xf>
    <xf numFmtId="49" fontId="42" fillId="0" borderId="0" xfId="4" applyNumberFormat="1" applyFont="1" applyAlignment="1">
      <alignment horizontal="left" vertical="center" wrapText="1"/>
    </xf>
    <xf numFmtId="49" fontId="42" fillId="0" borderId="0" xfId="4" applyNumberFormat="1" applyFont="1" applyAlignment="1">
      <alignment horizontal="left" vertical="center"/>
    </xf>
    <xf numFmtId="0" fontId="17" fillId="2" borderId="0" xfId="5" applyFont="1" applyFill="1" applyAlignment="1">
      <alignment horizontal="center" vertical="center"/>
    </xf>
    <xf numFmtId="0" fontId="8" fillId="0" borderId="0" xfId="5"/>
    <xf numFmtId="0" fontId="3" fillId="0" borderId="0" xfId="5" applyFont="1" applyAlignment="1">
      <alignment horizontal="left" vertical="center" wrapText="1"/>
    </xf>
    <xf numFmtId="0" fontId="40" fillId="0" borderId="0" xfId="5" applyFont="1" applyAlignment="1">
      <alignment horizontal="left" vertical="center" wrapText="1"/>
    </xf>
    <xf numFmtId="0" fontId="3" fillId="0" borderId="0" xfId="5" applyFont="1" applyAlignment="1">
      <alignment horizontal="left" vertical="center"/>
    </xf>
    <xf numFmtId="0" fontId="8" fillId="0" borderId="0" xfId="5" applyAlignment="1">
      <alignment vertical="center"/>
    </xf>
    <xf numFmtId="0" fontId="42" fillId="0" borderId="0" xfId="5" applyFont="1" applyAlignment="1">
      <alignment horizontal="left" vertical="center"/>
    </xf>
    <xf numFmtId="49" fontId="42" fillId="0" borderId="0" xfId="5" applyNumberFormat="1" applyFont="1" applyAlignment="1">
      <alignment horizontal="left" vertical="center" wrapText="1"/>
    </xf>
    <xf numFmtId="49" fontId="42" fillId="0" borderId="0" xfId="5" applyNumberFormat="1" applyFont="1" applyAlignment="1">
      <alignment horizontal="left" vertical="center"/>
    </xf>
    <xf numFmtId="0" fontId="17" fillId="2" borderId="0" xfId="6" applyFont="1" applyFill="1" applyAlignment="1">
      <alignment horizontal="center" vertical="center"/>
    </xf>
    <xf numFmtId="0" fontId="8" fillId="0" borderId="0" xfId="6"/>
    <xf numFmtId="0" fontId="3" fillId="0" borderId="0" xfId="6" applyFont="1" applyAlignment="1">
      <alignment horizontal="left" vertical="center" wrapText="1"/>
    </xf>
    <xf numFmtId="0" fontId="40" fillId="0" borderId="0" xfId="6" applyFont="1" applyAlignment="1">
      <alignment horizontal="left" vertical="center" wrapText="1"/>
    </xf>
    <xf numFmtId="0" fontId="3" fillId="0" borderId="0" xfId="6" applyFont="1" applyAlignment="1">
      <alignment horizontal="left" vertical="center"/>
    </xf>
    <xf numFmtId="0" fontId="8" fillId="0" borderId="0" xfId="6" applyAlignment="1">
      <alignment vertical="center"/>
    </xf>
    <xf numFmtId="0" fontId="42" fillId="0" borderId="0" xfId="6" applyFont="1" applyAlignment="1">
      <alignment horizontal="left" vertical="center"/>
    </xf>
    <xf numFmtId="49" fontId="42" fillId="0" borderId="0" xfId="6" applyNumberFormat="1" applyFont="1" applyAlignment="1">
      <alignment horizontal="left" vertical="center" wrapText="1"/>
    </xf>
    <xf numFmtId="49" fontId="42" fillId="0" borderId="0" xfId="6" applyNumberFormat="1" applyFont="1" applyAlignment="1">
      <alignment horizontal="left" vertical="center"/>
    </xf>
  </cellXfs>
  <cellStyles count="9">
    <cellStyle name="Hyperlink 2" xfId="8" xr:uid="{00000000-0005-0000-0000-000008000000}"/>
    <cellStyle name="Hypertextový odkaz" xfId="7" builtinId="8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1" xr:uid="{00000000-0005-0000-0000-000001000000}"/>
    <cellStyle name="Normální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916991121" TargetMode="External"/><Relationship Id="rId18" Type="http://schemas.openxmlformats.org/officeDocument/2006/relationships/hyperlink" Target="https://podminky.urs.cz/item/CS_URS_2026_01/596211214" TargetMode="External"/><Relationship Id="rId26" Type="http://schemas.openxmlformats.org/officeDocument/2006/relationships/hyperlink" Target="https://podminky.urs.cz/item/CS_URS_2026_01/565146101" TargetMode="External"/><Relationship Id="rId39" Type="http://schemas.openxmlformats.org/officeDocument/2006/relationships/hyperlink" Target="https://podminky.urs.cz/item/CS_URS_2026_01/122251102" TargetMode="External"/><Relationship Id="rId21" Type="http://schemas.openxmlformats.org/officeDocument/2006/relationships/hyperlink" Target="https://podminky.urs.cz/item/CS_URS_2026_01/596211112" TargetMode="External"/><Relationship Id="rId34" Type="http://schemas.openxmlformats.org/officeDocument/2006/relationships/hyperlink" Target="https://podminky.urs.cz/item/CS_URS_2026_01/171201231" TargetMode="External"/><Relationship Id="rId42" Type="http://schemas.openxmlformats.org/officeDocument/2006/relationships/hyperlink" Target="https://podminky.urs.cz/item/CS_URS_2026_01/113201112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podminky.urs.cz/item/CS_URS_2026_01/711161117" TargetMode="External"/><Relationship Id="rId2" Type="http://schemas.openxmlformats.org/officeDocument/2006/relationships/hyperlink" Target="https://podminky.urs.cz/item/CS_URS_2026_01/997221875" TargetMode="External"/><Relationship Id="rId16" Type="http://schemas.openxmlformats.org/officeDocument/2006/relationships/hyperlink" Target="https://podminky.urs.cz/item/CS_URS_2026_01/916131213" TargetMode="External"/><Relationship Id="rId29" Type="http://schemas.openxmlformats.org/officeDocument/2006/relationships/hyperlink" Target="https://podminky.urs.cz/item/CS_URS_2026_01/181951112" TargetMode="External"/><Relationship Id="rId1" Type="http://schemas.openxmlformats.org/officeDocument/2006/relationships/hyperlink" Target="https://podminky.urs.cz/item/CS_URS_2026_01/998223011" TargetMode="External"/><Relationship Id="rId6" Type="http://schemas.openxmlformats.org/officeDocument/2006/relationships/hyperlink" Target="https://podminky.urs.cz/item/CS_URS_2026_01/899132212" TargetMode="External"/><Relationship Id="rId11" Type="http://schemas.openxmlformats.org/officeDocument/2006/relationships/hyperlink" Target="https://podminky.urs.cz/item/CS_URS_2026_01/919122132" TargetMode="External"/><Relationship Id="rId24" Type="http://schemas.openxmlformats.org/officeDocument/2006/relationships/hyperlink" Target="https://podminky.urs.cz/item/CS_URS_2026_01/573191111" TargetMode="External"/><Relationship Id="rId32" Type="http://schemas.openxmlformats.org/officeDocument/2006/relationships/hyperlink" Target="https://podminky.urs.cz/item/CS_URS_2026_01/174151101" TargetMode="External"/><Relationship Id="rId37" Type="http://schemas.openxmlformats.org/officeDocument/2006/relationships/hyperlink" Target="https://podminky.urs.cz/item/CS_URS_2026_01/129001101" TargetMode="External"/><Relationship Id="rId40" Type="http://schemas.openxmlformats.org/officeDocument/2006/relationships/hyperlink" Target="https://podminky.urs.cz/item/CS_URS_2026_01/113204111" TargetMode="External"/><Relationship Id="rId45" Type="http://schemas.openxmlformats.org/officeDocument/2006/relationships/hyperlink" Target="https://podminky.urs.cz/item/CS_URS_2026_01/113107170" TargetMode="External"/><Relationship Id="rId5" Type="http://schemas.openxmlformats.org/officeDocument/2006/relationships/hyperlink" Target="https://podminky.urs.cz/item/CS_URS_2026_01/997221561" TargetMode="External"/><Relationship Id="rId15" Type="http://schemas.openxmlformats.org/officeDocument/2006/relationships/hyperlink" Target="https://podminky.urs.cz/item/CS_URS_2026_01/916241113" TargetMode="External"/><Relationship Id="rId23" Type="http://schemas.openxmlformats.org/officeDocument/2006/relationships/hyperlink" Target="https://podminky.urs.cz/item/CS_URS_2026_01/573231108" TargetMode="External"/><Relationship Id="rId28" Type="http://schemas.openxmlformats.org/officeDocument/2006/relationships/hyperlink" Target="https://podminky.urs.cz/item/CS_URS_2026_01/564851011" TargetMode="External"/><Relationship Id="rId36" Type="http://schemas.openxmlformats.org/officeDocument/2006/relationships/hyperlink" Target="https://podminky.urs.cz/item/CS_URS_2026_01/162751117" TargetMode="External"/><Relationship Id="rId10" Type="http://schemas.openxmlformats.org/officeDocument/2006/relationships/hyperlink" Target="https://podminky.urs.cz/item/CS_URS_2026_01/979024443" TargetMode="External"/><Relationship Id="rId19" Type="http://schemas.openxmlformats.org/officeDocument/2006/relationships/hyperlink" Target="https://podminky.urs.cz/item/CS_URS_2026_01/596212210" TargetMode="External"/><Relationship Id="rId31" Type="http://schemas.openxmlformats.org/officeDocument/2006/relationships/hyperlink" Target="https://podminky.urs.cz/item/CS_URS_2026_01/181411131" TargetMode="External"/><Relationship Id="rId44" Type="http://schemas.openxmlformats.org/officeDocument/2006/relationships/hyperlink" Target="https://podminky.urs.cz/item/CS_URS_2026_01/113107182" TargetMode="External"/><Relationship Id="rId4" Type="http://schemas.openxmlformats.org/officeDocument/2006/relationships/hyperlink" Target="https://podminky.urs.cz/item/CS_URS_2026_01/997221569" TargetMode="External"/><Relationship Id="rId9" Type="http://schemas.openxmlformats.org/officeDocument/2006/relationships/hyperlink" Target="https://podminky.urs.cz/item/CS_URS_2026_01/979054451" TargetMode="External"/><Relationship Id="rId14" Type="http://schemas.openxmlformats.org/officeDocument/2006/relationships/hyperlink" Target="https://podminky.urs.cz/item/CS_URS_2026_01/916331112" TargetMode="External"/><Relationship Id="rId22" Type="http://schemas.openxmlformats.org/officeDocument/2006/relationships/hyperlink" Target="https://podminky.urs.cz/item/CS_URS_2026_01/577134111" TargetMode="External"/><Relationship Id="rId27" Type="http://schemas.openxmlformats.org/officeDocument/2006/relationships/hyperlink" Target="https://podminky.urs.cz/item/CS_URS_2026_01/564861111" TargetMode="External"/><Relationship Id="rId30" Type="http://schemas.openxmlformats.org/officeDocument/2006/relationships/hyperlink" Target="https://podminky.urs.cz/item/CS_URS_2026_01/181912111" TargetMode="External"/><Relationship Id="rId35" Type="http://schemas.openxmlformats.org/officeDocument/2006/relationships/hyperlink" Target="https://podminky.urs.cz/item/CS_URS_2026_01/162751119" TargetMode="External"/><Relationship Id="rId43" Type="http://schemas.openxmlformats.org/officeDocument/2006/relationships/hyperlink" Target="https://podminky.urs.cz/item/CS_URS_2026_01/113107031" TargetMode="External"/><Relationship Id="rId8" Type="http://schemas.openxmlformats.org/officeDocument/2006/relationships/hyperlink" Target="https://podminky.urs.cz/item/CS_URS_2026_01/460791214" TargetMode="External"/><Relationship Id="rId3" Type="http://schemas.openxmlformats.org/officeDocument/2006/relationships/hyperlink" Target="https://podminky.urs.cz/item/CS_URS_2026_01/997221861" TargetMode="External"/><Relationship Id="rId12" Type="http://schemas.openxmlformats.org/officeDocument/2006/relationships/hyperlink" Target="https://podminky.urs.cz/item/CS_URS_2026_01/919112233" TargetMode="External"/><Relationship Id="rId17" Type="http://schemas.openxmlformats.org/officeDocument/2006/relationships/hyperlink" Target="https://podminky.urs.cz/item/CS_URS_2026_01/915491212" TargetMode="External"/><Relationship Id="rId25" Type="http://schemas.openxmlformats.org/officeDocument/2006/relationships/hyperlink" Target="https://podminky.urs.cz/item/CS_URS_2026_01/567122111" TargetMode="External"/><Relationship Id="rId33" Type="http://schemas.openxmlformats.org/officeDocument/2006/relationships/hyperlink" Target="https://podminky.urs.cz/item/CS_URS_2026_01/181311103" TargetMode="External"/><Relationship Id="rId38" Type="http://schemas.openxmlformats.org/officeDocument/2006/relationships/hyperlink" Target="https://podminky.urs.cz/item/CS_URS_2026_01/132212131" TargetMode="External"/><Relationship Id="rId46" Type="http://schemas.openxmlformats.org/officeDocument/2006/relationships/hyperlink" Target="https://podminky.urs.cz/item/CS_URS_2026_01/113106123" TargetMode="External"/><Relationship Id="rId20" Type="http://schemas.openxmlformats.org/officeDocument/2006/relationships/hyperlink" Target="https://podminky.urs.cz/item/CS_URS_2026_01/596211114" TargetMode="External"/><Relationship Id="rId41" Type="http://schemas.openxmlformats.org/officeDocument/2006/relationships/hyperlink" Target="https://podminky.urs.cz/item/CS_URS_2026_01/113202111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916241113" TargetMode="External"/><Relationship Id="rId18" Type="http://schemas.openxmlformats.org/officeDocument/2006/relationships/hyperlink" Target="https://podminky.urs.cz/item/CS_URS_2026_01/596211112" TargetMode="External"/><Relationship Id="rId26" Type="http://schemas.openxmlformats.org/officeDocument/2006/relationships/hyperlink" Target="https://podminky.urs.cz/item/CS_URS_2026_01/181311103" TargetMode="External"/><Relationship Id="rId39" Type="http://schemas.openxmlformats.org/officeDocument/2006/relationships/hyperlink" Target="https://podminky.urs.cz/item/CS_URS_2026_01/113106123" TargetMode="External"/><Relationship Id="rId21" Type="http://schemas.openxmlformats.org/officeDocument/2006/relationships/hyperlink" Target="https://podminky.urs.cz/item/CS_URS_2026_01/564851011" TargetMode="External"/><Relationship Id="rId34" Type="http://schemas.openxmlformats.org/officeDocument/2006/relationships/hyperlink" Target="https://podminky.urs.cz/item/CS_URS_2026_01/113202111" TargetMode="External"/><Relationship Id="rId7" Type="http://schemas.openxmlformats.org/officeDocument/2006/relationships/hyperlink" Target="https://podminky.urs.cz/item/CS_URS_2026_01/979054451" TargetMode="External"/><Relationship Id="rId2" Type="http://schemas.openxmlformats.org/officeDocument/2006/relationships/hyperlink" Target="https://podminky.urs.cz/item/CS_URS_2026_01/997221875" TargetMode="External"/><Relationship Id="rId16" Type="http://schemas.openxmlformats.org/officeDocument/2006/relationships/hyperlink" Target="https://podminky.urs.cz/item/CS_URS_2026_01/966006132" TargetMode="External"/><Relationship Id="rId20" Type="http://schemas.openxmlformats.org/officeDocument/2006/relationships/hyperlink" Target="https://podminky.urs.cz/item/CS_URS_2026_01/564861111" TargetMode="External"/><Relationship Id="rId29" Type="http://schemas.openxmlformats.org/officeDocument/2006/relationships/hyperlink" Target="https://podminky.urs.cz/item/CS_URS_2026_01/162751117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https://podminky.urs.cz/item/CS_URS_2026_01/998223011" TargetMode="External"/><Relationship Id="rId6" Type="http://schemas.openxmlformats.org/officeDocument/2006/relationships/hyperlink" Target="https://podminky.urs.cz/item/CS_URS_2026_01/460791214" TargetMode="External"/><Relationship Id="rId11" Type="http://schemas.openxmlformats.org/officeDocument/2006/relationships/hyperlink" Target="https://podminky.urs.cz/item/CS_URS_2026_01/916991121" TargetMode="External"/><Relationship Id="rId24" Type="http://schemas.openxmlformats.org/officeDocument/2006/relationships/hyperlink" Target="https://podminky.urs.cz/item/CS_URS_2026_01/181411131" TargetMode="External"/><Relationship Id="rId32" Type="http://schemas.openxmlformats.org/officeDocument/2006/relationships/hyperlink" Target="https://podminky.urs.cz/item/CS_URS_2026_01/122251103" TargetMode="External"/><Relationship Id="rId37" Type="http://schemas.openxmlformats.org/officeDocument/2006/relationships/hyperlink" Target="https://podminky.urs.cz/item/CS_URS_2026_01/113107242" TargetMode="External"/><Relationship Id="rId40" Type="http://schemas.openxmlformats.org/officeDocument/2006/relationships/hyperlink" Target="https://podminky.urs.cz/item/CS_URS_2026_01/113106122" TargetMode="External"/><Relationship Id="rId5" Type="http://schemas.openxmlformats.org/officeDocument/2006/relationships/hyperlink" Target="https://podminky.urs.cz/item/CS_URS_2026_01/997221561" TargetMode="External"/><Relationship Id="rId15" Type="http://schemas.openxmlformats.org/officeDocument/2006/relationships/hyperlink" Target="https://podminky.urs.cz/item/CS_URS_2026_01/915491212" TargetMode="External"/><Relationship Id="rId23" Type="http://schemas.openxmlformats.org/officeDocument/2006/relationships/hyperlink" Target="https://podminky.urs.cz/item/CS_URS_2026_01/181912111" TargetMode="External"/><Relationship Id="rId28" Type="http://schemas.openxmlformats.org/officeDocument/2006/relationships/hyperlink" Target="https://podminky.urs.cz/item/CS_URS_2026_01/162751119" TargetMode="External"/><Relationship Id="rId36" Type="http://schemas.openxmlformats.org/officeDocument/2006/relationships/hyperlink" Target="https://podminky.urs.cz/item/CS_URS_2026_01/113107031" TargetMode="External"/><Relationship Id="rId10" Type="http://schemas.openxmlformats.org/officeDocument/2006/relationships/hyperlink" Target="https://podminky.urs.cz/item/CS_URS_2026_01/919112233" TargetMode="External"/><Relationship Id="rId19" Type="http://schemas.openxmlformats.org/officeDocument/2006/relationships/hyperlink" Target="https://podminky.urs.cz/item/CS_URS_2026_01/567122111" TargetMode="External"/><Relationship Id="rId31" Type="http://schemas.openxmlformats.org/officeDocument/2006/relationships/hyperlink" Target="https://podminky.urs.cz/item/CS_URS_2026_01/132212131" TargetMode="External"/><Relationship Id="rId4" Type="http://schemas.openxmlformats.org/officeDocument/2006/relationships/hyperlink" Target="https://podminky.urs.cz/item/CS_URS_2026_01/997221569" TargetMode="External"/><Relationship Id="rId9" Type="http://schemas.openxmlformats.org/officeDocument/2006/relationships/hyperlink" Target="https://podminky.urs.cz/item/CS_URS_2026_01/919122132" TargetMode="External"/><Relationship Id="rId14" Type="http://schemas.openxmlformats.org/officeDocument/2006/relationships/hyperlink" Target="https://podminky.urs.cz/item/CS_URS_2026_01/916131213" TargetMode="External"/><Relationship Id="rId22" Type="http://schemas.openxmlformats.org/officeDocument/2006/relationships/hyperlink" Target="https://podminky.urs.cz/item/CS_URS_2026_01/181951112" TargetMode="External"/><Relationship Id="rId27" Type="http://schemas.openxmlformats.org/officeDocument/2006/relationships/hyperlink" Target="https://podminky.urs.cz/item/CS_URS_2026_01/171201231" TargetMode="External"/><Relationship Id="rId30" Type="http://schemas.openxmlformats.org/officeDocument/2006/relationships/hyperlink" Target="https://podminky.urs.cz/item/CS_URS_2026_01/129001101" TargetMode="External"/><Relationship Id="rId35" Type="http://schemas.openxmlformats.org/officeDocument/2006/relationships/hyperlink" Target="https://podminky.urs.cz/item/CS_URS_2026_01/113201112" TargetMode="External"/><Relationship Id="rId8" Type="http://schemas.openxmlformats.org/officeDocument/2006/relationships/hyperlink" Target="https://podminky.urs.cz/item/CS_URS_2026_01/979024443" TargetMode="External"/><Relationship Id="rId3" Type="http://schemas.openxmlformats.org/officeDocument/2006/relationships/hyperlink" Target="https://podminky.urs.cz/item/CS_URS_2026_01/997221861" TargetMode="External"/><Relationship Id="rId12" Type="http://schemas.openxmlformats.org/officeDocument/2006/relationships/hyperlink" Target="https://podminky.urs.cz/item/CS_URS_2026_01/916331112" TargetMode="External"/><Relationship Id="rId17" Type="http://schemas.openxmlformats.org/officeDocument/2006/relationships/hyperlink" Target="https://podminky.urs.cz/item/CS_URS_2026_01/596212210" TargetMode="External"/><Relationship Id="rId25" Type="http://schemas.openxmlformats.org/officeDocument/2006/relationships/hyperlink" Target="https://podminky.urs.cz/item/CS_URS_2026_01/174151101" TargetMode="External"/><Relationship Id="rId33" Type="http://schemas.openxmlformats.org/officeDocument/2006/relationships/hyperlink" Target="https://podminky.urs.cz/item/CS_URS_2026_01/113204111" TargetMode="External"/><Relationship Id="rId38" Type="http://schemas.openxmlformats.org/officeDocument/2006/relationships/hyperlink" Target="https://podminky.urs.cz/item/CS_URS_2026_01/113107230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979024443" TargetMode="External"/><Relationship Id="rId13" Type="http://schemas.openxmlformats.org/officeDocument/2006/relationships/hyperlink" Target="https://podminky.urs.cz/item/CS_URS_2026_01/596211111" TargetMode="External"/><Relationship Id="rId18" Type="http://schemas.openxmlformats.org/officeDocument/2006/relationships/hyperlink" Target="https://podminky.urs.cz/item/CS_URS_2026_01/171201231" TargetMode="External"/><Relationship Id="rId26" Type="http://schemas.openxmlformats.org/officeDocument/2006/relationships/hyperlink" Target="https://podminky.urs.cz/item/CS_URS_2026_01/113107170" TargetMode="External"/><Relationship Id="rId3" Type="http://schemas.openxmlformats.org/officeDocument/2006/relationships/hyperlink" Target="https://podminky.urs.cz/item/CS_URS_2026_01/997221861" TargetMode="External"/><Relationship Id="rId21" Type="http://schemas.openxmlformats.org/officeDocument/2006/relationships/hyperlink" Target="https://podminky.urs.cz/item/CS_URS_2026_01/129001101" TargetMode="External"/><Relationship Id="rId7" Type="http://schemas.openxmlformats.org/officeDocument/2006/relationships/hyperlink" Target="https://podminky.urs.cz/item/CS_URS_2026_01/460791214" TargetMode="External"/><Relationship Id="rId12" Type="http://schemas.openxmlformats.org/officeDocument/2006/relationships/hyperlink" Target="https://podminky.urs.cz/item/CS_URS_2026_01/916241113" TargetMode="External"/><Relationship Id="rId17" Type="http://schemas.openxmlformats.org/officeDocument/2006/relationships/hyperlink" Target="https://podminky.urs.cz/item/CS_URS_2026_01/174151101" TargetMode="External"/><Relationship Id="rId25" Type="http://schemas.openxmlformats.org/officeDocument/2006/relationships/hyperlink" Target="https://podminky.urs.cz/item/CS_URS_2026_01/113107182" TargetMode="External"/><Relationship Id="rId2" Type="http://schemas.openxmlformats.org/officeDocument/2006/relationships/hyperlink" Target="https://podminky.urs.cz/item/CS_URS_2026_01/997221875" TargetMode="External"/><Relationship Id="rId16" Type="http://schemas.openxmlformats.org/officeDocument/2006/relationships/hyperlink" Target="https://podminky.urs.cz/item/CS_URS_2026_01/181912111" TargetMode="External"/><Relationship Id="rId20" Type="http://schemas.openxmlformats.org/officeDocument/2006/relationships/hyperlink" Target="https://podminky.urs.cz/item/CS_URS_2026_01/162751117" TargetMode="External"/><Relationship Id="rId1" Type="http://schemas.openxmlformats.org/officeDocument/2006/relationships/hyperlink" Target="https://podminky.urs.cz/item/CS_URS_2026_01/998223011" TargetMode="External"/><Relationship Id="rId6" Type="http://schemas.openxmlformats.org/officeDocument/2006/relationships/hyperlink" Target="https://podminky.urs.cz/item/CS_URS_2026_01/711161117" TargetMode="External"/><Relationship Id="rId11" Type="http://schemas.openxmlformats.org/officeDocument/2006/relationships/hyperlink" Target="https://podminky.urs.cz/item/CS_URS_2026_01/916991121" TargetMode="External"/><Relationship Id="rId24" Type="http://schemas.openxmlformats.org/officeDocument/2006/relationships/hyperlink" Target="https://podminky.urs.cz/item/CS_URS_2026_01/113201112" TargetMode="External"/><Relationship Id="rId5" Type="http://schemas.openxmlformats.org/officeDocument/2006/relationships/hyperlink" Target="https://podminky.urs.cz/item/CS_URS_2026_01/997221561" TargetMode="External"/><Relationship Id="rId15" Type="http://schemas.openxmlformats.org/officeDocument/2006/relationships/hyperlink" Target="https://podminky.urs.cz/item/CS_URS_2026_01/181951112" TargetMode="External"/><Relationship Id="rId23" Type="http://schemas.openxmlformats.org/officeDocument/2006/relationships/hyperlink" Target="https://podminky.urs.cz/item/CS_URS_2026_01/122251101" TargetMode="External"/><Relationship Id="rId10" Type="http://schemas.openxmlformats.org/officeDocument/2006/relationships/hyperlink" Target="https://podminky.urs.cz/item/CS_URS_2026_01/919112233" TargetMode="External"/><Relationship Id="rId19" Type="http://schemas.openxmlformats.org/officeDocument/2006/relationships/hyperlink" Target="https://podminky.urs.cz/item/CS_URS_2026_01/162751119" TargetMode="External"/><Relationship Id="rId4" Type="http://schemas.openxmlformats.org/officeDocument/2006/relationships/hyperlink" Target="https://podminky.urs.cz/item/CS_URS_2026_01/997221569" TargetMode="External"/><Relationship Id="rId9" Type="http://schemas.openxmlformats.org/officeDocument/2006/relationships/hyperlink" Target="https://podminky.urs.cz/item/CS_URS_2026_01/919122132" TargetMode="External"/><Relationship Id="rId14" Type="http://schemas.openxmlformats.org/officeDocument/2006/relationships/hyperlink" Target="https://podminky.urs.cz/item/CS_URS_2026_01/564861011" TargetMode="External"/><Relationship Id="rId22" Type="http://schemas.openxmlformats.org/officeDocument/2006/relationships/hyperlink" Target="https://podminky.urs.cz/item/CS_URS_2026_01/132212131" TargetMode="External"/><Relationship Id="rId27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916991121" TargetMode="External"/><Relationship Id="rId18" Type="http://schemas.openxmlformats.org/officeDocument/2006/relationships/hyperlink" Target="https://podminky.urs.cz/item/CS_URS_2026_01/596211112" TargetMode="External"/><Relationship Id="rId26" Type="http://schemas.openxmlformats.org/officeDocument/2006/relationships/hyperlink" Target="https://podminky.urs.cz/item/CS_URS_2026_01/181951112" TargetMode="External"/><Relationship Id="rId39" Type="http://schemas.openxmlformats.org/officeDocument/2006/relationships/hyperlink" Target="https://podminky.urs.cz/item/CS_URS_2026_01/113106123" TargetMode="External"/><Relationship Id="rId21" Type="http://schemas.openxmlformats.org/officeDocument/2006/relationships/hyperlink" Target="https://podminky.urs.cz/item/CS_URS_2026_01/573231108" TargetMode="External"/><Relationship Id="rId34" Type="http://schemas.openxmlformats.org/officeDocument/2006/relationships/hyperlink" Target="https://podminky.urs.cz/item/CS_URS_2026_01/122251102" TargetMode="External"/><Relationship Id="rId7" Type="http://schemas.openxmlformats.org/officeDocument/2006/relationships/hyperlink" Target="https://podminky.urs.cz/item/CS_URS_2026_01/979054451" TargetMode="External"/><Relationship Id="rId12" Type="http://schemas.openxmlformats.org/officeDocument/2006/relationships/hyperlink" Target="https://podminky.urs.cz/item/CS_URS_2026_01/919112233" TargetMode="External"/><Relationship Id="rId17" Type="http://schemas.openxmlformats.org/officeDocument/2006/relationships/hyperlink" Target="https://podminky.urs.cz/item/CS_URS_2026_01/596212210" TargetMode="External"/><Relationship Id="rId25" Type="http://schemas.openxmlformats.org/officeDocument/2006/relationships/hyperlink" Target="https://podminky.urs.cz/item/CS_URS_2026_01/564851011" TargetMode="External"/><Relationship Id="rId33" Type="http://schemas.openxmlformats.org/officeDocument/2006/relationships/hyperlink" Target="https://podminky.urs.cz/item/CS_URS_2026_01/132212131" TargetMode="External"/><Relationship Id="rId38" Type="http://schemas.openxmlformats.org/officeDocument/2006/relationships/hyperlink" Target="https://podminky.urs.cz/item/CS_URS_2026_01/113107170" TargetMode="External"/><Relationship Id="rId2" Type="http://schemas.openxmlformats.org/officeDocument/2006/relationships/hyperlink" Target="https://podminky.urs.cz/item/CS_URS_2026_01/997221875" TargetMode="External"/><Relationship Id="rId16" Type="http://schemas.openxmlformats.org/officeDocument/2006/relationships/hyperlink" Target="https://podminky.urs.cz/item/CS_URS_2026_01/916131213" TargetMode="External"/><Relationship Id="rId20" Type="http://schemas.openxmlformats.org/officeDocument/2006/relationships/hyperlink" Target="https://podminky.urs.cz/item/CS_URS_2026_01/573191111" TargetMode="External"/><Relationship Id="rId29" Type="http://schemas.openxmlformats.org/officeDocument/2006/relationships/hyperlink" Target="https://podminky.urs.cz/item/CS_URS_2026_01/171201231" TargetMode="External"/><Relationship Id="rId1" Type="http://schemas.openxmlformats.org/officeDocument/2006/relationships/hyperlink" Target="https://podminky.urs.cz/item/CS_URS_2026_01/998223011" TargetMode="External"/><Relationship Id="rId6" Type="http://schemas.openxmlformats.org/officeDocument/2006/relationships/hyperlink" Target="https://podminky.urs.cz/item/CS_URS_2026_01/899132212" TargetMode="External"/><Relationship Id="rId11" Type="http://schemas.openxmlformats.org/officeDocument/2006/relationships/hyperlink" Target="https://podminky.urs.cz/item/CS_URS_2026_01/919122132" TargetMode="External"/><Relationship Id="rId24" Type="http://schemas.openxmlformats.org/officeDocument/2006/relationships/hyperlink" Target="https://podminky.urs.cz/item/CS_URS_2026_01/564861011" TargetMode="External"/><Relationship Id="rId32" Type="http://schemas.openxmlformats.org/officeDocument/2006/relationships/hyperlink" Target="https://podminky.urs.cz/item/CS_URS_2026_01/129001101" TargetMode="External"/><Relationship Id="rId37" Type="http://schemas.openxmlformats.org/officeDocument/2006/relationships/hyperlink" Target="https://podminky.urs.cz/item/CS_URS_2026_01/113107182" TargetMode="External"/><Relationship Id="rId40" Type="http://schemas.openxmlformats.org/officeDocument/2006/relationships/printerSettings" Target="../printerSettings/printerSettings4.bin"/><Relationship Id="rId5" Type="http://schemas.openxmlformats.org/officeDocument/2006/relationships/hyperlink" Target="https://podminky.urs.cz/item/CS_URS_2026_01/997221561" TargetMode="External"/><Relationship Id="rId15" Type="http://schemas.openxmlformats.org/officeDocument/2006/relationships/hyperlink" Target="https://podminky.urs.cz/item/CS_URS_2026_01/916241113" TargetMode="External"/><Relationship Id="rId23" Type="http://schemas.openxmlformats.org/officeDocument/2006/relationships/hyperlink" Target="https://podminky.urs.cz/item/CS_URS_2026_01/577134111" TargetMode="External"/><Relationship Id="rId28" Type="http://schemas.openxmlformats.org/officeDocument/2006/relationships/hyperlink" Target="https://podminky.urs.cz/item/CS_URS_2026_01/174151101" TargetMode="External"/><Relationship Id="rId36" Type="http://schemas.openxmlformats.org/officeDocument/2006/relationships/hyperlink" Target="https://podminky.urs.cz/item/CS_URS_2026_01/113107031" TargetMode="External"/><Relationship Id="rId10" Type="http://schemas.openxmlformats.org/officeDocument/2006/relationships/hyperlink" Target="https://podminky.urs.cz/item/CS_URS_2026_01/460791214" TargetMode="External"/><Relationship Id="rId19" Type="http://schemas.openxmlformats.org/officeDocument/2006/relationships/hyperlink" Target="https://podminky.urs.cz/item/CS_URS_2026_01/565146101" TargetMode="External"/><Relationship Id="rId31" Type="http://schemas.openxmlformats.org/officeDocument/2006/relationships/hyperlink" Target="https://podminky.urs.cz/item/CS_URS_2026_01/162751117" TargetMode="External"/><Relationship Id="rId4" Type="http://schemas.openxmlformats.org/officeDocument/2006/relationships/hyperlink" Target="https://podminky.urs.cz/item/CS_URS_2026_01/997221569" TargetMode="External"/><Relationship Id="rId9" Type="http://schemas.openxmlformats.org/officeDocument/2006/relationships/hyperlink" Target="https://podminky.urs.cz/item/CS_URS_2026_01/711161117" TargetMode="External"/><Relationship Id="rId14" Type="http://schemas.openxmlformats.org/officeDocument/2006/relationships/hyperlink" Target="https://podminky.urs.cz/item/CS_URS_2026_01/916331112" TargetMode="External"/><Relationship Id="rId22" Type="http://schemas.openxmlformats.org/officeDocument/2006/relationships/hyperlink" Target="https://podminky.urs.cz/item/CS_URS_2026_01/567122111" TargetMode="External"/><Relationship Id="rId27" Type="http://schemas.openxmlformats.org/officeDocument/2006/relationships/hyperlink" Target="https://podminky.urs.cz/item/CS_URS_2026_01/181912111" TargetMode="External"/><Relationship Id="rId30" Type="http://schemas.openxmlformats.org/officeDocument/2006/relationships/hyperlink" Target="https://podminky.urs.cz/item/CS_URS_2026_01/162751119" TargetMode="External"/><Relationship Id="rId35" Type="http://schemas.openxmlformats.org/officeDocument/2006/relationships/hyperlink" Target="https://podminky.urs.cz/item/CS_URS_2026_01/113201112" TargetMode="External"/><Relationship Id="rId8" Type="http://schemas.openxmlformats.org/officeDocument/2006/relationships/hyperlink" Target="https://podminky.urs.cz/item/CS_URS_2026_01/979024443" TargetMode="External"/><Relationship Id="rId3" Type="http://schemas.openxmlformats.org/officeDocument/2006/relationships/hyperlink" Target="https://podminky.urs.cz/item/CS_URS_2026_01/99722186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6_01/030001000" TargetMode="External"/><Relationship Id="rId2" Type="http://schemas.openxmlformats.org/officeDocument/2006/relationships/hyperlink" Target="https://podminky.urs.cz/item/CS_URS_2026_01/072103000" TargetMode="External"/><Relationship Id="rId1" Type="http://schemas.openxmlformats.org/officeDocument/2006/relationships/hyperlink" Target="https://podminky.urs.cz/item/CS_URS_2026_01/072203000" TargetMode="Externa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97"/>
  <sheetViews>
    <sheetView showGridLines="0" topLeftCell="A2" workbookViewId="0">
      <selection activeCell="AN10" sqref="AN10"/>
    </sheetView>
  </sheetViews>
  <sheetFormatPr defaultColWidth="9.140625" defaultRowHeight="22.5"/>
  <cols>
    <col min="1" max="1" width="7.140625" style="48" customWidth="1"/>
    <col min="2" max="2" width="1.42578125" style="49" customWidth="1"/>
    <col min="3" max="3" width="3.42578125" style="49" customWidth="1"/>
    <col min="4" max="6" width="2.28515625" style="49" customWidth="1"/>
    <col min="7" max="7" width="5.42578125" style="49" customWidth="1"/>
    <col min="8" max="33" width="2.28515625" style="49" customWidth="1"/>
    <col min="34" max="34" width="2.7109375" style="49" customWidth="1"/>
    <col min="35" max="35" width="27.28515625" style="49" customWidth="1"/>
    <col min="36" max="37" width="2.140625" style="49" customWidth="1"/>
    <col min="38" max="38" width="7.140625" style="49" customWidth="1"/>
    <col min="39" max="39" width="2.7109375" style="49" customWidth="1"/>
    <col min="40" max="40" width="11.42578125" style="49" customWidth="1"/>
    <col min="41" max="41" width="6.42578125" style="49" customWidth="1"/>
    <col min="42" max="42" width="3.42578125" style="49" customWidth="1"/>
    <col min="43" max="43" width="13.42578125" style="49" customWidth="1"/>
    <col min="44" max="44" width="11.7109375" style="49" customWidth="1"/>
    <col min="45" max="47" width="22.28515625" style="49" hidden="1" customWidth="1"/>
    <col min="48" max="49" width="18.5703125" style="49" hidden="1" customWidth="1"/>
    <col min="50" max="51" width="21.28515625" style="49" hidden="1" customWidth="1"/>
    <col min="52" max="52" width="18.5703125" style="49" hidden="1" customWidth="1"/>
    <col min="53" max="53" width="16.42578125" style="49" hidden="1" customWidth="1"/>
    <col min="54" max="54" width="21.28515625" style="49" hidden="1" customWidth="1"/>
    <col min="55" max="55" width="18.5703125" style="49" hidden="1" customWidth="1"/>
    <col min="56" max="56" width="16.42578125" style="49" hidden="1" customWidth="1"/>
    <col min="57" max="57" width="66.42578125" style="49" customWidth="1"/>
    <col min="58" max="70" width="9.140625" style="49" customWidth="1"/>
    <col min="71" max="91" width="9.140625" style="49" hidden="1" customWidth="1"/>
    <col min="92" max="92" width="109.7109375" style="49" hidden="1" customWidth="1"/>
    <col min="93" max="93" width="31.140625" style="49" hidden="1" customWidth="1"/>
    <col min="94" max="98" width="51.7109375" style="49" hidden="1" customWidth="1"/>
    <col min="99" max="99" width="9.140625" style="49" customWidth="1"/>
    <col min="100" max="16384" width="9.140625" style="49"/>
  </cols>
  <sheetData>
    <row r="1" spans="1:74">
      <c r="A1" s="50" t="s">
        <v>0</v>
      </c>
      <c r="AZ1" s="51" t="s">
        <v>1</v>
      </c>
      <c r="BA1" s="51" t="s">
        <v>2</v>
      </c>
      <c r="BB1" s="51" t="s">
        <v>3</v>
      </c>
      <c r="BT1" s="51"/>
      <c r="BU1" s="51" t="b">
        <v>0</v>
      </c>
      <c r="BV1" s="51" t="s">
        <v>4</v>
      </c>
    </row>
    <row r="2" spans="1:74" ht="37.15" customHeight="1">
      <c r="AR2" s="843" t="s">
        <v>5</v>
      </c>
      <c r="AS2" s="843"/>
      <c r="AT2" s="843"/>
      <c r="AU2" s="843"/>
      <c r="AV2" s="843"/>
      <c r="AW2" s="843"/>
      <c r="AX2" s="843"/>
      <c r="AY2" s="843"/>
      <c r="AZ2" s="843"/>
      <c r="BA2" s="843"/>
      <c r="BB2" s="843"/>
      <c r="BC2" s="843"/>
      <c r="BD2" s="843"/>
      <c r="BE2" s="843"/>
      <c r="BS2" s="52">
        <v>0.01</v>
      </c>
      <c r="BT2" s="52">
        <v>21</v>
      </c>
    </row>
    <row r="3" spans="1:74" ht="7.15" customHeight="1">
      <c r="B3" s="615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  <c r="AC3" s="616"/>
      <c r="AD3" s="616"/>
      <c r="AE3" s="616"/>
      <c r="AF3" s="616"/>
      <c r="AG3" s="616"/>
      <c r="AH3" s="616"/>
      <c r="AI3" s="616"/>
      <c r="AJ3" s="616"/>
      <c r="AK3" s="616"/>
      <c r="AL3" s="616"/>
      <c r="AM3" s="616"/>
      <c r="AN3" s="616"/>
      <c r="AO3" s="616"/>
      <c r="AP3" s="616"/>
      <c r="AQ3" s="616"/>
      <c r="AR3" s="617"/>
      <c r="BS3" s="52">
        <v>0.01</v>
      </c>
      <c r="BT3" s="52">
        <v>12</v>
      </c>
    </row>
    <row r="4" spans="1:74" ht="25.15" customHeight="1">
      <c r="B4" s="617"/>
      <c r="D4" s="53" t="s">
        <v>6</v>
      </c>
      <c r="AR4" s="617"/>
      <c r="AS4" s="54" t="s">
        <v>7</v>
      </c>
      <c r="BE4" s="55"/>
      <c r="BS4" s="52">
        <v>1E-3</v>
      </c>
    </row>
    <row r="5" spans="1:74" ht="12" customHeight="1">
      <c r="B5" s="617"/>
      <c r="D5" s="56" t="s">
        <v>8</v>
      </c>
      <c r="K5" s="844" t="s">
        <v>9</v>
      </c>
      <c r="L5" s="844"/>
      <c r="M5" s="844"/>
      <c r="N5" s="844"/>
      <c r="O5" s="844"/>
      <c r="P5" s="844"/>
      <c r="Q5" s="844"/>
      <c r="R5" s="844"/>
      <c r="S5" s="844"/>
      <c r="T5" s="844"/>
      <c r="U5" s="844"/>
      <c r="V5" s="844"/>
      <c r="W5" s="844"/>
      <c r="X5" s="844"/>
      <c r="Y5" s="844"/>
      <c r="Z5" s="844"/>
      <c r="AA5" s="844"/>
      <c r="AB5" s="844"/>
      <c r="AC5" s="844"/>
      <c r="AD5" s="844"/>
      <c r="AE5" s="844"/>
      <c r="AF5" s="844"/>
      <c r="AG5" s="844"/>
      <c r="AH5" s="844"/>
      <c r="AI5" s="844"/>
      <c r="AJ5" s="844"/>
      <c r="AR5" s="617"/>
      <c r="BE5" s="845"/>
      <c r="BS5" s="52">
        <v>0.01</v>
      </c>
    </row>
    <row r="6" spans="1:74" ht="37.15" customHeight="1">
      <c r="B6" s="617"/>
      <c r="D6" s="57" t="s">
        <v>10</v>
      </c>
      <c r="K6" s="846" t="s">
        <v>11</v>
      </c>
      <c r="L6" s="846"/>
      <c r="M6" s="846"/>
      <c r="N6" s="846"/>
      <c r="O6" s="846"/>
      <c r="P6" s="846"/>
      <c r="Q6" s="846"/>
      <c r="R6" s="846"/>
      <c r="S6" s="846"/>
      <c r="T6" s="846"/>
      <c r="U6" s="846"/>
      <c r="V6" s="846"/>
      <c r="W6" s="846"/>
      <c r="X6" s="846"/>
      <c r="Y6" s="846"/>
      <c r="Z6" s="846"/>
      <c r="AA6" s="846"/>
      <c r="AB6" s="846"/>
      <c r="AC6" s="846"/>
      <c r="AD6" s="846"/>
      <c r="AE6" s="846"/>
      <c r="AF6" s="846"/>
      <c r="AG6" s="846"/>
      <c r="AH6" s="846"/>
      <c r="AI6" s="846"/>
      <c r="AJ6" s="846"/>
      <c r="AR6" s="617"/>
      <c r="BE6" s="845"/>
      <c r="BS6" s="52">
        <v>0.01</v>
      </c>
    </row>
    <row r="7" spans="1:74" ht="12" customHeight="1">
      <c r="B7" s="617"/>
      <c r="D7" s="58"/>
      <c r="K7" s="590"/>
      <c r="AK7" s="58"/>
      <c r="AN7" s="589" t="s">
        <v>12</v>
      </c>
      <c r="AR7" s="617"/>
      <c r="BE7" s="845"/>
      <c r="BS7" s="52">
        <v>0.01</v>
      </c>
    </row>
    <row r="8" spans="1:74" ht="19.5" customHeight="1">
      <c r="B8" s="617"/>
      <c r="D8" s="58" t="s">
        <v>13</v>
      </c>
      <c r="G8" s="49" t="s">
        <v>662</v>
      </c>
      <c r="K8" s="590" t="s">
        <v>12</v>
      </c>
      <c r="AK8" s="58" t="s">
        <v>14</v>
      </c>
      <c r="AN8" s="589">
        <v>46107</v>
      </c>
      <c r="AR8" s="617"/>
      <c r="BE8" s="845"/>
      <c r="BS8" s="52">
        <v>0.01</v>
      </c>
    </row>
    <row r="9" spans="1:74" ht="14.65" customHeight="1">
      <c r="B9" s="617"/>
      <c r="AR9" s="617"/>
      <c r="BE9" s="845"/>
      <c r="BS9" s="52">
        <v>0.01</v>
      </c>
    </row>
    <row r="10" spans="1:74" ht="15.75" customHeight="1">
      <c r="B10" s="617"/>
      <c r="D10" s="58" t="s">
        <v>15</v>
      </c>
      <c r="H10" s="49" t="s">
        <v>663</v>
      </c>
      <c r="AK10" s="58" t="s">
        <v>16</v>
      </c>
      <c r="AN10" s="59" t="s">
        <v>664</v>
      </c>
      <c r="AR10" s="617"/>
      <c r="BE10" s="845"/>
      <c r="BS10" s="52">
        <v>0.01</v>
      </c>
    </row>
    <row r="11" spans="1:74" ht="18.399999999999999" customHeight="1">
      <c r="B11" s="617"/>
      <c r="E11" s="59" t="s">
        <v>12</v>
      </c>
      <c r="F11" s="60"/>
      <c r="G11" s="60"/>
      <c r="H11" s="60"/>
      <c r="I11" s="60"/>
      <c r="J11" s="60"/>
      <c r="K11" s="60"/>
      <c r="AK11" s="58" t="s">
        <v>17</v>
      </c>
      <c r="AN11" s="59" t="s">
        <v>665</v>
      </c>
      <c r="AR11" s="617"/>
      <c r="BE11" s="845"/>
      <c r="BS11" s="52">
        <v>0.01</v>
      </c>
    </row>
    <row r="12" spans="1:74" ht="7.15" customHeight="1">
      <c r="B12" s="617"/>
      <c r="AR12" s="617"/>
      <c r="BE12" s="845"/>
      <c r="BS12" s="52">
        <v>0.01</v>
      </c>
    </row>
    <row r="13" spans="1:74" ht="12" customHeight="1">
      <c r="B13" s="617"/>
      <c r="D13" s="58" t="s">
        <v>18</v>
      </c>
      <c r="AK13" s="58" t="s">
        <v>16</v>
      </c>
      <c r="AN13" s="591" t="s">
        <v>19</v>
      </c>
      <c r="AR13" s="617"/>
      <c r="BE13" s="845"/>
      <c r="BS13" s="52">
        <v>0.01</v>
      </c>
    </row>
    <row r="14" spans="1:74">
      <c r="B14" s="617"/>
      <c r="E14" s="847" t="s">
        <v>20</v>
      </c>
      <c r="F14" s="848"/>
      <c r="G14" s="848"/>
      <c r="H14" s="848"/>
      <c r="I14" s="848"/>
      <c r="J14" s="848"/>
      <c r="K14" s="848"/>
      <c r="L14" s="848"/>
      <c r="M14" s="848"/>
      <c r="N14" s="848"/>
      <c r="O14" s="848"/>
      <c r="P14" s="848"/>
      <c r="Q14" s="848"/>
      <c r="R14" s="848"/>
      <c r="S14" s="848"/>
      <c r="T14" s="848"/>
      <c r="U14" s="848"/>
      <c r="V14" s="848"/>
      <c r="W14" s="848"/>
      <c r="X14" s="848"/>
      <c r="Y14" s="848"/>
      <c r="Z14" s="848"/>
      <c r="AA14" s="848"/>
      <c r="AB14" s="848"/>
      <c r="AC14" s="848"/>
      <c r="AD14" s="848"/>
      <c r="AE14" s="848"/>
      <c r="AF14" s="848"/>
      <c r="AG14" s="848"/>
      <c r="AH14" s="848"/>
      <c r="AI14" s="848"/>
      <c r="AK14" s="58" t="s">
        <v>17</v>
      </c>
      <c r="AN14" s="591" t="s">
        <v>19</v>
      </c>
      <c r="AR14" s="617"/>
      <c r="BE14" s="845"/>
      <c r="BS14" s="52">
        <v>0.01</v>
      </c>
    </row>
    <row r="15" spans="1:74" ht="7.15" customHeight="1">
      <c r="B15" s="617"/>
      <c r="AR15" s="617"/>
      <c r="BE15" s="845"/>
      <c r="BS15" s="52" t="b">
        <v>0</v>
      </c>
    </row>
    <row r="16" spans="1:74" ht="12" customHeight="1">
      <c r="B16" s="617"/>
      <c r="D16" s="58"/>
      <c r="AK16" s="58"/>
      <c r="AN16" s="590"/>
      <c r="AR16" s="617"/>
      <c r="BE16" s="845"/>
      <c r="BS16" s="52" t="b">
        <v>0</v>
      </c>
    </row>
    <row r="17" spans="1:92" ht="18.399999999999999" customHeight="1">
      <c r="B17" s="617"/>
      <c r="E17" s="590"/>
      <c r="AK17" s="58"/>
      <c r="AN17" s="590"/>
      <c r="AR17" s="617"/>
      <c r="BE17" s="845"/>
      <c r="BS17" s="52" t="b">
        <v>0</v>
      </c>
    </row>
    <row r="18" spans="1:92" ht="7.15" customHeight="1">
      <c r="B18" s="617"/>
      <c r="AR18" s="617"/>
      <c r="BE18" s="845"/>
      <c r="BS18" s="52">
        <v>0.01</v>
      </c>
    </row>
    <row r="19" spans="1:92" ht="12" customHeight="1">
      <c r="B19" s="617"/>
      <c r="D19" s="58"/>
      <c r="AK19" s="58"/>
      <c r="AN19" s="590"/>
      <c r="AR19" s="617"/>
      <c r="BE19" s="845"/>
      <c r="BS19" s="52">
        <v>0.01</v>
      </c>
    </row>
    <row r="20" spans="1:92" ht="18.399999999999999" customHeight="1">
      <c r="B20" s="617"/>
      <c r="E20" s="590"/>
      <c r="AK20" s="58"/>
      <c r="AN20" s="590"/>
      <c r="AR20" s="617"/>
      <c r="BE20" s="845"/>
      <c r="BS20" s="52" t="b">
        <v>1</v>
      </c>
    </row>
    <row r="21" spans="1:92" ht="7.15" customHeight="1">
      <c r="B21" s="617"/>
      <c r="AR21" s="617"/>
      <c r="BE21" s="845"/>
      <c r="BS21" s="49" t="b">
        <v>0</v>
      </c>
    </row>
    <row r="22" spans="1:92" ht="12" customHeight="1">
      <c r="B22" s="617"/>
      <c r="D22" s="58"/>
      <c r="AR22" s="617"/>
      <c r="BE22" s="845"/>
    </row>
    <row r="23" spans="1:92">
      <c r="B23" s="617"/>
      <c r="E23" s="849"/>
      <c r="F23" s="849"/>
      <c r="G23" s="849"/>
      <c r="H23" s="849"/>
      <c r="I23" s="849"/>
      <c r="J23" s="849"/>
      <c r="K23" s="849"/>
      <c r="L23" s="849"/>
      <c r="M23" s="849"/>
      <c r="N23" s="849"/>
      <c r="O23" s="849"/>
      <c r="P23" s="849"/>
      <c r="Q23" s="849"/>
      <c r="R23" s="849"/>
      <c r="S23" s="849"/>
      <c r="T23" s="849"/>
      <c r="U23" s="849"/>
      <c r="V23" s="849"/>
      <c r="W23" s="849"/>
      <c r="X23" s="849"/>
      <c r="Y23" s="849"/>
      <c r="Z23" s="849"/>
      <c r="AA23" s="849"/>
      <c r="AB23" s="849"/>
      <c r="AC23" s="849"/>
      <c r="AD23" s="849"/>
      <c r="AE23" s="849"/>
      <c r="AF23" s="849"/>
      <c r="AG23" s="849"/>
      <c r="AH23" s="849"/>
      <c r="AI23" s="849"/>
      <c r="AJ23" s="849"/>
      <c r="AK23" s="849"/>
      <c r="AL23" s="849"/>
      <c r="AM23" s="849"/>
      <c r="AN23" s="849"/>
      <c r="AR23" s="617"/>
      <c r="BE23" s="845"/>
      <c r="CN23" s="592"/>
    </row>
    <row r="24" spans="1:92" ht="7.15" customHeight="1">
      <c r="B24" s="617"/>
      <c r="AR24" s="617"/>
      <c r="BE24" s="845"/>
    </row>
    <row r="25" spans="1:92" ht="7.15" customHeight="1">
      <c r="B25" s="617"/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  <c r="AC25" s="618"/>
      <c r="AD25" s="618"/>
      <c r="AE25" s="618"/>
      <c r="AF25" s="618"/>
      <c r="AG25" s="618"/>
      <c r="AH25" s="618"/>
      <c r="AI25" s="618"/>
      <c r="AJ25" s="618"/>
      <c r="AK25" s="618"/>
      <c r="AL25" s="618"/>
      <c r="AM25" s="618"/>
      <c r="AN25" s="618"/>
      <c r="AO25" s="618"/>
      <c r="AR25" s="617"/>
      <c r="BE25" s="845"/>
    </row>
    <row r="26" spans="1:92" s="1" customFormat="1" ht="25.9" customHeight="1">
      <c r="A26" s="61"/>
      <c r="B26" s="619"/>
      <c r="D26" s="620" t="s">
        <v>21</v>
      </c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2"/>
      <c r="X26" s="622"/>
      <c r="Y26" s="622"/>
      <c r="Z26" s="622"/>
      <c r="AA26" s="622"/>
      <c r="AB26" s="622"/>
      <c r="AC26" s="622"/>
      <c r="AD26" s="622"/>
      <c r="AE26" s="622"/>
      <c r="AF26" s="622"/>
      <c r="AG26" s="622"/>
      <c r="AH26" s="622"/>
      <c r="AI26" s="622"/>
      <c r="AJ26" s="622"/>
      <c r="AK26" s="850">
        <f>ROUND(AG90,2)</f>
        <v>0</v>
      </c>
      <c r="AL26" s="850"/>
      <c r="AM26" s="850"/>
      <c r="AN26" s="850"/>
      <c r="AO26" s="850"/>
      <c r="AR26" s="619"/>
      <c r="BE26" s="845"/>
    </row>
    <row r="27" spans="1:92" s="1" customFormat="1" ht="7.15" customHeight="1">
      <c r="A27" s="61"/>
      <c r="B27" s="619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R27" s="619"/>
      <c r="BE27" s="845"/>
    </row>
    <row r="28" spans="1:92" s="1" customFormat="1">
      <c r="A28" s="61"/>
      <c r="B28" s="619"/>
      <c r="L28" s="851" t="s">
        <v>22</v>
      </c>
      <c r="M28" s="851"/>
      <c r="N28" s="851"/>
      <c r="O28" s="851"/>
      <c r="P28" s="851"/>
      <c r="W28" s="852" t="s">
        <v>23</v>
      </c>
      <c r="X28" s="852"/>
      <c r="Y28" s="852"/>
      <c r="Z28" s="852"/>
      <c r="AA28" s="852"/>
      <c r="AB28" s="852"/>
      <c r="AC28" s="852"/>
      <c r="AD28" s="852"/>
      <c r="AE28" s="852"/>
      <c r="AF28" s="62"/>
      <c r="AG28" s="62"/>
      <c r="AH28" s="62"/>
      <c r="AI28" s="62"/>
      <c r="AJ28" s="62"/>
      <c r="AK28" s="852" t="s">
        <v>24</v>
      </c>
      <c r="AL28" s="851"/>
      <c r="AM28" s="851"/>
      <c r="AN28" s="851"/>
      <c r="AO28" s="851"/>
      <c r="AR28" s="619"/>
      <c r="BE28" s="845"/>
    </row>
    <row r="29" spans="1:92" s="2" customFormat="1" ht="14.65" customHeight="1">
      <c r="A29" s="63"/>
      <c r="B29" s="623"/>
      <c r="D29" s="58" t="s">
        <v>25</v>
      </c>
      <c r="F29" s="58" t="s">
        <v>26</v>
      </c>
      <c r="L29" s="853">
        <v>0.21</v>
      </c>
      <c r="M29" s="853"/>
      <c r="N29" s="853"/>
      <c r="O29" s="853"/>
      <c r="P29" s="853"/>
      <c r="W29" s="854">
        <f>ROUND(AZ90,2)</f>
        <v>0</v>
      </c>
      <c r="X29" s="854"/>
      <c r="Y29" s="854"/>
      <c r="Z29" s="854"/>
      <c r="AA29" s="854"/>
      <c r="AB29" s="854"/>
      <c r="AC29" s="854"/>
      <c r="AD29" s="854"/>
      <c r="AE29" s="854"/>
      <c r="AF29" s="64"/>
      <c r="AG29" s="64"/>
      <c r="AH29" s="64"/>
      <c r="AI29" s="64"/>
      <c r="AJ29" s="64"/>
      <c r="AK29" s="854">
        <f>ROUND(AV90,2)</f>
        <v>0</v>
      </c>
      <c r="AL29" s="854"/>
      <c r="AM29" s="854"/>
      <c r="AN29" s="854"/>
      <c r="AO29" s="854"/>
      <c r="AR29" s="623"/>
      <c r="BE29" s="845"/>
    </row>
    <row r="30" spans="1:92" s="1" customFormat="1" ht="7.15" customHeight="1">
      <c r="A30" s="61"/>
      <c r="B30" s="619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R30" s="619"/>
      <c r="BE30" s="845"/>
    </row>
    <row r="31" spans="1:92" s="1" customFormat="1" ht="25.9" customHeight="1">
      <c r="A31" s="61"/>
      <c r="B31" s="619"/>
      <c r="C31" s="65"/>
      <c r="D31" s="624" t="s">
        <v>27</v>
      </c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25"/>
      <c r="S31" s="625"/>
      <c r="T31" s="626" t="s">
        <v>28</v>
      </c>
      <c r="U31" s="625"/>
      <c r="V31" s="625"/>
      <c r="W31" s="627"/>
      <c r="X31" s="855" t="s">
        <v>29</v>
      </c>
      <c r="Y31" s="855"/>
      <c r="Z31" s="855"/>
      <c r="AA31" s="855"/>
      <c r="AB31" s="855"/>
      <c r="AC31" s="627"/>
      <c r="AD31" s="627"/>
      <c r="AE31" s="627"/>
      <c r="AF31" s="627"/>
      <c r="AG31" s="627"/>
      <c r="AH31" s="627"/>
      <c r="AI31" s="627"/>
      <c r="AJ31" s="627"/>
      <c r="AK31" s="856">
        <f>SUM(AK26:AK29)</f>
        <v>0</v>
      </c>
      <c r="AL31" s="856"/>
      <c r="AM31" s="856"/>
      <c r="AN31" s="856"/>
      <c r="AO31" s="857"/>
      <c r="AP31" s="65"/>
      <c r="AQ31" s="65"/>
      <c r="AR31" s="619"/>
    </row>
    <row r="32" spans="1:92" s="1" customFormat="1" ht="7.15" customHeight="1">
      <c r="A32" s="61"/>
      <c r="B32" s="619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R32" s="619"/>
    </row>
    <row r="33" spans="1:44" s="1" customFormat="1" ht="14.65" customHeight="1">
      <c r="A33" s="61"/>
      <c r="B33" s="619"/>
      <c r="AR33" s="619"/>
    </row>
    <row r="34" spans="1:44" ht="14.65" customHeight="1">
      <c r="B34" s="617"/>
      <c r="AR34" s="617"/>
    </row>
    <row r="35" spans="1:44" ht="14.65" customHeight="1">
      <c r="B35" s="617"/>
      <c r="AR35" s="617"/>
    </row>
    <row r="36" spans="1:44" ht="14.65" customHeight="1">
      <c r="B36" s="617"/>
      <c r="AR36" s="617"/>
    </row>
    <row r="37" spans="1:44" ht="14.65" customHeight="1">
      <c r="B37" s="617"/>
      <c r="AR37" s="617"/>
    </row>
    <row r="38" spans="1:44" ht="14.65" customHeight="1">
      <c r="B38" s="617"/>
      <c r="AR38" s="617"/>
    </row>
    <row r="39" spans="1:44" ht="14.65" customHeight="1">
      <c r="B39" s="617"/>
      <c r="AR39" s="617"/>
    </row>
    <row r="40" spans="1:44" ht="14.65" customHeight="1">
      <c r="B40" s="617"/>
      <c r="AR40" s="617"/>
    </row>
    <row r="41" spans="1:44" ht="14.65" customHeight="1">
      <c r="B41" s="617"/>
      <c r="AR41" s="617"/>
    </row>
    <row r="42" spans="1:44" ht="14.65" customHeight="1">
      <c r="B42" s="617"/>
      <c r="AR42" s="617"/>
    </row>
    <row r="43" spans="1:44" ht="14.65" customHeight="1">
      <c r="B43" s="617"/>
      <c r="AR43" s="617"/>
    </row>
    <row r="44" spans="1:44" ht="14.65" customHeight="1">
      <c r="B44" s="617"/>
      <c r="AR44" s="617"/>
    </row>
    <row r="45" spans="1:44" s="1" customFormat="1" ht="14.65" customHeight="1">
      <c r="A45" s="61"/>
      <c r="B45" s="619"/>
      <c r="D45" s="628"/>
      <c r="E45" s="629"/>
      <c r="F45" s="629"/>
      <c r="G45" s="629"/>
      <c r="H45" s="629"/>
      <c r="I45" s="629"/>
      <c r="J45" s="629"/>
      <c r="K45" s="629"/>
      <c r="L45" s="629"/>
      <c r="M45" s="629"/>
      <c r="N45" s="629"/>
      <c r="O45" s="629"/>
      <c r="P45" s="629"/>
      <c r="Q45" s="629"/>
      <c r="R45" s="629"/>
      <c r="S45" s="629"/>
      <c r="T45" s="629"/>
      <c r="U45" s="629"/>
      <c r="V45" s="629"/>
      <c r="W45" s="629"/>
      <c r="X45" s="629"/>
      <c r="Y45" s="629"/>
      <c r="Z45" s="629"/>
      <c r="AA45" s="629"/>
      <c r="AB45" s="629"/>
      <c r="AC45" s="629"/>
      <c r="AD45" s="629"/>
      <c r="AE45" s="629"/>
      <c r="AF45" s="629"/>
      <c r="AG45" s="629"/>
      <c r="AH45" s="628"/>
      <c r="AI45" s="629"/>
      <c r="AJ45" s="629"/>
      <c r="AK45" s="629"/>
      <c r="AL45" s="629"/>
      <c r="AM45" s="629"/>
      <c r="AN45" s="629"/>
      <c r="AO45" s="629"/>
      <c r="AR45" s="619"/>
    </row>
    <row r="46" spans="1:44" ht="11.25" customHeight="1">
      <c r="B46" s="617"/>
      <c r="AR46" s="617"/>
    </row>
    <row r="47" spans="1:44" ht="11.25" customHeight="1">
      <c r="B47" s="617"/>
      <c r="AR47" s="617"/>
    </row>
    <row r="48" spans="1:44" ht="11.25" customHeight="1">
      <c r="B48" s="617"/>
      <c r="AR48" s="617"/>
    </row>
    <row r="49" spans="1:44" ht="11.25" customHeight="1">
      <c r="B49" s="617"/>
      <c r="AR49" s="617"/>
    </row>
    <row r="50" spans="1:44" ht="11.25" customHeight="1">
      <c r="B50" s="617"/>
      <c r="AR50" s="617"/>
    </row>
    <row r="51" spans="1:44" ht="11.25" customHeight="1">
      <c r="B51" s="617"/>
      <c r="AR51" s="617"/>
    </row>
    <row r="52" spans="1:44" ht="11.25" customHeight="1">
      <c r="B52" s="617"/>
      <c r="AR52" s="617"/>
    </row>
    <row r="53" spans="1:44" ht="11.25" customHeight="1">
      <c r="B53" s="617"/>
      <c r="AR53" s="617"/>
    </row>
    <row r="54" spans="1:44" ht="11.25" customHeight="1">
      <c r="B54" s="617"/>
      <c r="AR54" s="617"/>
    </row>
    <row r="55" spans="1:44" ht="11.25" customHeight="1">
      <c r="B55" s="617"/>
      <c r="AR55" s="617"/>
    </row>
    <row r="56" spans="1:44" s="1" customFormat="1" ht="11.25" customHeight="1">
      <c r="A56" s="61"/>
      <c r="B56" s="619"/>
      <c r="D56" s="630"/>
      <c r="E56" s="621"/>
      <c r="F56" s="621"/>
      <c r="G56" s="621"/>
      <c r="H56" s="621"/>
      <c r="I56" s="621"/>
      <c r="J56" s="621"/>
      <c r="K56" s="621"/>
      <c r="L56" s="621"/>
      <c r="M56" s="621"/>
      <c r="N56" s="621"/>
      <c r="O56" s="621"/>
      <c r="P56" s="621"/>
      <c r="Q56" s="621"/>
      <c r="R56" s="621"/>
      <c r="S56" s="621"/>
      <c r="T56" s="621"/>
      <c r="U56" s="621"/>
      <c r="V56" s="630"/>
      <c r="W56" s="621"/>
      <c r="X56" s="621"/>
      <c r="Y56" s="621"/>
      <c r="Z56" s="621"/>
      <c r="AA56" s="621"/>
      <c r="AB56" s="621"/>
      <c r="AC56" s="621"/>
      <c r="AD56" s="621"/>
      <c r="AE56" s="621"/>
      <c r="AF56" s="621"/>
      <c r="AG56" s="621"/>
      <c r="AH56" s="630"/>
      <c r="AI56" s="621"/>
      <c r="AJ56" s="621"/>
      <c r="AK56" s="621"/>
      <c r="AL56" s="621"/>
      <c r="AM56" s="630"/>
      <c r="AN56" s="621"/>
      <c r="AO56" s="621"/>
      <c r="AR56" s="619"/>
    </row>
    <row r="57" spans="1:44" ht="11.25" customHeight="1">
      <c r="B57" s="617"/>
      <c r="AR57" s="617"/>
    </row>
    <row r="58" spans="1:44" ht="11.25" customHeight="1">
      <c r="B58" s="617"/>
      <c r="AR58" s="617"/>
    </row>
    <row r="59" spans="1:44" ht="11.25" customHeight="1">
      <c r="B59" s="617"/>
      <c r="AR59" s="617"/>
    </row>
    <row r="60" spans="1:44" s="1" customFormat="1" ht="11.25" customHeight="1">
      <c r="A60" s="61"/>
      <c r="B60" s="619"/>
      <c r="D60" s="628" t="s">
        <v>15</v>
      </c>
      <c r="E60" s="629"/>
      <c r="F60" s="629"/>
      <c r="G60" s="629"/>
      <c r="H60" s="629"/>
      <c r="I60" s="629"/>
      <c r="J60" s="629"/>
      <c r="K60" s="629"/>
      <c r="L60" s="629"/>
      <c r="M60" s="629"/>
      <c r="N60" s="629"/>
      <c r="O60" s="629"/>
      <c r="P60" s="629"/>
      <c r="Q60" s="629"/>
      <c r="R60" s="629"/>
      <c r="S60" s="629"/>
      <c r="T60" s="629"/>
      <c r="U60" s="629"/>
      <c r="V60" s="629"/>
      <c r="W60" s="629"/>
      <c r="X60" s="629"/>
      <c r="Y60" s="629"/>
      <c r="Z60" s="629"/>
      <c r="AA60" s="629"/>
      <c r="AB60" s="629"/>
      <c r="AC60" s="629"/>
      <c r="AD60" s="629"/>
      <c r="AE60" s="629"/>
      <c r="AF60" s="629"/>
      <c r="AG60" s="629"/>
      <c r="AH60" s="628" t="s">
        <v>18</v>
      </c>
      <c r="AI60" s="629"/>
      <c r="AJ60" s="629"/>
      <c r="AK60" s="629"/>
      <c r="AL60" s="629"/>
      <c r="AM60" s="629"/>
      <c r="AN60" s="629"/>
      <c r="AO60" s="629"/>
      <c r="AR60" s="619"/>
    </row>
    <row r="61" spans="1:44" ht="11.25" customHeight="1">
      <c r="B61" s="617"/>
      <c r="AR61" s="617"/>
    </row>
    <row r="62" spans="1:44" ht="11.25" customHeight="1">
      <c r="B62" s="617"/>
      <c r="AR62" s="617"/>
    </row>
    <row r="63" spans="1:44" ht="11.25" customHeight="1">
      <c r="B63" s="617"/>
      <c r="AR63" s="617"/>
    </row>
    <row r="64" spans="1:44" ht="11.25" customHeight="1">
      <c r="B64" s="617"/>
      <c r="AR64" s="617"/>
    </row>
    <row r="65" spans="1:44" ht="11.25" customHeight="1">
      <c r="B65" s="617"/>
      <c r="AR65" s="617"/>
    </row>
    <row r="66" spans="1:44" ht="11.25" customHeight="1">
      <c r="B66" s="617"/>
      <c r="AR66" s="617"/>
    </row>
    <row r="67" spans="1:44" ht="11.25" customHeight="1">
      <c r="B67" s="617"/>
      <c r="AR67" s="617"/>
    </row>
    <row r="68" spans="1:44" ht="11.25" customHeight="1">
      <c r="B68" s="617"/>
      <c r="AR68" s="617"/>
    </row>
    <row r="69" spans="1:44" ht="11.25" customHeight="1">
      <c r="B69" s="617"/>
      <c r="AR69" s="617"/>
    </row>
    <row r="70" spans="1:44" ht="11.25" customHeight="1">
      <c r="B70" s="617"/>
      <c r="AR70" s="617"/>
    </row>
    <row r="71" spans="1:44" s="1" customFormat="1" ht="11.25" customHeight="1">
      <c r="A71" s="61"/>
      <c r="B71" s="619"/>
      <c r="D71" s="630" t="s">
        <v>30</v>
      </c>
      <c r="E71" s="621"/>
      <c r="F71" s="621"/>
      <c r="G71" s="621"/>
      <c r="H71" s="621"/>
      <c r="I71" s="621"/>
      <c r="J71" s="621"/>
      <c r="K71" s="621"/>
      <c r="L71" s="621"/>
      <c r="M71" s="621"/>
      <c r="N71" s="621"/>
      <c r="O71" s="621"/>
      <c r="P71" s="621"/>
      <c r="Q71" s="621"/>
      <c r="R71" s="621"/>
      <c r="S71" s="621"/>
      <c r="T71" s="621"/>
      <c r="U71" s="621"/>
      <c r="V71" s="630" t="s">
        <v>31</v>
      </c>
      <c r="W71" s="621"/>
      <c r="X71" s="621"/>
      <c r="Y71" s="621"/>
      <c r="Z71" s="621"/>
      <c r="AA71" s="621"/>
      <c r="AB71" s="621"/>
      <c r="AC71" s="621"/>
      <c r="AD71" s="621"/>
      <c r="AE71" s="621"/>
      <c r="AF71" s="621"/>
      <c r="AG71" s="621"/>
      <c r="AH71" s="630" t="s">
        <v>30</v>
      </c>
      <c r="AI71" s="621"/>
      <c r="AJ71" s="621"/>
      <c r="AK71" s="621"/>
      <c r="AL71" s="621"/>
      <c r="AM71" s="630" t="s">
        <v>31</v>
      </c>
      <c r="AN71" s="621"/>
      <c r="AO71" s="621"/>
      <c r="AR71" s="619"/>
    </row>
    <row r="72" spans="1:44" s="1" customFormat="1" ht="11.25" customHeight="1">
      <c r="A72" s="61"/>
      <c r="B72" s="619"/>
      <c r="AR72" s="619"/>
    </row>
    <row r="73" spans="1:44" s="1" customFormat="1" ht="7.15" customHeight="1">
      <c r="A73" s="61"/>
      <c r="B73" s="631"/>
      <c r="C73" s="632"/>
      <c r="D73" s="632"/>
      <c r="E73" s="632"/>
      <c r="F73" s="632"/>
      <c r="G73" s="632"/>
      <c r="H73" s="632"/>
      <c r="I73" s="632"/>
      <c r="J73" s="632"/>
      <c r="K73" s="632"/>
      <c r="L73" s="632"/>
      <c r="M73" s="632"/>
      <c r="N73" s="632"/>
      <c r="O73" s="632"/>
      <c r="P73" s="632"/>
      <c r="Q73" s="632"/>
      <c r="R73" s="632"/>
      <c r="S73" s="632"/>
      <c r="T73" s="632"/>
      <c r="U73" s="632"/>
      <c r="V73" s="632"/>
      <c r="W73" s="632"/>
      <c r="X73" s="632"/>
      <c r="Y73" s="632"/>
      <c r="Z73" s="632"/>
      <c r="AA73" s="632"/>
      <c r="AB73" s="632"/>
      <c r="AC73" s="632"/>
      <c r="AD73" s="632"/>
      <c r="AE73" s="632"/>
      <c r="AF73" s="632"/>
      <c r="AG73" s="632"/>
      <c r="AH73" s="632"/>
      <c r="AI73" s="632"/>
      <c r="AJ73" s="632"/>
      <c r="AK73" s="632"/>
      <c r="AL73" s="632"/>
      <c r="AM73" s="632"/>
      <c r="AN73" s="632"/>
      <c r="AO73" s="632"/>
      <c r="AP73" s="632"/>
      <c r="AQ73" s="632"/>
      <c r="AR73" s="619"/>
    </row>
    <row r="77" spans="1:44" s="1" customFormat="1" ht="7.15" customHeight="1">
      <c r="A77" s="61"/>
      <c r="B77" s="633"/>
      <c r="C77" s="634"/>
      <c r="D77" s="634"/>
      <c r="E77" s="634"/>
      <c r="F77" s="634"/>
      <c r="G77" s="634"/>
      <c r="H77" s="634"/>
      <c r="I77" s="634"/>
      <c r="J77" s="634"/>
      <c r="K77" s="634"/>
      <c r="L77" s="634"/>
      <c r="M77" s="634"/>
      <c r="N77" s="634"/>
      <c r="O77" s="634"/>
      <c r="P77" s="634"/>
      <c r="Q77" s="634"/>
      <c r="R77" s="634"/>
      <c r="S77" s="634"/>
      <c r="T77" s="634"/>
      <c r="U77" s="634"/>
      <c r="V77" s="634"/>
      <c r="W77" s="634"/>
      <c r="X77" s="634"/>
      <c r="Y77" s="634"/>
      <c r="Z77" s="634"/>
      <c r="AA77" s="634"/>
      <c r="AB77" s="634"/>
      <c r="AC77" s="634"/>
      <c r="AD77" s="634"/>
      <c r="AE77" s="634"/>
      <c r="AF77" s="634"/>
      <c r="AG77" s="634"/>
      <c r="AH77" s="634"/>
      <c r="AI77" s="634"/>
      <c r="AJ77" s="634"/>
      <c r="AK77" s="634"/>
      <c r="AL77" s="634"/>
      <c r="AM77" s="634"/>
      <c r="AN77" s="634"/>
      <c r="AO77" s="634"/>
      <c r="AP77" s="634"/>
      <c r="AQ77" s="634"/>
      <c r="AR77" s="619"/>
    </row>
    <row r="78" spans="1:44" s="1" customFormat="1" ht="25.15" customHeight="1">
      <c r="A78" s="61"/>
      <c r="B78" s="619"/>
      <c r="C78" s="53" t="s">
        <v>32</v>
      </c>
      <c r="AR78" s="619"/>
    </row>
    <row r="79" spans="1:44" s="1" customFormat="1" ht="7.15" customHeight="1">
      <c r="A79" s="61"/>
      <c r="B79" s="619"/>
      <c r="AR79" s="619"/>
    </row>
    <row r="80" spans="1:44" s="3" customFormat="1" ht="12" customHeight="1">
      <c r="A80" s="66"/>
      <c r="B80" s="635"/>
      <c r="C80" s="58" t="s">
        <v>33</v>
      </c>
      <c r="L80" s="3" t="str">
        <f>K5</f>
        <v>Import</v>
      </c>
      <c r="AR80" s="635"/>
    </row>
    <row r="81" spans="1:98" s="4" customFormat="1" ht="37.15" customHeight="1">
      <c r="A81" s="67"/>
      <c r="B81" s="636"/>
      <c r="C81" s="68" t="s">
        <v>10</v>
      </c>
      <c r="L81" s="858" t="str">
        <f>K6</f>
        <v>Český Brod - rekonstrukce chodníků ul. J. Kouly, Zborovská</v>
      </c>
      <c r="M81" s="858"/>
      <c r="N81" s="858"/>
      <c r="O81" s="858"/>
      <c r="P81" s="858"/>
      <c r="Q81" s="858"/>
      <c r="R81" s="858"/>
      <c r="S81" s="858"/>
      <c r="T81" s="858"/>
      <c r="U81" s="858"/>
      <c r="V81" s="858"/>
      <c r="W81" s="858"/>
      <c r="X81" s="858"/>
      <c r="Y81" s="858"/>
      <c r="Z81" s="858"/>
      <c r="AA81" s="858"/>
      <c r="AB81" s="858"/>
      <c r="AC81" s="858"/>
      <c r="AD81" s="858"/>
      <c r="AE81" s="858"/>
      <c r="AF81" s="858"/>
      <c r="AG81" s="858"/>
      <c r="AH81" s="858"/>
      <c r="AI81" s="858"/>
      <c r="AJ81" s="858"/>
      <c r="AR81" s="636"/>
    </row>
    <row r="82" spans="1:98" s="1" customFormat="1" ht="7.15" customHeight="1">
      <c r="A82" s="61"/>
      <c r="B82" s="619"/>
      <c r="AR82" s="619"/>
    </row>
    <row r="83" spans="1:98" s="1" customFormat="1" ht="12" customHeight="1">
      <c r="A83" s="61"/>
      <c r="B83" s="619"/>
      <c r="C83" s="58" t="s">
        <v>13</v>
      </c>
      <c r="G83" s="1" t="s">
        <v>662</v>
      </c>
      <c r="L83" s="69" t="str">
        <f>IF(K8="","",K8)</f>
        <v/>
      </c>
      <c r="AI83" s="58" t="s">
        <v>666</v>
      </c>
      <c r="AM83" s="859"/>
      <c r="AN83" s="859"/>
      <c r="AR83" s="619"/>
    </row>
    <row r="84" spans="1:98" s="1" customFormat="1" ht="7.15" customHeight="1">
      <c r="A84" s="61"/>
      <c r="B84" s="619"/>
      <c r="AR84" s="619"/>
    </row>
    <row r="85" spans="1:98" s="1" customFormat="1">
      <c r="A85" s="61"/>
      <c r="B85" s="619"/>
      <c r="C85" s="58" t="s">
        <v>15</v>
      </c>
      <c r="G85" s="1" t="s">
        <v>663</v>
      </c>
      <c r="L85" s="3" t="str">
        <f>IF(E11= "","",E11)</f>
        <v/>
      </c>
      <c r="AI85" s="58"/>
      <c r="AM85" s="860" t="str">
        <f>IF($E17="","",$E17)</f>
        <v/>
      </c>
      <c r="AN85" s="860"/>
      <c r="AO85" s="860"/>
      <c r="AP85" s="860"/>
      <c r="AR85" s="619"/>
      <c r="AS85" s="861" t="s">
        <v>34</v>
      </c>
      <c r="AT85" s="862"/>
      <c r="AU85" s="637"/>
      <c r="AV85" s="637"/>
      <c r="AW85" s="637"/>
      <c r="AX85" s="637"/>
      <c r="AY85" s="637"/>
      <c r="AZ85" s="637"/>
      <c r="BA85" s="637"/>
      <c r="BB85" s="637"/>
      <c r="BC85" s="637"/>
      <c r="BD85" s="638"/>
      <c r="CO85" s="588" t="str">
        <f>IF($E17="","",$E17)</f>
        <v/>
      </c>
    </row>
    <row r="86" spans="1:98" s="1" customFormat="1">
      <c r="A86" s="61"/>
      <c r="B86" s="619"/>
      <c r="C86" s="58" t="s">
        <v>18</v>
      </c>
      <c r="L86" s="3" t="str">
        <f>IF(E14="","",E14)</f>
        <v>...</v>
      </c>
      <c r="AI86" s="58"/>
      <c r="AM86" s="860" t="str">
        <f>IF($E20="","",$E20)</f>
        <v/>
      </c>
      <c r="AN86" s="860"/>
      <c r="AO86" s="860"/>
      <c r="AP86" s="860"/>
      <c r="AR86" s="619"/>
      <c r="AS86" s="863"/>
      <c r="AT86" s="864"/>
      <c r="BD86" s="639"/>
      <c r="CO86" s="588" t="str">
        <f>IF($E20="","",$E20)</f>
        <v/>
      </c>
    </row>
    <row r="87" spans="1:98" s="1" customFormat="1" ht="10.9" customHeight="1">
      <c r="A87" s="61"/>
      <c r="B87" s="619"/>
      <c r="AR87" s="619"/>
      <c r="AS87" s="863"/>
      <c r="AT87" s="864"/>
      <c r="BD87" s="639"/>
    </row>
    <row r="88" spans="1:98" s="1" customFormat="1" ht="29.25" customHeight="1">
      <c r="A88" s="70"/>
      <c r="B88" s="619"/>
      <c r="C88" s="865" t="s">
        <v>33</v>
      </c>
      <c r="D88" s="866"/>
      <c r="E88" s="866"/>
      <c r="F88" s="866"/>
      <c r="G88" s="866"/>
      <c r="H88" s="640"/>
      <c r="I88" s="866" t="s">
        <v>35</v>
      </c>
      <c r="J88" s="866"/>
      <c r="K88" s="866"/>
      <c r="L88" s="866"/>
      <c r="M88" s="866"/>
      <c r="N88" s="866"/>
      <c r="O88" s="866"/>
      <c r="P88" s="866"/>
      <c r="Q88" s="866"/>
      <c r="R88" s="866"/>
      <c r="S88" s="866"/>
      <c r="T88" s="866"/>
      <c r="U88" s="866"/>
      <c r="V88" s="866"/>
      <c r="W88" s="866"/>
      <c r="X88" s="866"/>
      <c r="Y88" s="866"/>
      <c r="Z88" s="866"/>
      <c r="AA88" s="866"/>
      <c r="AB88" s="866"/>
      <c r="AC88" s="866"/>
      <c r="AD88" s="866"/>
      <c r="AE88" s="866"/>
      <c r="AF88" s="866"/>
      <c r="AG88" s="867" t="s">
        <v>36</v>
      </c>
      <c r="AH88" s="867"/>
      <c r="AI88" s="867"/>
      <c r="AJ88" s="867"/>
      <c r="AK88" s="867"/>
      <c r="AL88" s="867"/>
      <c r="AM88" s="867"/>
      <c r="AN88" s="866" t="s">
        <v>37</v>
      </c>
      <c r="AO88" s="866"/>
      <c r="AP88" s="866"/>
      <c r="AQ88" s="641" t="s">
        <v>38</v>
      </c>
      <c r="AR88" s="639"/>
      <c r="AS88" s="642" t="s">
        <v>39</v>
      </c>
      <c r="AT88" s="643" t="s">
        <v>40</v>
      </c>
      <c r="AU88" s="643" t="s">
        <v>41</v>
      </c>
      <c r="AV88" s="643" t="s">
        <v>42</v>
      </c>
      <c r="AW88" s="643" t="s">
        <v>43</v>
      </c>
      <c r="AX88" s="643" t="s">
        <v>44</v>
      </c>
      <c r="AY88" s="643" t="s">
        <v>45</v>
      </c>
      <c r="AZ88" s="643" t="s">
        <v>46</v>
      </c>
      <c r="BA88" s="643" t="s">
        <v>47</v>
      </c>
      <c r="BB88" s="643" t="s">
        <v>48</v>
      </c>
      <c r="BC88" s="643" t="s">
        <v>49</v>
      </c>
      <c r="BD88" s="644" t="s">
        <v>50</v>
      </c>
    </row>
    <row r="89" spans="1:98" s="1" customFormat="1" ht="10.9" customHeight="1">
      <c r="A89" s="70"/>
      <c r="B89" s="619"/>
      <c r="AQ89" s="629"/>
      <c r="AR89" s="71"/>
      <c r="AS89" s="645"/>
      <c r="AT89" s="637"/>
      <c r="AU89" s="637"/>
      <c r="AV89" s="637"/>
      <c r="AW89" s="637"/>
      <c r="AX89" s="637"/>
      <c r="AY89" s="637"/>
      <c r="AZ89" s="637"/>
      <c r="BA89" s="637"/>
      <c r="BB89" s="637"/>
      <c r="BC89" s="637"/>
      <c r="BD89" s="638"/>
    </row>
    <row r="90" spans="1:98" s="5" customFormat="1" ht="32.65" customHeight="1">
      <c r="A90" s="72"/>
      <c r="B90" s="646"/>
      <c r="C90" s="73" t="s">
        <v>51</v>
      </c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868">
        <f>AG91 + AG92 + AG93 + AG94 + AG95</f>
        <v>0</v>
      </c>
      <c r="AH90" s="868"/>
      <c r="AI90" s="868"/>
      <c r="AJ90" s="868"/>
      <c r="AK90" s="868"/>
      <c r="AL90" s="868"/>
      <c r="AM90" s="868"/>
      <c r="AN90" s="869">
        <f t="shared" ref="AN90:AN95" si="0">AG90 + AT90</f>
        <v>0</v>
      </c>
      <c r="AO90" s="869"/>
      <c r="AP90" s="869"/>
      <c r="AQ90" s="75" t="s">
        <v>12</v>
      </c>
      <c r="AR90" s="646"/>
      <c r="AS90" s="647">
        <f>AS91 + AS92 + AS93 + AS94 + AS95</f>
        <v>0</v>
      </c>
      <c r="AT90" s="76">
        <f>AV90+AW90</f>
        <v>0</v>
      </c>
      <c r="AU90" s="77">
        <f>ROUND(AU91 + AU92 + AU93 + AU94 + AU95,3)</f>
        <v>527.03700000000003</v>
      </c>
      <c r="AV90" s="76">
        <f>ROUND(L29 * AZ90,2)</f>
        <v>0</v>
      </c>
      <c r="AW90" s="76">
        <f>0</f>
        <v>0</v>
      </c>
      <c r="AX90" s="76">
        <f>0</f>
        <v>0</v>
      </c>
      <c r="AY90" s="76">
        <f>0</f>
        <v>0</v>
      </c>
      <c r="AZ90" s="76">
        <f>AZ91 + AZ92 + AZ93 + AZ94 + AZ95</f>
        <v>0</v>
      </c>
      <c r="BA90" s="76">
        <f>BA91 + BA92 + BA93 + BA94 + BA95</f>
        <v>0</v>
      </c>
      <c r="BB90" s="76">
        <f>BB91 + BB92 + BB93 + BB94 + BB95</f>
        <v>0</v>
      </c>
      <c r="BC90" s="76">
        <f>BC91 + BC92 + BC93 + BC94 + BC95</f>
        <v>0</v>
      </c>
      <c r="BD90" s="648">
        <f>BD91 + BD92 + BD93 + BD94 + BD95</f>
        <v>0</v>
      </c>
      <c r="BS90" s="78" t="s">
        <v>52</v>
      </c>
      <c r="BT90" s="78">
        <v>0</v>
      </c>
      <c r="BU90" s="79" t="s">
        <v>53</v>
      </c>
      <c r="BV90" s="78" t="s">
        <v>54</v>
      </c>
      <c r="BW90" s="78" t="s">
        <v>55</v>
      </c>
      <c r="BX90" s="78" t="s">
        <v>56</v>
      </c>
      <c r="CL90" s="78" t="s">
        <v>12</v>
      </c>
    </row>
    <row r="91" spans="1:98" s="6" customFormat="1" ht="15.75">
      <c r="A91" s="80" t="s">
        <v>57</v>
      </c>
      <c r="B91" s="649"/>
      <c r="C91" s="81"/>
      <c r="D91" s="870" t="s">
        <v>58</v>
      </c>
      <c r="E91" s="870"/>
      <c r="F91" s="870"/>
      <c r="G91" s="870"/>
      <c r="H91" s="870"/>
      <c r="I91" s="82"/>
      <c r="J91" s="871" t="s">
        <v>59</v>
      </c>
      <c r="K91" s="871"/>
      <c r="L91" s="871"/>
      <c r="M91" s="871"/>
      <c r="N91" s="871"/>
      <c r="O91" s="871"/>
      <c r="P91" s="871"/>
      <c r="Q91" s="871"/>
      <c r="R91" s="871"/>
      <c r="S91" s="871"/>
      <c r="T91" s="871"/>
      <c r="U91" s="871"/>
      <c r="V91" s="871"/>
      <c r="W91" s="871"/>
      <c r="X91" s="871"/>
      <c r="Y91" s="871"/>
      <c r="Z91" s="871"/>
      <c r="AA91" s="871"/>
      <c r="AB91" s="871"/>
      <c r="AC91" s="871"/>
      <c r="AD91" s="871"/>
      <c r="AE91" s="871"/>
      <c r="AF91" s="871"/>
      <c r="AG91" s="872">
        <f>'001 - ul. J. Kouly, úsek brána '!J30</f>
        <v>0</v>
      </c>
      <c r="AH91" s="872"/>
      <c r="AI91" s="872"/>
      <c r="AJ91" s="872"/>
      <c r="AK91" s="872"/>
      <c r="AL91" s="872"/>
      <c r="AM91" s="872"/>
      <c r="AN91" s="873">
        <f t="shared" si="0"/>
        <v>0</v>
      </c>
      <c r="AO91" s="873"/>
      <c r="AP91" s="873"/>
      <c r="AQ91" s="83" t="s">
        <v>60</v>
      </c>
      <c r="AR91" s="650"/>
      <c r="AS91" s="651">
        <v>0</v>
      </c>
      <c r="AT91" s="84">
        <f>AV91 + AW91</f>
        <v>0</v>
      </c>
      <c r="AU91" s="85">
        <f>'001 - ul. J. Kouly, úsek brána '!P88</f>
        <v>121.190811</v>
      </c>
      <c r="AV91" s="84">
        <f>ROUND(L29 * AZ91,2)</f>
        <v>0</v>
      </c>
      <c r="AW91" s="84">
        <f>0</f>
        <v>0</v>
      </c>
      <c r="AX91" s="84">
        <f>0</f>
        <v>0</v>
      </c>
      <c r="AY91" s="84">
        <f>0</f>
        <v>0</v>
      </c>
      <c r="AZ91" s="86">
        <f>'001 - ul. J. Kouly, úsek brána '!F33</f>
        <v>0</v>
      </c>
      <c r="BA91" s="84">
        <v>0</v>
      </c>
      <c r="BB91" s="84">
        <v>0</v>
      </c>
      <c r="BC91" s="84">
        <v>0</v>
      </c>
      <c r="BD91" s="652">
        <v>0</v>
      </c>
      <c r="BS91" s="87"/>
      <c r="BT91" s="87">
        <v>1</v>
      </c>
      <c r="BU91" s="653"/>
      <c r="BV91" s="87" t="s">
        <v>54</v>
      </c>
      <c r="BW91" s="87" t="s">
        <v>61</v>
      </c>
      <c r="BX91" s="87" t="s">
        <v>55</v>
      </c>
      <c r="CL91" s="87"/>
      <c r="CM91" s="6">
        <v>2</v>
      </c>
      <c r="CP91" s="587" t="s">
        <v>59</v>
      </c>
    </row>
    <row r="92" spans="1:98" s="6" customFormat="1" ht="15.75">
      <c r="A92" s="80" t="s">
        <v>57</v>
      </c>
      <c r="B92" s="649"/>
      <c r="C92" s="81"/>
      <c r="D92" s="870" t="s">
        <v>62</v>
      </c>
      <c r="E92" s="870"/>
      <c r="F92" s="870"/>
      <c r="G92" s="870"/>
      <c r="H92" s="870"/>
      <c r="I92" s="82"/>
      <c r="J92" s="871" t="s">
        <v>63</v>
      </c>
      <c r="K92" s="871"/>
      <c r="L92" s="871"/>
      <c r="M92" s="871"/>
      <c r="N92" s="871"/>
      <c r="O92" s="871"/>
      <c r="P92" s="871"/>
      <c r="Q92" s="871"/>
      <c r="R92" s="871"/>
      <c r="S92" s="871"/>
      <c r="T92" s="871"/>
      <c r="U92" s="871"/>
      <c r="V92" s="871"/>
      <c r="W92" s="871"/>
      <c r="X92" s="871"/>
      <c r="Y92" s="871"/>
      <c r="Z92" s="871"/>
      <c r="AA92" s="871"/>
      <c r="AB92" s="871"/>
      <c r="AC92" s="871"/>
      <c r="AD92" s="871"/>
      <c r="AE92" s="871"/>
      <c r="AF92" s="871"/>
      <c r="AG92" s="872">
        <f>'002 - ul. J. Kouly, úsek kruhák'!J30</f>
        <v>0</v>
      </c>
      <c r="AH92" s="872"/>
      <c r="AI92" s="872"/>
      <c r="AJ92" s="872"/>
      <c r="AK92" s="872"/>
      <c r="AL92" s="872"/>
      <c r="AM92" s="872"/>
      <c r="AN92" s="873">
        <f t="shared" si="0"/>
        <v>0</v>
      </c>
      <c r="AO92" s="873"/>
      <c r="AP92" s="873"/>
      <c r="AQ92" s="83" t="s">
        <v>60</v>
      </c>
      <c r="AR92" s="650"/>
      <c r="AS92" s="651">
        <v>0</v>
      </c>
      <c r="AT92" s="84">
        <f>AV92 + AW92</f>
        <v>0</v>
      </c>
      <c r="AU92" s="85">
        <f>'002 - ul. J. Kouly, úsek kruhák'!P88</f>
        <v>253.117796</v>
      </c>
      <c r="AV92" s="84">
        <f>ROUND(L29 * AZ92,2)</f>
        <v>0</v>
      </c>
      <c r="AW92" s="84">
        <f>0</f>
        <v>0</v>
      </c>
      <c r="AX92" s="84">
        <f>0</f>
        <v>0</v>
      </c>
      <c r="AY92" s="84">
        <f>0</f>
        <v>0</v>
      </c>
      <c r="AZ92" s="86">
        <f>'002 - ul. J. Kouly, úsek kruhák'!F33</f>
        <v>0</v>
      </c>
      <c r="BA92" s="84">
        <v>0</v>
      </c>
      <c r="BB92" s="84">
        <v>0</v>
      </c>
      <c r="BC92" s="84">
        <v>0</v>
      </c>
      <c r="BD92" s="652">
        <v>0</v>
      </c>
      <c r="BS92" s="87"/>
      <c r="BT92" s="87">
        <v>1</v>
      </c>
      <c r="BU92" s="653"/>
      <c r="BV92" s="87" t="s">
        <v>54</v>
      </c>
      <c r="BW92" s="87" t="s">
        <v>64</v>
      </c>
      <c r="BX92" s="87" t="s">
        <v>55</v>
      </c>
      <c r="CL92" s="87"/>
      <c r="CM92" s="6">
        <v>2</v>
      </c>
      <c r="CP92" s="587"/>
      <c r="CQ92" s="587" t="s">
        <v>63</v>
      </c>
    </row>
    <row r="93" spans="1:98" s="6" customFormat="1" ht="15.75">
      <c r="A93" s="80" t="s">
        <v>57</v>
      </c>
      <c r="B93" s="649"/>
      <c r="C93" s="81"/>
      <c r="D93" s="870" t="s">
        <v>65</v>
      </c>
      <c r="E93" s="870"/>
      <c r="F93" s="870"/>
      <c r="G93" s="870"/>
      <c r="H93" s="870"/>
      <c r="I93" s="82"/>
      <c r="J93" s="871" t="s">
        <v>66</v>
      </c>
      <c r="K93" s="871"/>
      <c r="L93" s="871"/>
      <c r="M93" s="871"/>
      <c r="N93" s="871"/>
      <c r="O93" s="871"/>
      <c r="P93" s="871"/>
      <c r="Q93" s="871"/>
      <c r="R93" s="871"/>
      <c r="S93" s="871"/>
      <c r="T93" s="871"/>
      <c r="U93" s="871"/>
      <c r="V93" s="871"/>
      <c r="W93" s="871"/>
      <c r="X93" s="871"/>
      <c r="Y93" s="871"/>
      <c r="Z93" s="871"/>
      <c r="AA93" s="871"/>
      <c r="AB93" s="871"/>
      <c r="AC93" s="871"/>
      <c r="AD93" s="871"/>
      <c r="AE93" s="871"/>
      <c r="AF93" s="871"/>
      <c r="AG93" s="872">
        <f>'003 - ul. Zborovská, úsek před '!J30</f>
        <v>0</v>
      </c>
      <c r="AH93" s="872"/>
      <c r="AI93" s="872"/>
      <c r="AJ93" s="872"/>
      <c r="AK93" s="872"/>
      <c r="AL93" s="872"/>
      <c r="AM93" s="872"/>
      <c r="AN93" s="873">
        <f t="shared" si="0"/>
        <v>0</v>
      </c>
      <c r="AO93" s="873"/>
      <c r="AP93" s="873"/>
      <c r="AQ93" s="83" t="s">
        <v>60</v>
      </c>
      <c r="AR93" s="650"/>
      <c r="AS93" s="651">
        <v>0</v>
      </c>
      <c r="AT93" s="84">
        <f>AV93 + AW93</f>
        <v>0</v>
      </c>
      <c r="AU93" s="85">
        <f>'003 - ul. Zborovská, úsek před '!P88</f>
        <v>33.910359999999997</v>
      </c>
      <c r="AV93" s="84">
        <f>ROUND(L29 * AZ93,2)</f>
        <v>0</v>
      </c>
      <c r="AW93" s="84">
        <f>0</f>
        <v>0</v>
      </c>
      <c r="AX93" s="84">
        <f>0</f>
        <v>0</v>
      </c>
      <c r="AY93" s="84">
        <f>0</f>
        <v>0</v>
      </c>
      <c r="AZ93" s="86">
        <f>'003 - ul. Zborovská, úsek před '!F33</f>
        <v>0</v>
      </c>
      <c r="BA93" s="84">
        <v>0</v>
      </c>
      <c r="BB93" s="84">
        <v>0</v>
      </c>
      <c r="BC93" s="84">
        <v>0</v>
      </c>
      <c r="BD93" s="652">
        <v>0</v>
      </c>
      <c r="BS93" s="87"/>
      <c r="BT93" s="87">
        <v>1</v>
      </c>
      <c r="BU93" s="653"/>
      <c r="BV93" s="87" t="s">
        <v>54</v>
      </c>
      <c r="BW93" s="87" t="s">
        <v>67</v>
      </c>
      <c r="BX93" s="87" t="s">
        <v>55</v>
      </c>
      <c r="CL93" s="87"/>
      <c r="CM93" s="6">
        <v>2</v>
      </c>
      <c r="CP93" s="587"/>
      <c r="CQ93" s="587"/>
      <c r="CR93" s="587" t="s">
        <v>66</v>
      </c>
    </row>
    <row r="94" spans="1:98" s="6" customFormat="1" ht="15.75">
      <c r="A94" s="80" t="s">
        <v>57</v>
      </c>
      <c r="B94" s="649"/>
      <c r="C94" s="81"/>
      <c r="D94" s="870" t="s">
        <v>68</v>
      </c>
      <c r="E94" s="870"/>
      <c r="F94" s="870"/>
      <c r="G94" s="870"/>
      <c r="H94" s="870"/>
      <c r="I94" s="82"/>
      <c r="J94" s="871" t="s">
        <v>69</v>
      </c>
      <c r="K94" s="871"/>
      <c r="L94" s="871"/>
      <c r="M94" s="871"/>
      <c r="N94" s="871"/>
      <c r="O94" s="871"/>
      <c r="P94" s="871"/>
      <c r="Q94" s="871"/>
      <c r="R94" s="871"/>
      <c r="S94" s="871"/>
      <c r="T94" s="871"/>
      <c r="U94" s="871"/>
      <c r="V94" s="871"/>
      <c r="W94" s="871"/>
      <c r="X94" s="871"/>
      <c r="Y94" s="871"/>
      <c r="Z94" s="871"/>
      <c r="AA94" s="871"/>
      <c r="AB94" s="871"/>
      <c r="AC94" s="871"/>
      <c r="AD94" s="871"/>
      <c r="AE94" s="871"/>
      <c r="AF94" s="871"/>
      <c r="AG94" s="872">
        <f>'004 - ul. Zborovská, úsek Karma'!J30</f>
        <v>0</v>
      </c>
      <c r="AH94" s="872"/>
      <c r="AI94" s="872"/>
      <c r="AJ94" s="872"/>
      <c r="AK94" s="872"/>
      <c r="AL94" s="872"/>
      <c r="AM94" s="872"/>
      <c r="AN94" s="873">
        <f t="shared" si="0"/>
        <v>0</v>
      </c>
      <c r="AO94" s="873"/>
      <c r="AP94" s="873"/>
      <c r="AQ94" s="83" t="s">
        <v>60</v>
      </c>
      <c r="AR94" s="650"/>
      <c r="AS94" s="651">
        <v>0</v>
      </c>
      <c r="AT94" s="84">
        <f>AV94 + AW94</f>
        <v>0</v>
      </c>
      <c r="AU94" s="85">
        <f>'004 - ul. Zborovská, úsek Karma'!P88</f>
        <v>118.81840600000001</v>
      </c>
      <c r="AV94" s="84">
        <f>ROUND(L29 * AZ94,2)</f>
        <v>0</v>
      </c>
      <c r="AW94" s="84">
        <f>0</f>
        <v>0</v>
      </c>
      <c r="AX94" s="84">
        <f>0</f>
        <v>0</v>
      </c>
      <c r="AY94" s="84">
        <f>0</f>
        <v>0</v>
      </c>
      <c r="AZ94" s="86">
        <f>'004 - ul. Zborovská, úsek Karma'!F33</f>
        <v>0</v>
      </c>
      <c r="BA94" s="84">
        <v>0</v>
      </c>
      <c r="BB94" s="84">
        <v>0</v>
      </c>
      <c r="BC94" s="84">
        <v>0</v>
      </c>
      <c r="BD94" s="652">
        <v>0</v>
      </c>
      <c r="BS94" s="87"/>
      <c r="BT94" s="87">
        <v>1</v>
      </c>
      <c r="BU94" s="653"/>
      <c r="BV94" s="87" t="s">
        <v>54</v>
      </c>
      <c r="BW94" s="87" t="s">
        <v>70</v>
      </c>
      <c r="BX94" s="87" t="s">
        <v>55</v>
      </c>
      <c r="CL94" s="87"/>
      <c r="CM94" s="6">
        <v>2</v>
      </c>
      <c r="CP94" s="587"/>
      <c r="CQ94" s="587"/>
      <c r="CR94" s="587"/>
      <c r="CS94" s="587" t="s">
        <v>69</v>
      </c>
    </row>
    <row r="95" spans="1:98" s="6" customFormat="1" ht="15.75">
      <c r="A95" s="80" t="s">
        <v>57</v>
      </c>
      <c r="B95" s="649"/>
      <c r="C95" s="81"/>
      <c r="D95" s="870" t="s">
        <v>71</v>
      </c>
      <c r="E95" s="870"/>
      <c r="F95" s="870"/>
      <c r="G95" s="870"/>
      <c r="H95" s="870"/>
      <c r="I95" s="82"/>
      <c r="J95" s="871" t="s">
        <v>72</v>
      </c>
      <c r="K95" s="871"/>
      <c r="L95" s="871"/>
      <c r="M95" s="871"/>
      <c r="N95" s="871"/>
      <c r="O95" s="871"/>
      <c r="P95" s="871"/>
      <c r="Q95" s="871"/>
      <c r="R95" s="871"/>
      <c r="S95" s="871"/>
      <c r="T95" s="871"/>
      <c r="U95" s="871"/>
      <c r="V95" s="871"/>
      <c r="W95" s="871"/>
      <c r="X95" s="871"/>
      <c r="Y95" s="871"/>
      <c r="Z95" s="871"/>
      <c r="AA95" s="871"/>
      <c r="AB95" s="871"/>
      <c r="AC95" s="871"/>
      <c r="AD95" s="871"/>
      <c r="AE95" s="871"/>
      <c r="AF95" s="871"/>
      <c r="AG95" s="872">
        <f>'VRN - Vedlejší rozpočtové nákla'!J30</f>
        <v>0</v>
      </c>
      <c r="AH95" s="872"/>
      <c r="AI95" s="872"/>
      <c r="AJ95" s="872"/>
      <c r="AK95" s="872"/>
      <c r="AL95" s="872"/>
      <c r="AM95" s="872"/>
      <c r="AN95" s="873">
        <f t="shared" si="0"/>
        <v>0</v>
      </c>
      <c r="AO95" s="873"/>
      <c r="AP95" s="873"/>
      <c r="AQ95" s="83" t="s">
        <v>60</v>
      </c>
      <c r="AR95" s="650"/>
      <c r="AS95" s="651">
        <v>0</v>
      </c>
      <c r="AT95" s="84">
        <f>AV95 + AW95</f>
        <v>0</v>
      </c>
      <c r="AU95" s="85">
        <f>'VRN - Vedlejší rozpočtové nákla'!P88</f>
        <v>0</v>
      </c>
      <c r="AV95" s="84">
        <f>ROUND(L29 * AZ95,2)</f>
        <v>0</v>
      </c>
      <c r="AW95" s="84">
        <f>0</f>
        <v>0</v>
      </c>
      <c r="AX95" s="84">
        <f>0</f>
        <v>0</v>
      </c>
      <c r="AY95" s="84">
        <f>0</f>
        <v>0</v>
      </c>
      <c r="AZ95" s="86">
        <f>'VRN - Vedlejší rozpočtové nákla'!F33</f>
        <v>0</v>
      </c>
      <c r="BA95" s="84">
        <v>0</v>
      </c>
      <c r="BB95" s="84">
        <v>0</v>
      </c>
      <c r="BC95" s="84">
        <v>0</v>
      </c>
      <c r="BD95" s="652">
        <v>0</v>
      </c>
      <c r="BS95" s="87"/>
      <c r="BT95" s="87">
        <v>1</v>
      </c>
      <c r="BU95" s="653"/>
      <c r="BV95" s="87" t="s">
        <v>54</v>
      </c>
      <c r="BW95" s="87" t="s">
        <v>73</v>
      </c>
      <c r="BX95" s="87" t="s">
        <v>55</v>
      </c>
      <c r="CL95" s="87"/>
      <c r="CM95" s="6">
        <v>2</v>
      </c>
      <c r="CP95" s="587"/>
      <c r="CQ95" s="587"/>
      <c r="CR95" s="587"/>
      <c r="CS95" s="587"/>
      <c r="CT95" s="587" t="s">
        <v>72</v>
      </c>
    </row>
    <row r="96" spans="1:98" s="1" customFormat="1" ht="30" customHeight="1">
      <c r="A96" s="70"/>
      <c r="B96" s="619"/>
      <c r="AR96" s="619"/>
      <c r="AS96" s="629"/>
      <c r="AT96" s="629"/>
      <c r="AU96" s="629"/>
      <c r="AV96" s="629"/>
      <c r="AW96" s="629"/>
      <c r="AX96" s="629"/>
      <c r="AY96" s="629"/>
      <c r="AZ96" s="629"/>
      <c r="BA96" s="629"/>
      <c r="BB96" s="629"/>
      <c r="BC96" s="629"/>
      <c r="BD96" s="629"/>
    </row>
    <row r="97" spans="1:44" s="1" customFormat="1" ht="7.15" customHeight="1">
      <c r="A97" s="61"/>
      <c r="B97" s="631"/>
      <c r="C97" s="632"/>
      <c r="D97" s="632"/>
      <c r="E97" s="632"/>
      <c r="F97" s="632"/>
      <c r="G97" s="632"/>
      <c r="H97" s="632"/>
      <c r="I97" s="632"/>
      <c r="J97" s="632"/>
      <c r="K97" s="632"/>
      <c r="L97" s="632"/>
      <c r="M97" s="632"/>
      <c r="N97" s="632"/>
      <c r="O97" s="632"/>
      <c r="P97" s="632"/>
      <c r="Q97" s="632"/>
      <c r="R97" s="632"/>
      <c r="S97" s="632"/>
      <c r="T97" s="632"/>
      <c r="U97" s="632"/>
      <c r="V97" s="632"/>
      <c r="W97" s="632"/>
      <c r="X97" s="632"/>
      <c r="Y97" s="632"/>
      <c r="Z97" s="632"/>
      <c r="AA97" s="632"/>
      <c r="AB97" s="632"/>
      <c r="AC97" s="632"/>
      <c r="AD97" s="632"/>
      <c r="AE97" s="632"/>
      <c r="AF97" s="632"/>
      <c r="AG97" s="632"/>
      <c r="AH97" s="632"/>
      <c r="AI97" s="632"/>
      <c r="AJ97" s="632"/>
      <c r="AK97" s="632"/>
      <c r="AL97" s="632"/>
      <c r="AM97" s="632"/>
      <c r="AN97" s="632"/>
      <c r="AO97" s="632"/>
      <c r="AP97" s="632"/>
      <c r="AQ97" s="632"/>
      <c r="AR97" s="619"/>
    </row>
  </sheetData>
  <mergeCells count="46">
    <mergeCell ref="D94:H94"/>
    <mergeCell ref="J94:AF94"/>
    <mergeCell ref="AG94:AM94"/>
    <mergeCell ref="AN94:AP94"/>
    <mergeCell ref="D95:H95"/>
    <mergeCell ref="J95:AF95"/>
    <mergeCell ref="AG95:AM95"/>
    <mergeCell ref="AN95:AP95"/>
    <mergeCell ref="D92:H92"/>
    <mergeCell ref="J92:AF92"/>
    <mergeCell ref="AG92:AM92"/>
    <mergeCell ref="AN92:AP92"/>
    <mergeCell ref="D93:H93"/>
    <mergeCell ref="J93:AF93"/>
    <mergeCell ref="AG93:AM93"/>
    <mergeCell ref="AN93:AP93"/>
    <mergeCell ref="AG90:AM90"/>
    <mergeCell ref="AN90:AP90"/>
    <mergeCell ref="D91:H91"/>
    <mergeCell ref="J91:AF91"/>
    <mergeCell ref="AG91:AM91"/>
    <mergeCell ref="AN91:AP91"/>
    <mergeCell ref="AS85:AT87"/>
    <mergeCell ref="AM86:AP86"/>
    <mergeCell ref="C88:G88"/>
    <mergeCell ref="I88:AF88"/>
    <mergeCell ref="AG88:AM88"/>
    <mergeCell ref="AN88:AP88"/>
    <mergeCell ref="X31:AB31"/>
    <mergeCell ref="AK31:AO31"/>
    <mergeCell ref="L81:AJ81"/>
    <mergeCell ref="AM83:AN83"/>
    <mergeCell ref="AM85:AP85"/>
    <mergeCell ref="AR2:BE2"/>
    <mergeCell ref="K5:AJ5"/>
    <mergeCell ref="BE5:BE30"/>
    <mergeCell ref="K6:AJ6"/>
    <mergeCell ref="E14:AI14"/>
    <mergeCell ref="E23:AN23"/>
    <mergeCell ref="AK26:AO26"/>
    <mergeCell ref="L28:P28"/>
    <mergeCell ref="W28:AE28"/>
    <mergeCell ref="AK28:AO28"/>
    <mergeCell ref="L29:P29"/>
    <mergeCell ref="W29:AE29"/>
    <mergeCell ref="AK29:AO29"/>
  </mergeCells>
  <hyperlinks>
    <hyperlink ref="A91" location="'001 - ul. J. Kouly, úsek brána '!A1" display="/" xr:uid="{00000000-0004-0000-0000-000000000000}"/>
    <hyperlink ref="A92" location="'002 - ul. J. Kouly, úsek kruhák'!A1" display="/" xr:uid="{00000000-0004-0000-0000-000001000000}"/>
    <hyperlink ref="A93" location="'003 - ul. Zborovská, úsek před '!A1" display="/" xr:uid="{00000000-0004-0000-0000-000002000000}"/>
    <hyperlink ref="A94" location="'004 - ul. Zborovská, úsek Karma'!A1" display="/" xr:uid="{00000000-0004-0000-0000-000003000000}"/>
    <hyperlink ref="A95" location="'VRN - Vedlejší rozpočtové nákla'!A1" display="/" xr:uid="{00000000-0004-0000-0000-000004000000}"/>
    <hyperlink ref="AZ91" location="'001 - ul. J. Kouly, úsek brána '!F33" display="'001 - ul. J. Kouly, úsek brána '!F33" xr:uid="{00000000-0004-0000-0000-000005000000}"/>
    <hyperlink ref="AZ92" location="'002 - ul. J. Kouly, úsek kruhák'!F33" display="'002 - ul. J. Kouly, úsek kruhák'!F33" xr:uid="{00000000-0004-0000-0000-000006000000}"/>
    <hyperlink ref="AZ93" location="'003 - ul. Zborovská, úsek před '!F33" display="'003 - ul. Zborovská, úsek před '!F33" xr:uid="{00000000-0004-0000-0000-000007000000}"/>
    <hyperlink ref="AZ94" location="'004 - ul. Zborovská, úsek Karma'!F33" display="'004 - ul. Zborovská, úsek Karma'!F33" xr:uid="{00000000-0004-0000-0000-000008000000}"/>
    <hyperlink ref="AZ95" location="'VRN - Vedlejší rozpočtové nákla'!F33" display="'VRN - Vedlejší rozpočtové nákla'!F33" xr:uid="{00000000-0004-0000-0000-000009000000}"/>
  </hyperlinks>
  <pageMargins left="0.39374999999999999" right="0.39374999999999999" top="0.39374999999999999" bottom="0.39374999999999999" header="0" footer="0"/>
  <pageSetup paperSize="9" fitToHeight="100" orientation="portrait"/>
  <headerFooter>
    <oddFooter>&amp;C&amp;"-,Regular"&amp;8Strana &amp;P z &amp;N</oddFooter>
    <evenFooter>&amp;C&amp;"-,Regular"&amp;8Strana &amp;P z &amp;N</evenFooter>
    <firstFooter>&amp;C&amp;"-,Regular"&amp;8Strana &amp;P z 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284"/>
  <sheetViews>
    <sheetView showGridLines="0" topLeftCell="A256" workbookViewId="0">
      <selection activeCell="H62" sqref="H62"/>
    </sheetView>
  </sheetViews>
  <sheetFormatPr defaultColWidth="9.140625" defaultRowHeight="15"/>
  <cols>
    <col min="1" max="1" width="7.140625" style="88" customWidth="1"/>
    <col min="2" max="2" width="0.85546875" style="88" customWidth="1"/>
    <col min="3" max="3" width="3.7109375" style="88" customWidth="1"/>
    <col min="4" max="4" width="9.5703125" style="88" customWidth="1"/>
    <col min="5" max="5" width="17.7109375" style="88" customWidth="1"/>
    <col min="6" max="6" width="55.7109375" style="88" customWidth="1"/>
    <col min="7" max="7" width="6.7109375" style="88" customWidth="1"/>
    <col min="8" max="9" width="14.7109375" style="88" customWidth="1"/>
    <col min="10" max="11" width="20.7109375" style="88" customWidth="1"/>
    <col min="12" max="12" width="7.85546875" style="88" customWidth="1"/>
    <col min="13" max="13" width="9.28515625" style="88" hidden="1" customWidth="1"/>
    <col min="14" max="14" width="7.85546875" style="88" hidden="1" customWidth="1"/>
    <col min="15" max="20" width="12.140625" style="88" hidden="1" customWidth="1"/>
    <col min="21" max="21" width="14" style="88" hidden="1" customWidth="1"/>
    <col min="22" max="22" width="10.7109375" style="88" customWidth="1"/>
    <col min="23" max="23" width="14" style="88" customWidth="1"/>
    <col min="24" max="24" width="10.7109375" style="88" customWidth="1"/>
    <col min="25" max="25" width="12.85546875" style="88" customWidth="1"/>
    <col min="26" max="26" width="9.42578125" style="88" customWidth="1"/>
    <col min="27" max="27" width="94.85546875" style="88" hidden="1" customWidth="1"/>
    <col min="28" max="28" width="14" style="88" customWidth="1"/>
    <col min="29" max="29" width="9.42578125" style="88" customWidth="1"/>
    <col min="30" max="30" width="12.85546875" style="88" customWidth="1"/>
    <col min="31" max="31" width="14" style="88" customWidth="1"/>
    <col min="32" max="43" width="9.140625" style="88"/>
    <col min="44" max="65" width="9.140625" style="88" hidden="1"/>
    <col min="66" max="16384" width="9.140625" style="88"/>
  </cols>
  <sheetData>
    <row r="1" spans="2:46" ht="11.25" customHeight="1"/>
    <row r="2" spans="2:46" ht="36.75" customHeight="1">
      <c r="L2" s="874" t="s">
        <v>5</v>
      </c>
      <c r="M2" s="875"/>
      <c r="N2" s="875"/>
      <c r="O2" s="875"/>
      <c r="P2" s="875"/>
      <c r="Q2" s="875"/>
      <c r="R2" s="875"/>
      <c r="S2" s="875"/>
      <c r="T2" s="875"/>
      <c r="U2" s="875"/>
      <c r="V2" s="875"/>
      <c r="AT2" s="88" t="s">
        <v>61</v>
      </c>
    </row>
    <row r="3" spans="2:46" ht="6.95" customHeight="1">
      <c r="B3" s="89"/>
      <c r="C3" s="90"/>
      <c r="D3" s="90"/>
      <c r="E3" s="90"/>
      <c r="F3" s="90"/>
      <c r="G3" s="90"/>
      <c r="H3" s="90"/>
      <c r="I3" s="90"/>
      <c r="J3" s="90"/>
      <c r="K3" s="90"/>
      <c r="L3" s="91"/>
      <c r="AT3" s="88">
        <v>2</v>
      </c>
    </row>
    <row r="4" spans="2:46" ht="24.95" customHeight="1">
      <c r="B4" s="91"/>
      <c r="D4" s="92" t="s">
        <v>74</v>
      </c>
      <c r="L4" s="91"/>
      <c r="AT4" s="88" t="b">
        <v>0</v>
      </c>
    </row>
    <row r="5" spans="2:46" ht="6.95" customHeight="1">
      <c r="B5" s="91"/>
      <c r="L5" s="91"/>
    </row>
    <row r="6" spans="2:46" ht="12" customHeight="1">
      <c r="B6" s="91"/>
      <c r="D6" s="612" t="s">
        <v>10</v>
      </c>
      <c r="L6" s="91"/>
    </row>
    <row r="7" spans="2:46">
      <c r="B7" s="91"/>
      <c r="E7" s="876" t="s">
        <v>11</v>
      </c>
      <c r="F7" s="878"/>
      <c r="G7" s="878"/>
      <c r="H7" s="878"/>
      <c r="L7" s="91"/>
      <c r="AA7" s="654" t="str">
        <f>E7</f>
        <v>Český Brod - rekonstrukce chodníků ul. J. Kouly, Zborovská</v>
      </c>
    </row>
    <row r="8" spans="2:46">
      <c r="B8" s="91"/>
      <c r="D8" s="612" t="s">
        <v>75</v>
      </c>
      <c r="L8" s="91"/>
    </row>
    <row r="9" spans="2:46" s="7" customFormat="1">
      <c r="B9" s="93"/>
      <c r="E9" s="877" t="s">
        <v>76</v>
      </c>
      <c r="F9" s="879"/>
      <c r="G9" s="879"/>
      <c r="H9" s="879"/>
      <c r="L9" s="93"/>
      <c r="AA9" s="94" t="str">
        <f>E9</f>
        <v>001 - ul. J. Kouly, úsek brána - Diana</v>
      </c>
    </row>
    <row r="10" spans="2:46" s="7" customFormat="1">
      <c r="B10" s="93"/>
      <c r="L10" s="93"/>
    </row>
    <row r="11" spans="2:46" s="7" customFormat="1">
      <c r="B11" s="93"/>
      <c r="D11" s="612"/>
      <c r="F11" s="593"/>
      <c r="I11" s="612"/>
      <c r="J11" s="95" t="s">
        <v>12</v>
      </c>
      <c r="L11" s="93"/>
    </row>
    <row r="12" spans="2:46" s="7" customFormat="1">
      <c r="B12" s="93"/>
      <c r="D12" s="612" t="s">
        <v>13</v>
      </c>
      <c r="E12" s="830" t="s">
        <v>662</v>
      </c>
      <c r="F12" s="96" t="s">
        <v>12</v>
      </c>
      <c r="I12" s="612" t="s">
        <v>14</v>
      </c>
      <c r="J12" s="97">
        <f>'Rekapitulace stavby'!AN8</f>
        <v>46107</v>
      </c>
      <c r="L12" s="93"/>
    </row>
    <row r="13" spans="2:46" s="7" customFormat="1">
      <c r="B13" s="93"/>
      <c r="D13" s="655" t="s">
        <v>12</v>
      </c>
      <c r="E13" s="98"/>
      <c r="F13" s="99" t="s">
        <v>12</v>
      </c>
      <c r="I13" s="655" t="s">
        <v>12</v>
      </c>
      <c r="J13" s="99" t="s">
        <v>12</v>
      </c>
      <c r="L13" s="93"/>
    </row>
    <row r="14" spans="2:46" s="7" customFormat="1">
      <c r="B14" s="93"/>
      <c r="D14" s="612" t="s">
        <v>15</v>
      </c>
      <c r="E14" s="7" t="s">
        <v>663</v>
      </c>
      <c r="I14" s="612" t="s">
        <v>667</v>
      </c>
      <c r="J14" s="59" t="s">
        <v>668</v>
      </c>
      <c r="L14" s="93"/>
    </row>
    <row r="15" spans="2:46" s="7" customFormat="1">
      <c r="B15" s="93"/>
      <c r="E15" s="880" t="s">
        <v>12</v>
      </c>
      <c r="F15" s="880"/>
      <c r="G15" s="880"/>
      <c r="H15" s="880"/>
      <c r="I15" s="612" t="s">
        <v>17</v>
      </c>
      <c r="J15" s="593" t="s">
        <v>665</v>
      </c>
      <c r="L15" s="93"/>
    </row>
    <row r="16" spans="2:46" s="7" customFormat="1">
      <c r="B16" s="93"/>
      <c r="L16" s="93"/>
    </row>
    <row r="17" spans="2:27" s="7" customFormat="1">
      <c r="B17" s="93"/>
      <c r="D17" s="612" t="s">
        <v>18</v>
      </c>
      <c r="I17" s="612" t="str">
        <f>I14</f>
        <v xml:space="preserve">IČ: </v>
      </c>
      <c r="J17" s="95" t="str">
        <f>'Rekapitulace stavby'!AN13</f>
        <v xml:space="preserve"> </v>
      </c>
      <c r="L17" s="93"/>
    </row>
    <row r="18" spans="2:27" s="7" customFormat="1">
      <c r="B18" s="93"/>
      <c r="E18" s="882" t="str">
        <f>'Rekapitulace stavby'!E14</f>
        <v>...</v>
      </c>
      <c r="F18" s="882"/>
      <c r="G18" s="882"/>
      <c r="H18" s="882"/>
      <c r="I18" s="612" t="str">
        <f>I15</f>
        <v>DIČ:</v>
      </c>
      <c r="J18" s="95" t="str">
        <f>'Rekapitulace stavby'!AN14</f>
        <v xml:space="preserve"> </v>
      </c>
      <c r="L18" s="93"/>
    </row>
    <row r="19" spans="2:27" s="7" customFormat="1">
      <c r="B19" s="93"/>
      <c r="L19" s="93"/>
    </row>
    <row r="20" spans="2:27" s="7" customFormat="1">
      <c r="B20" s="93"/>
      <c r="D20" s="612"/>
      <c r="I20" s="612"/>
      <c r="J20" s="593" t="s">
        <v>12</v>
      </c>
      <c r="L20" s="93"/>
    </row>
    <row r="21" spans="2:27" s="7" customFormat="1">
      <c r="B21" s="93"/>
      <c r="E21" s="880"/>
      <c r="F21" s="880"/>
      <c r="G21" s="880"/>
      <c r="H21" s="880"/>
      <c r="I21" s="612"/>
      <c r="J21" s="593" t="s">
        <v>12</v>
      </c>
      <c r="L21" s="93"/>
    </row>
    <row r="22" spans="2:27" s="7" customFormat="1">
      <c r="B22" s="93"/>
      <c r="L22" s="93"/>
    </row>
    <row r="23" spans="2:27" s="7" customFormat="1">
      <c r="B23" s="93"/>
      <c r="D23" s="612"/>
      <c r="I23" s="612"/>
      <c r="J23" s="593" t="s">
        <v>12</v>
      </c>
      <c r="L23" s="93"/>
    </row>
    <row r="24" spans="2:27" s="7" customFormat="1">
      <c r="B24" s="93"/>
      <c r="E24" s="880"/>
      <c r="F24" s="880"/>
      <c r="G24" s="880"/>
      <c r="H24" s="880"/>
      <c r="I24" s="612"/>
      <c r="J24" s="593" t="s">
        <v>12</v>
      </c>
      <c r="L24" s="93"/>
    </row>
    <row r="25" spans="2:27" s="7" customFormat="1">
      <c r="B25" s="93"/>
      <c r="L25" s="93"/>
    </row>
    <row r="26" spans="2:27" s="7" customFormat="1">
      <c r="B26" s="93"/>
      <c r="D26" s="612"/>
      <c r="L26" s="93"/>
    </row>
    <row r="27" spans="2:27" s="8" customFormat="1">
      <c r="B27" s="100"/>
      <c r="E27" s="881"/>
      <c r="F27" s="881"/>
      <c r="G27" s="881"/>
      <c r="H27" s="881"/>
      <c r="L27" s="100"/>
      <c r="AA27" s="101">
        <f>E27</f>
        <v>0</v>
      </c>
    </row>
    <row r="28" spans="2:27" s="7" customFormat="1">
      <c r="B28" s="93"/>
      <c r="L28" s="93"/>
    </row>
    <row r="29" spans="2:27" s="7" customFormat="1" ht="6.95" customHeight="1">
      <c r="B29" s="93"/>
      <c r="D29" s="102"/>
      <c r="E29" s="102"/>
      <c r="F29" s="102"/>
      <c r="G29" s="102"/>
      <c r="H29" s="102"/>
      <c r="I29" s="102"/>
      <c r="J29" s="102"/>
      <c r="K29" s="102"/>
      <c r="L29" s="93"/>
    </row>
    <row r="30" spans="2:27" s="7" customFormat="1" ht="25.35" customHeight="1">
      <c r="B30" s="93"/>
      <c r="D30" s="103" t="s">
        <v>21</v>
      </c>
      <c r="F30" s="104"/>
      <c r="J30" s="656">
        <f>ROUND(J88,2)</f>
        <v>0</v>
      </c>
      <c r="L30" s="93"/>
    </row>
    <row r="31" spans="2:27" s="7" customFormat="1" ht="6.95" customHeight="1">
      <c r="B31" s="93"/>
      <c r="D31" s="102"/>
      <c r="E31" s="102"/>
      <c r="F31" s="105"/>
      <c r="G31" s="102"/>
      <c r="H31" s="102"/>
      <c r="I31" s="102"/>
      <c r="J31" s="105"/>
      <c r="K31" s="102"/>
      <c r="L31" s="93"/>
    </row>
    <row r="32" spans="2:27" s="7" customFormat="1" ht="14.45" customHeight="1">
      <c r="B32" s="93"/>
      <c r="F32" s="657" t="s">
        <v>23</v>
      </c>
      <c r="I32" s="658" t="s">
        <v>22</v>
      </c>
      <c r="J32" s="657" t="s">
        <v>24</v>
      </c>
      <c r="L32" s="93"/>
    </row>
    <row r="33" spans="2:12" s="7" customFormat="1" ht="14.45" customHeight="1">
      <c r="B33" s="93"/>
      <c r="D33" s="612" t="s">
        <v>25</v>
      </c>
      <c r="E33" s="612" t="s">
        <v>26</v>
      </c>
      <c r="F33" s="657">
        <f>SUM(BE88:BE282)</f>
        <v>0</v>
      </c>
      <c r="I33" s="659">
        <v>0.21</v>
      </c>
      <c r="J33" s="660">
        <f>ROUND(F33*I33,2)</f>
        <v>0</v>
      </c>
      <c r="L33" s="93"/>
    </row>
    <row r="34" spans="2:12" s="7" customFormat="1" ht="14.45" customHeight="1">
      <c r="B34" s="93"/>
      <c r="D34" s="612"/>
      <c r="E34" s="612"/>
      <c r="F34" s="657"/>
      <c r="I34" s="659"/>
      <c r="J34" s="660"/>
      <c r="L34" s="93"/>
    </row>
    <row r="35" spans="2:12" s="7" customFormat="1" ht="6.95" customHeight="1">
      <c r="B35" s="93"/>
      <c r="F35" s="104"/>
      <c r="J35" s="104"/>
      <c r="L35" s="93"/>
    </row>
    <row r="36" spans="2:12" s="7" customFormat="1" ht="25.35" customHeight="1">
      <c r="B36" s="93"/>
      <c r="C36" s="106"/>
      <c r="D36" s="107" t="s">
        <v>27</v>
      </c>
      <c r="E36" s="108"/>
      <c r="F36" s="109"/>
      <c r="G36" s="110" t="s">
        <v>28</v>
      </c>
      <c r="H36" s="111" t="s">
        <v>29</v>
      </c>
      <c r="I36" s="108"/>
      <c r="J36" s="112">
        <f>SUM(J30:J34)</f>
        <v>0</v>
      </c>
      <c r="K36" s="113"/>
      <c r="L36" s="93"/>
    </row>
    <row r="37" spans="2:12" s="7" customFormat="1" ht="14.45" customHeight="1">
      <c r="B37" s="93"/>
      <c r="L37" s="93"/>
    </row>
    <row r="38" spans="2:12" ht="14.45" customHeight="1">
      <c r="B38" s="91"/>
      <c r="L38" s="91"/>
    </row>
    <row r="39" spans="2:12" ht="14.45" customHeight="1">
      <c r="B39" s="91"/>
      <c r="L39" s="91"/>
    </row>
    <row r="40" spans="2:12" ht="14.45" customHeight="1">
      <c r="B40" s="91"/>
      <c r="L40" s="91"/>
    </row>
    <row r="41" spans="2:12" ht="14.45" customHeight="1">
      <c r="B41" s="91"/>
      <c r="L41" s="91"/>
    </row>
    <row r="42" spans="2:12" ht="14.45" customHeight="1">
      <c r="B42" s="91"/>
      <c r="L42" s="91"/>
    </row>
    <row r="43" spans="2:12" s="7" customFormat="1" ht="14.45" customHeight="1">
      <c r="B43" s="93"/>
      <c r="D43" s="661"/>
      <c r="E43" s="114"/>
      <c r="F43" s="114"/>
      <c r="G43" s="661"/>
      <c r="H43" s="114"/>
      <c r="I43" s="114"/>
      <c r="J43" s="114"/>
      <c r="K43" s="114"/>
      <c r="L43" s="93"/>
    </row>
    <row r="44" spans="2:12">
      <c r="B44" s="91"/>
      <c r="L44" s="91"/>
    </row>
    <row r="45" spans="2:12">
      <c r="B45" s="91"/>
      <c r="L45" s="91"/>
    </row>
    <row r="46" spans="2:12">
      <c r="B46" s="91"/>
      <c r="L46" s="91"/>
    </row>
    <row r="47" spans="2:12">
      <c r="B47" s="91"/>
      <c r="L47" s="91"/>
    </row>
    <row r="48" spans="2:12">
      <c r="B48" s="91"/>
      <c r="L48" s="91"/>
    </row>
    <row r="49" spans="2:12">
      <c r="B49" s="91"/>
      <c r="L49" s="91"/>
    </row>
    <row r="50" spans="2:12">
      <c r="B50" s="91"/>
      <c r="L50" s="91"/>
    </row>
    <row r="51" spans="2:12">
      <c r="B51" s="91"/>
      <c r="L51" s="91"/>
    </row>
    <row r="52" spans="2:12">
      <c r="B52" s="91"/>
      <c r="L52" s="91"/>
    </row>
    <row r="53" spans="2:12">
      <c r="B53" s="91"/>
      <c r="L53" s="91"/>
    </row>
    <row r="54" spans="2:12" s="7" customFormat="1">
      <c r="B54" s="93"/>
      <c r="D54" s="662" t="s">
        <v>30</v>
      </c>
      <c r="E54" s="115"/>
      <c r="F54" s="663" t="s">
        <v>31</v>
      </c>
      <c r="G54" s="662" t="str">
        <f>D54</f>
        <v>Datum a podpis:</v>
      </c>
      <c r="H54" s="115"/>
      <c r="I54" s="115"/>
      <c r="J54" s="664" t="str">
        <f>F54</f>
        <v>Razítko</v>
      </c>
      <c r="K54" s="115"/>
      <c r="L54" s="93"/>
    </row>
    <row r="55" spans="2:12">
      <c r="B55" s="91"/>
      <c r="L55" s="91"/>
    </row>
    <row r="56" spans="2:12">
      <c r="B56" s="91"/>
      <c r="L56" s="91"/>
    </row>
    <row r="57" spans="2:12">
      <c r="B57" s="91"/>
      <c r="L57" s="91"/>
    </row>
    <row r="58" spans="2:12" s="7" customFormat="1">
      <c r="B58" s="93"/>
      <c r="D58" s="661" t="str">
        <f>D14</f>
        <v>Zadavatel:</v>
      </c>
      <c r="E58" s="114"/>
      <c r="F58" s="114"/>
      <c r="G58" s="661" t="str">
        <f>D17</f>
        <v>Zhotovitel:</v>
      </c>
      <c r="H58" s="114"/>
      <c r="I58" s="114"/>
      <c r="J58" s="114"/>
      <c r="K58" s="114"/>
      <c r="L58" s="93"/>
    </row>
    <row r="59" spans="2:12">
      <c r="B59" s="91"/>
      <c r="L59" s="91"/>
    </row>
    <row r="60" spans="2:12">
      <c r="B60" s="91"/>
      <c r="L60" s="91"/>
    </row>
    <row r="61" spans="2:12">
      <c r="B61" s="91"/>
      <c r="L61" s="91"/>
    </row>
    <row r="62" spans="2:12">
      <c r="B62" s="91"/>
      <c r="L62" s="91"/>
    </row>
    <row r="63" spans="2:12">
      <c r="B63" s="91"/>
      <c r="L63" s="91"/>
    </row>
    <row r="64" spans="2:12">
      <c r="B64" s="91"/>
      <c r="L64" s="91"/>
    </row>
    <row r="65" spans="2:27">
      <c r="B65" s="91"/>
      <c r="L65" s="91"/>
    </row>
    <row r="66" spans="2:27">
      <c r="B66" s="91"/>
      <c r="L66" s="91"/>
    </row>
    <row r="67" spans="2:27">
      <c r="B67" s="91"/>
      <c r="L67" s="91"/>
    </row>
    <row r="68" spans="2:27">
      <c r="B68" s="91"/>
      <c r="L68" s="91"/>
    </row>
    <row r="69" spans="2:27" s="7" customFormat="1">
      <c r="B69" s="93"/>
      <c r="D69" s="662"/>
      <c r="E69" s="115"/>
      <c r="F69" s="663"/>
      <c r="G69" s="662"/>
      <c r="H69" s="115"/>
      <c r="I69" s="115"/>
      <c r="J69" s="664"/>
      <c r="K69" s="115"/>
      <c r="L69" s="93"/>
    </row>
    <row r="70" spans="2:27" s="7" customFormat="1" ht="14.45" customHeight="1">
      <c r="B70" s="116"/>
      <c r="C70" s="117"/>
      <c r="D70" s="117"/>
      <c r="E70" s="117"/>
      <c r="F70" s="117"/>
      <c r="G70" s="117"/>
      <c r="H70" s="117"/>
      <c r="I70" s="117"/>
      <c r="J70" s="117"/>
      <c r="K70" s="117"/>
      <c r="L70" s="93"/>
    </row>
    <row r="71" spans="2:27" ht="11.25" customHeight="1">
      <c r="L71" s="665"/>
    </row>
    <row r="72" spans="2:27" ht="11.25" customHeight="1">
      <c r="L72" s="665"/>
    </row>
    <row r="73" spans="2:27" ht="11.25" customHeight="1">
      <c r="L73" s="665"/>
    </row>
    <row r="74" spans="2:27" s="7" customFormat="1" ht="6.95" customHeight="1">
      <c r="B74" s="118"/>
      <c r="C74" s="119"/>
      <c r="D74" s="119"/>
      <c r="E74" s="119"/>
      <c r="F74" s="119"/>
      <c r="G74" s="119"/>
      <c r="H74" s="119"/>
      <c r="I74" s="119"/>
      <c r="J74" s="119"/>
      <c r="K74" s="119"/>
      <c r="L74" s="93"/>
    </row>
    <row r="75" spans="2:27" s="7" customFormat="1" ht="24.95" customHeight="1">
      <c r="B75" s="93"/>
      <c r="C75" s="92" t="s">
        <v>77</v>
      </c>
      <c r="L75" s="93"/>
      <c r="M75" s="120" t="s">
        <v>7</v>
      </c>
    </row>
    <row r="76" spans="2:27" s="7" customFormat="1" ht="6.95" customHeight="1">
      <c r="B76" s="93"/>
      <c r="L76" s="93"/>
    </row>
    <row r="77" spans="2:27" s="7" customFormat="1" ht="12" customHeight="1">
      <c r="B77" s="93"/>
      <c r="C77" s="612" t="str">
        <f>D6</f>
        <v>Stavba:</v>
      </c>
      <c r="L77" s="93"/>
    </row>
    <row r="78" spans="2:27" s="7" customFormat="1" ht="16.5" customHeight="1">
      <c r="B78" s="93"/>
      <c r="E78" s="876" t="str">
        <f>IF(E7="","",E7)</f>
        <v>Český Brod - rekonstrukce chodníků ul. J. Kouly, Zborovská</v>
      </c>
      <c r="F78" s="876"/>
      <c r="G78" s="876"/>
      <c r="H78" s="876"/>
      <c r="L78" s="93"/>
      <c r="AA78" s="654" t="str">
        <f>IF(AA7="","",AA7)</f>
        <v>Český Brod - rekonstrukce chodníků ul. J. Kouly, Zborovská</v>
      </c>
    </row>
    <row r="79" spans="2:27" ht="12" customHeight="1">
      <c r="B79" s="91"/>
      <c r="C79" s="612" t="str">
        <f>D8</f>
        <v>Objekt:</v>
      </c>
      <c r="L79" s="91"/>
    </row>
    <row r="80" spans="2:27" s="7" customFormat="1" ht="16.5" customHeight="1">
      <c r="B80" s="93"/>
      <c r="E80" s="877" t="str">
        <f>E9</f>
        <v>001 - ul. J. Kouly, úsek brána - Diana</v>
      </c>
      <c r="F80" s="877"/>
      <c r="G80" s="877"/>
      <c r="H80" s="877"/>
      <c r="L80" s="93"/>
      <c r="AA80" s="94" t="str">
        <f>AA9</f>
        <v>001 - ul. J. Kouly, úsek brána - Diana</v>
      </c>
    </row>
    <row r="81" spans="2:62" s="7" customFormat="1" ht="6.95" customHeight="1">
      <c r="B81" s="93"/>
      <c r="L81" s="93"/>
    </row>
    <row r="82" spans="2:62" s="7" customFormat="1" ht="12" customHeight="1">
      <c r="B82" s="93"/>
      <c r="C82" s="612" t="str">
        <f>D12</f>
        <v>Místo:</v>
      </c>
      <c r="F82" s="593" t="str">
        <f>IF(F12="","",F12)</f>
        <v/>
      </c>
      <c r="I82" s="612" t="str">
        <f>I12</f>
        <v>Datum:</v>
      </c>
      <c r="J82" s="97">
        <f>J12</f>
        <v>46107</v>
      </c>
      <c r="L82" s="93"/>
    </row>
    <row r="83" spans="2:62" s="7" customFormat="1" ht="6.95" customHeight="1">
      <c r="B83" s="93"/>
      <c r="L83" s="93"/>
    </row>
    <row r="84" spans="2:62" s="7" customFormat="1">
      <c r="B84" s="93"/>
      <c r="C84" s="612" t="str">
        <f>D14</f>
        <v>Zadavatel:</v>
      </c>
      <c r="F84" s="593" t="str">
        <f>IF(E15="","",E15)</f>
        <v/>
      </c>
      <c r="I84" s="612">
        <f>D20</f>
        <v>0</v>
      </c>
      <c r="J84" s="121" t="str">
        <f>IF(E21="","",E21)</f>
        <v/>
      </c>
      <c r="L84" s="93"/>
    </row>
    <row r="85" spans="2:62" s="7" customFormat="1">
      <c r="B85" s="93"/>
      <c r="C85" s="612" t="str">
        <f>D17</f>
        <v>Zhotovitel:</v>
      </c>
      <c r="F85" s="593" t="str">
        <f>IF(E18="","",E18)</f>
        <v>...</v>
      </c>
      <c r="I85" s="612">
        <f>D23</f>
        <v>0</v>
      </c>
      <c r="J85" s="121" t="str">
        <f>IF(E24="","",E24)</f>
        <v/>
      </c>
      <c r="L85" s="93"/>
    </row>
    <row r="86" spans="2:62" s="7" customFormat="1">
      <c r="B86" s="93"/>
      <c r="L86" s="93"/>
    </row>
    <row r="87" spans="2:62" s="9" customFormat="1" ht="24">
      <c r="B87" s="122"/>
      <c r="C87" s="123" t="s">
        <v>78</v>
      </c>
      <c r="D87" s="124" t="s">
        <v>38</v>
      </c>
      <c r="E87" s="124" t="s">
        <v>33</v>
      </c>
      <c r="F87" s="124" t="s">
        <v>35</v>
      </c>
      <c r="G87" s="124" t="s">
        <v>79</v>
      </c>
      <c r="H87" s="124" t="s">
        <v>80</v>
      </c>
      <c r="I87" s="124" t="s">
        <v>81</v>
      </c>
      <c r="J87" s="124" t="s">
        <v>82</v>
      </c>
      <c r="K87" s="125" t="s">
        <v>83</v>
      </c>
      <c r="M87" s="666" t="s">
        <v>12</v>
      </c>
      <c r="N87" s="667" t="s">
        <v>25</v>
      </c>
      <c r="O87" s="667" t="s">
        <v>84</v>
      </c>
      <c r="P87" s="667" t="s">
        <v>41</v>
      </c>
      <c r="Q87" s="667" t="s">
        <v>85</v>
      </c>
      <c r="R87" s="667" t="s">
        <v>86</v>
      </c>
      <c r="S87" s="667" t="s">
        <v>87</v>
      </c>
      <c r="T87" s="668" t="s">
        <v>88</v>
      </c>
    </row>
    <row r="88" spans="2:62" s="7" customFormat="1" ht="15.75">
      <c r="B88" s="93"/>
      <c r="C88" s="613" t="s">
        <v>51</v>
      </c>
      <c r="J88" s="669">
        <f>J89</f>
        <v>0</v>
      </c>
      <c r="L88" s="93"/>
      <c r="M88" s="670"/>
      <c r="N88" s="671"/>
      <c r="O88" s="671"/>
      <c r="P88" s="126">
        <f>P89</f>
        <v>121.190811</v>
      </c>
      <c r="Q88" s="671"/>
      <c r="R88" s="126">
        <f>R89</f>
        <v>208.39168324000002</v>
      </c>
      <c r="S88" s="671"/>
      <c r="T88" s="127">
        <f>T89</f>
        <v>120.14399999999999</v>
      </c>
    </row>
    <row r="89" spans="2:62" s="10" customFormat="1">
      <c r="B89" s="128"/>
      <c r="C89" s="129"/>
      <c r="D89" s="130" t="s">
        <v>52</v>
      </c>
      <c r="E89" s="131" t="s">
        <v>89</v>
      </c>
      <c r="F89" s="10" t="s">
        <v>90</v>
      </c>
      <c r="G89" s="132"/>
      <c r="H89" s="133"/>
      <c r="I89" s="134"/>
      <c r="J89" s="134">
        <f>J90 + J165 + J208 + J263 + J280</f>
        <v>0</v>
      </c>
      <c r="L89" s="128"/>
      <c r="M89" s="135"/>
      <c r="N89" s="136"/>
      <c r="O89" s="137"/>
      <c r="P89" s="137">
        <f>P90 + P165 + P208 + P263 + P280</f>
        <v>121.190811</v>
      </c>
      <c r="Q89" s="137"/>
      <c r="R89" s="137">
        <f>R90 + R165 + R208 + R263 + R280</f>
        <v>208.39168324000002</v>
      </c>
      <c r="S89" s="137"/>
      <c r="T89" s="138">
        <f>T90 + T165 + T208 + T263 + T280</f>
        <v>120.14399999999999</v>
      </c>
      <c r="AR89" s="10">
        <v>1</v>
      </c>
      <c r="AT89" s="10" t="s">
        <v>52</v>
      </c>
      <c r="AU89" s="10">
        <v>0</v>
      </c>
      <c r="AY89" s="10" t="s">
        <v>91</v>
      </c>
      <c r="BJ89" s="10">
        <v>0</v>
      </c>
    </row>
    <row r="90" spans="2:62" s="11" customFormat="1" ht="23.1" customHeight="1">
      <c r="B90" s="139"/>
      <c r="C90" s="140"/>
      <c r="D90" s="130" t="s">
        <v>52</v>
      </c>
      <c r="E90" s="141" t="s">
        <v>92</v>
      </c>
      <c r="F90" s="142" t="s">
        <v>93</v>
      </c>
      <c r="G90" s="143"/>
      <c r="H90" s="144"/>
      <c r="I90" s="145"/>
      <c r="J90" s="145">
        <f>J91 + J95 + J99 + J103 + J107 + J111 + J113 + J117 + J121 + J125 + J129 + J133 + J137 + J141 + J145 + J148 + J150 + J154 + J157 + J161</f>
        <v>0</v>
      </c>
      <c r="K90" s="142"/>
      <c r="L90" s="139"/>
      <c r="M90" s="146"/>
      <c r="N90" s="136"/>
      <c r="O90" s="137"/>
      <c r="P90" s="137">
        <f>P91 + P95 + P99 + P103 + P107 + P111 + P113 + P117 + P121 + P125 + P129 + P133 + P137 + P141 + P145 + P148 + P150 + P154 + P157 + P161</f>
        <v>71.550410999999997</v>
      </c>
      <c r="Q90" s="137"/>
      <c r="R90" s="137">
        <f>R91 + R95 + R99 + R103 + R107 + R111 + R113 + R117 + R121 + R125 + R129 + R133 + R137 + R141 + R145 + R148 + R150 + R154 + R157 + R161</f>
        <v>8.9284960000000009</v>
      </c>
      <c r="S90" s="137"/>
      <c r="T90" s="138">
        <f>T91 + T95 + T99 + T103 + T107 + T111 + T113 + T117 + T121 + T125 + T129 + T133 + T137 + T141 + T145 + T148 + T150 + T154 + T157 + T161</f>
        <v>119.64399999999999</v>
      </c>
      <c r="AR90" s="11">
        <v>1</v>
      </c>
      <c r="AT90" s="11" t="s">
        <v>52</v>
      </c>
      <c r="AU90" s="11">
        <v>1</v>
      </c>
      <c r="AY90" s="11" t="s">
        <v>91</v>
      </c>
      <c r="BJ90" s="11">
        <v>0</v>
      </c>
    </row>
    <row r="91" spans="2:62" s="12" customFormat="1">
      <c r="B91" s="672"/>
      <c r="C91" s="614">
        <v>1</v>
      </c>
      <c r="D91" s="614" t="s">
        <v>94</v>
      </c>
      <c r="E91" s="673" t="s">
        <v>95</v>
      </c>
      <c r="F91" s="673" t="s">
        <v>96</v>
      </c>
      <c r="G91" s="674" t="s">
        <v>97</v>
      </c>
      <c r="H91" s="675">
        <v>12.7</v>
      </c>
      <c r="I91" s="676"/>
      <c r="J91" s="677">
        <f>ROUND(H91*I91,2)</f>
        <v>0</v>
      </c>
      <c r="K91" s="673" t="s">
        <v>98</v>
      </c>
      <c r="L91" s="672"/>
      <c r="M91" s="678"/>
      <c r="N91" s="679" t="s">
        <v>26</v>
      </c>
      <c r="O91" s="680">
        <v>0</v>
      </c>
      <c r="P91" s="680">
        <f>H91*O91</f>
        <v>0</v>
      </c>
      <c r="Q91" s="680">
        <v>0</v>
      </c>
      <c r="R91" s="680">
        <f>H91*Q91</f>
        <v>0</v>
      </c>
      <c r="S91" s="680">
        <v>0.26</v>
      </c>
      <c r="T91" s="681">
        <f>H91*S91</f>
        <v>3.302</v>
      </c>
      <c r="U91" s="682"/>
      <c r="V91" s="682"/>
      <c r="W91" s="682"/>
      <c r="X91" s="682"/>
      <c r="Y91" s="682"/>
      <c r="Z91" s="682"/>
      <c r="AA91" s="682"/>
      <c r="AB91" s="682"/>
      <c r="AC91" s="682"/>
      <c r="AD91" s="682"/>
      <c r="AE91" s="682"/>
      <c r="AF91" s="682"/>
      <c r="AG91" s="682"/>
      <c r="AH91" s="682"/>
      <c r="AI91" s="682"/>
      <c r="AJ91" s="682"/>
      <c r="AK91" s="682"/>
      <c r="AL91" s="682"/>
      <c r="AM91" s="682"/>
      <c r="AN91" s="682"/>
      <c r="AO91" s="682"/>
      <c r="AP91" s="682"/>
      <c r="AQ91" s="682"/>
      <c r="AR91" s="682">
        <v>4</v>
      </c>
      <c r="AS91" s="682"/>
      <c r="AT91" s="682" t="s">
        <v>94</v>
      </c>
      <c r="AU91" s="682">
        <v>2</v>
      </c>
      <c r="AV91" s="682"/>
      <c r="AW91" s="682"/>
      <c r="AX91" s="682"/>
      <c r="AY91" s="682" t="s">
        <v>91</v>
      </c>
      <c r="AZ91" s="682"/>
      <c r="BA91" s="682"/>
      <c r="BB91" s="682"/>
      <c r="BC91" s="682"/>
      <c r="BD91" s="682"/>
      <c r="BE91" s="682">
        <f>IF(N91="základní",J91,0)</f>
        <v>0</v>
      </c>
      <c r="BF91" s="682">
        <f>IF(N91="snížená",J91,0)</f>
        <v>0</v>
      </c>
      <c r="BG91" s="682">
        <f>IF(N91="zákl. přenesená",J91,0)</f>
        <v>0</v>
      </c>
      <c r="BH91" s="682">
        <f>IF(N91="sníž. přenesená",J91,0)</f>
        <v>0</v>
      </c>
      <c r="BI91" s="682">
        <f>IF(N91="nulová",J91,0)</f>
        <v>0</v>
      </c>
      <c r="BJ91" s="682">
        <v>1</v>
      </c>
    </row>
    <row r="92" spans="2:62" s="7" customFormat="1">
      <c r="B92" s="93"/>
      <c r="D92" s="147" t="s">
        <v>99</v>
      </c>
      <c r="F92" s="148" t="s">
        <v>100</v>
      </c>
      <c r="L92" s="93"/>
      <c r="M92" s="149"/>
      <c r="T92" s="150"/>
      <c r="AT92" s="151" t="s">
        <v>99</v>
      </c>
      <c r="AU92" s="151">
        <v>0</v>
      </c>
      <c r="AY92" s="7" t="s">
        <v>91</v>
      </c>
      <c r="BJ92" s="7">
        <v>0</v>
      </c>
    </row>
    <row r="93" spans="2:62" s="13" customFormat="1" ht="11.25">
      <c r="B93" s="152"/>
      <c r="C93" s="153"/>
      <c r="D93" s="154" t="s">
        <v>101</v>
      </c>
      <c r="E93" s="155"/>
      <c r="F93" s="156" t="s">
        <v>102</v>
      </c>
      <c r="G93" s="157"/>
      <c r="H93" s="158">
        <v>12.7</v>
      </c>
      <c r="I93" s="159"/>
      <c r="J93" s="159"/>
      <c r="K93" s="160"/>
      <c r="L93" s="152"/>
      <c r="M93" s="161"/>
      <c r="N93" s="160"/>
      <c r="O93" s="162"/>
      <c r="P93" s="162"/>
      <c r="Q93" s="162"/>
      <c r="R93" s="162"/>
      <c r="S93" s="162"/>
      <c r="T93" s="163"/>
      <c r="AT93" s="13" t="s">
        <v>101</v>
      </c>
      <c r="AU93" s="13">
        <v>0</v>
      </c>
      <c r="AV93" s="13">
        <v>2</v>
      </c>
      <c r="AW93" s="13" t="b">
        <v>1</v>
      </c>
      <c r="AY93" s="13" t="s">
        <v>91</v>
      </c>
      <c r="BJ93" s="13">
        <v>0</v>
      </c>
    </row>
    <row r="94" spans="2:62" s="13" customFormat="1" ht="11.25">
      <c r="B94" s="152"/>
      <c r="C94" s="153"/>
      <c r="D94" s="154" t="s">
        <v>101</v>
      </c>
      <c r="E94" s="155"/>
      <c r="F94" s="166" t="s">
        <v>103</v>
      </c>
      <c r="G94" s="164"/>
      <c r="H94" s="167">
        <v>12.7</v>
      </c>
      <c r="I94" s="159"/>
      <c r="J94" s="159"/>
      <c r="K94" s="160"/>
      <c r="L94" s="152"/>
      <c r="M94" s="161"/>
      <c r="N94" s="160"/>
      <c r="O94" s="162"/>
      <c r="P94" s="162"/>
      <c r="Q94" s="162"/>
      <c r="R94" s="162"/>
      <c r="S94" s="162"/>
      <c r="T94" s="163"/>
      <c r="AT94" s="13" t="s">
        <v>101</v>
      </c>
      <c r="AU94" s="13">
        <v>0</v>
      </c>
      <c r="AV94" s="13">
        <v>4</v>
      </c>
      <c r="AW94" s="13" t="b">
        <v>1</v>
      </c>
      <c r="AX94" s="13" t="b">
        <v>1</v>
      </c>
      <c r="AY94" s="13" t="s">
        <v>91</v>
      </c>
      <c r="BJ94" s="13">
        <v>0</v>
      </c>
    </row>
    <row r="95" spans="2:62" s="12" customFormat="1" ht="24">
      <c r="B95" s="672"/>
      <c r="C95" s="614">
        <v>2</v>
      </c>
      <c r="D95" s="614" t="s">
        <v>94</v>
      </c>
      <c r="E95" s="673" t="s">
        <v>104</v>
      </c>
      <c r="F95" s="673" t="s">
        <v>105</v>
      </c>
      <c r="G95" s="674" t="s">
        <v>97</v>
      </c>
      <c r="H95" s="675">
        <v>172.2</v>
      </c>
      <c r="I95" s="676"/>
      <c r="J95" s="677">
        <f>ROUND(H95*I95,2)</f>
        <v>0</v>
      </c>
      <c r="K95" s="673" t="s">
        <v>98</v>
      </c>
      <c r="L95" s="672"/>
      <c r="M95" s="678"/>
      <c r="N95" s="679" t="s">
        <v>26</v>
      </c>
      <c r="O95" s="680">
        <v>0.2</v>
      </c>
      <c r="P95" s="680">
        <f>H95*O95</f>
        <v>34.44</v>
      </c>
      <c r="Q95" s="680">
        <v>0</v>
      </c>
      <c r="R95" s="680">
        <f>H95*Q95</f>
        <v>0</v>
      </c>
      <c r="S95" s="680">
        <v>0.24</v>
      </c>
      <c r="T95" s="681">
        <f>H95*S95</f>
        <v>41.327999999999996</v>
      </c>
      <c r="U95" s="682"/>
      <c r="V95" s="682"/>
      <c r="W95" s="682"/>
      <c r="X95" s="682"/>
      <c r="Y95" s="682"/>
      <c r="Z95" s="682"/>
      <c r="AA95" s="682"/>
      <c r="AB95" s="682"/>
      <c r="AC95" s="682"/>
      <c r="AD95" s="682"/>
      <c r="AE95" s="682"/>
      <c r="AF95" s="682"/>
      <c r="AG95" s="682"/>
      <c r="AH95" s="682"/>
      <c r="AI95" s="682"/>
      <c r="AJ95" s="682"/>
      <c r="AK95" s="682"/>
      <c r="AL95" s="682"/>
      <c r="AM95" s="682"/>
      <c r="AN95" s="682"/>
      <c r="AO95" s="682"/>
      <c r="AP95" s="682"/>
      <c r="AQ95" s="682"/>
      <c r="AR95" s="682">
        <v>4</v>
      </c>
      <c r="AS95" s="682"/>
      <c r="AT95" s="682" t="s">
        <v>94</v>
      </c>
      <c r="AU95" s="682">
        <v>2</v>
      </c>
      <c r="AV95" s="682"/>
      <c r="AW95" s="682"/>
      <c r="AX95" s="682"/>
      <c r="AY95" s="682" t="s">
        <v>91</v>
      </c>
      <c r="AZ95" s="682"/>
      <c r="BA95" s="682"/>
      <c r="BB95" s="682"/>
      <c r="BC95" s="682"/>
      <c r="BD95" s="682"/>
      <c r="BE95" s="682">
        <f>IF(N95="základní",J95,0)</f>
        <v>0</v>
      </c>
      <c r="BF95" s="682">
        <f>IF(N95="snížená",J95,0)</f>
        <v>0</v>
      </c>
      <c r="BG95" s="682">
        <f>IF(N95="zákl. přenesená",J95,0)</f>
        <v>0</v>
      </c>
      <c r="BH95" s="682">
        <f>IF(N95="sníž. přenesená",J95,0)</f>
        <v>0</v>
      </c>
      <c r="BI95" s="682">
        <f>IF(N95="nulová",J95,0)</f>
        <v>0</v>
      </c>
      <c r="BJ95" s="682">
        <v>1</v>
      </c>
    </row>
    <row r="96" spans="2:62" s="7" customFormat="1">
      <c r="B96" s="93"/>
      <c r="D96" s="147" t="s">
        <v>99</v>
      </c>
      <c r="F96" s="148" t="s">
        <v>106</v>
      </c>
      <c r="L96" s="93"/>
      <c r="M96" s="149"/>
      <c r="T96" s="150"/>
      <c r="AT96" s="151" t="s">
        <v>99</v>
      </c>
      <c r="AU96" s="151">
        <v>0</v>
      </c>
      <c r="AY96" s="7" t="s">
        <v>91</v>
      </c>
      <c r="BJ96" s="7">
        <v>0</v>
      </c>
    </row>
    <row r="97" spans="2:62" s="13" customFormat="1" ht="11.25">
      <c r="B97" s="152"/>
      <c r="C97" s="153"/>
      <c r="D97" s="154" t="s">
        <v>101</v>
      </c>
      <c r="E97" s="155"/>
      <c r="F97" s="156" t="s">
        <v>107</v>
      </c>
      <c r="G97" s="157"/>
      <c r="H97" s="158">
        <v>172.2</v>
      </c>
      <c r="I97" s="159"/>
      <c r="J97" s="159"/>
      <c r="K97" s="160"/>
      <c r="L97" s="152"/>
      <c r="M97" s="161"/>
      <c r="N97" s="160"/>
      <c r="O97" s="162"/>
      <c r="P97" s="162"/>
      <c r="Q97" s="162"/>
      <c r="R97" s="162"/>
      <c r="S97" s="162"/>
      <c r="T97" s="163"/>
      <c r="AT97" s="13" t="s">
        <v>101</v>
      </c>
      <c r="AU97" s="13">
        <v>0</v>
      </c>
      <c r="AV97" s="13">
        <v>2</v>
      </c>
      <c r="AW97" s="13" t="b">
        <v>1</v>
      </c>
      <c r="AY97" s="13" t="s">
        <v>91</v>
      </c>
      <c r="BJ97" s="13">
        <v>0</v>
      </c>
    </row>
    <row r="98" spans="2:62" s="13" customFormat="1" ht="11.25">
      <c r="B98" s="152"/>
      <c r="C98" s="153"/>
      <c r="D98" s="154" t="s">
        <v>101</v>
      </c>
      <c r="E98" s="155"/>
      <c r="F98" s="166" t="s">
        <v>103</v>
      </c>
      <c r="G98" s="164"/>
      <c r="H98" s="167">
        <v>172.2</v>
      </c>
      <c r="I98" s="159"/>
      <c r="J98" s="159"/>
      <c r="K98" s="160"/>
      <c r="L98" s="152"/>
      <c r="M98" s="161"/>
      <c r="N98" s="160"/>
      <c r="O98" s="162"/>
      <c r="P98" s="162"/>
      <c r="Q98" s="162"/>
      <c r="R98" s="162"/>
      <c r="S98" s="162"/>
      <c r="T98" s="163"/>
      <c r="AT98" s="13" t="s">
        <v>101</v>
      </c>
      <c r="AU98" s="13">
        <v>0</v>
      </c>
      <c r="AV98" s="13">
        <v>4</v>
      </c>
      <c r="AW98" s="13" t="b">
        <v>1</v>
      </c>
      <c r="AX98" s="13" t="b">
        <v>1</v>
      </c>
      <c r="AY98" s="13" t="s">
        <v>91</v>
      </c>
      <c r="BJ98" s="13">
        <v>0</v>
      </c>
    </row>
    <row r="99" spans="2:62" s="12" customFormat="1" ht="24">
      <c r="B99" s="672"/>
      <c r="C99" s="614">
        <v>3</v>
      </c>
      <c r="D99" s="614" t="s">
        <v>94</v>
      </c>
      <c r="E99" s="673" t="s">
        <v>108</v>
      </c>
      <c r="F99" s="673" t="s">
        <v>109</v>
      </c>
      <c r="G99" s="674" t="s">
        <v>97</v>
      </c>
      <c r="H99" s="675">
        <v>172.2</v>
      </c>
      <c r="I99" s="676"/>
      <c r="J99" s="677">
        <f>ROUND(H99*I99,2)</f>
        <v>0</v>
      </c>
      <c r="K99" s="673" t="s">
        <v>98</v>
      </c>
      <c r="L99" s="672"/>
      <c r="M99" s="678"/>
      <c r="N99" s="679" t="s">
        <v>26</v>
      </c>
      <c r="O99" s="680">
        <v>0</v>
      </c>
      <c r="P99" s="680">
        <f>H99*O99</f>
        <v>0</v>
      </c>
      <c r="Q99" s="680">
        <v>0</v>
      </c>
      <c r="R99" s="680">
        <f>H99*Q99</f>
        <v>0</v>
      </c>
      <c r="S99" s="680">
        <v>0.22</v>
      </c>
      <c r="T99" s="681">
        <f>H99*S99</f>
        <v>37.884</v>
      </c>
      <c r="U99" s="682"/>
      <c r="V99" s="682"/>
      <c r="W99" s="682"/>
      <c r="X99" s="682"/>
      <c r="Y99" s="682"/>
      <c r="Z99" s="682"/>
      <c r="AA99" s="682"/>
      <c r="AB99" s="682"/>
      <c r="AC99" s="682"/>
      <c r="AD99" s="682"/>
      <c r="AE99" s="682"/>
      <c r="AF99" s="682"/>
      <c r="AG99" s="682"/>
      <c r="AH99" s="682"/>
      <c r="AI99" s="682"/>
      <c r="AJ99" s="682"/>
      <c r="AK99" s="682"/>
      <c r="AL99" s="682"/>
      <c r="AM99" s="682"/>
      <c r="AN99" s="682"/>
      <c r="AO99" s="682"/>
      <c r="AP99" s="682"/>
      <c r="AQ99" s="682"/>
      <c r="AR99" s="682">
        <v>4</v>
      </c>
      <c r="AS99" s="682"/>
      <c r="AT99" s="682" t="s">
        <v>94</v>
      </c>
      <c r="AU99" s="682">
        <v>2</v>
      </c>
      <c r="AV99" s="682"/>
      <c r="AW99" s="682"/>
      <c r="AX99" s="682"/>
      <c r="AY99" s="682" t="s">
        <v>91</v>
      </c>
      <c r="AZ99" s="682"/>
      <c r="BA99" s="682"/>
      <c r="BB99" s="682"/>
      <c r="BC99" s="682"/>
      <c r="BD99" s="682"/>
      <c r="BE99" s="682">
        <f>IF(N99="základní",J99,0)</f>
        <v>0</v>
      </c>
      <c r="BF99" s="682">
        <f>IF(N99="snížená",J99,0)</f>
        <v>0</v>
      </c>
      <c r="BG99" s="682">
        <f>IF(N99="zákl. přenesená",J99,0)</f>
        <v>0</v>
      </c>
      <c r="BH99" s="682">
        <f>IF(N99="sníž. přenesená",J99,0)</f>
        <v>0</v>
      </c>
      <c r="BI99" s="682">
        <f>IF(N99="nulová",J99,0)</f>
        <v>0</v>
      </c>
      <c r="BJ99" s="682">
        <v>1</v>
      </c>
    </row>
    <row r="100" spans="2:62" s="7" customFormat="1">
      <c r="B100" s="93"/>
      <c r="D100" s="147" t="s">
        <v>99</v>
      </c>
      <c r="F100" s="148" t="s">
        <v>110</v>
      </c>
      <c r="L100" s="93"/>
      <c r="M100" s="149"/>
      <c r="T100" s="150"/>
      <c r="AT100" s="151" t="s">
        <v>99</v>
      </c>
      <c r="AU100" s="151">
        <v>0</v>
      </c>
      <c r="AY100" s="7" t="s">
        <v>91</v>
      </c>
      <c r="BJ100" s="7">
        <v>0</v>
      </c>
    </row>
    <row r="101" spans="2:62" s="13" customFormat="1" ht="11.25">
      <c r="B101" s="152"/>
      <c r="C101" s="153"/>
      <c r="D101" s="154" t="s">
        <v>101</v>
      </c>
      <c r="E101" s="155"/>
      <c r="F101" s="156" t="s">
        <v>111</v>
      </c>
      <c r="G101" s="157"/>
      <c r="H101" s="158">
        <v>172.2</v>
      </c>
      <c r="I101" s="159"/>
      <c r="J101" s="159"/>
      <c r="K101" s="160"/>
      <c r="L101" s="152"/>
      <c r="M101" s="161"/>
      <c r="N101" s="160"/>
      <c r="O101" s="162"/>
      <c r="P101" s="162"/>
      <c r="Q101" s="162"/>
      <c r="R101" s="162"/>
      <c r="S101" s="162"/>
      <c r="T101" s="163"/>
      <c r="AT101" s="13" t="s">
        <v>101</v>
      </c>
      <c r="AU101" s="13">
        <v>0</v>
      </c>
      <c r="AV101" s="13">
        <v>2</v>
      </c>
      <c r="AW101" s="13" t="b">
        <v>1</v>
      </c>
      <c r="AY101" s="13" t="s">
        <v>91</v>
      </c>
      <c r="BJ101" s="13">
        <v>0</v>
      </c>
    </row>
    <row r="102" spans="2:62" s="13" customFormat="1" ht="11.25">
      <c r="B102" s="152"/>
      <c r="C102" s="153"/>
      <c r="D102" s="154" t="s">
        <v>101</v>
      </c>
      <c r="E102" s="155"/>
      <c r="F102" s="166" t="s">
        <v>103</v>
      </c>
      <c r="G102" s="164"/>
      <c r="H102" s="167">
        <v>172.2</v>
      </c>
      <c r="I102" s="159"/>
      <c r="J102" s="159"/>
      <c r="K102" s="160"/>
      <c r="L102" s="152"/>
      <c r="M102" s="161"/>
      <c r="N102" s="160"/>
      <c r="O102" s="162"/>
      <c r="P102" s="162"/>
      <c r="Q102" s="162"/>
      <c r="R102" s="162"/>
      <c r="S102" s="162"/>
      <c r="T102" s="163"/>
      <c r="AT102" s="13" t="s">
        <v>101</v>
      </c>
      <c r="AU102" s="13">
        <v>0</v>
      </c>
      <c r="AV102" s="13">
        <v>4</v>
      </c>
      <c r="AW102" s="13" t="b">
        <v>1</v>
      </c>
      <c r="AX102" s="13" t="b">
        <v>1</v>
      </c>
      <c r="AY102" s="13" t="s">
        <v>91</v>
      </c>
      <c r="BJ102" s="13">
        <v>0</v>
      </c>
    </row>
    <row r="103" spans="2:62" s="12" customFormat="1" ht="24">
      <c r="B103" s="672"/>
      <c r="C103" s="614">
        <v>4</v>
      </c>
      <c r="D103" s="614" t="s">
        <v>94</v>
      </c>
      <c r="E103" s="673" t="s">
        <v>112</v>
      </c>
      <c r="F103" s="673" t="s">
        <v>113</v>
      </c>
      <c r="G103" s="674" t="s">
        <v>97</v>
      </c>
      <c r="H103" s="675">
        <v>8.24</v>
      </c>
      <c r="I103" s="676"/>
      <c r="J103" s="677">
        <f>ROUND(H103*I103,2)</f>
        <v>0</v>
      </c>
      <c r="K103" s="673" t="s">
        <v>98</v>
      </c>
      <c r="L103" s="672"/>
      <c r="M103" s="678"/>
      <c r="N103" s="679" t="s">
        <v>26</v>
      </c>
      <c r="O103" s="680">
        <v>2.5369999999999999</v>
      </c>
      <c r="P103" s="680">
        <f>H103*O103</f>
        <v>20.904879999999999</v>
      </c>
      <c r="Q103" s="680">
        <v>0</v>
      </c>
      <c r="R103" s="680">
        <f>H103*Q103</f>
        <v>0</v>
      </c>
      <c r="S103" s="680">
        <v>0.32500000000000001</v>
      </c>
      <c r="T103" s="681">
        <f>H103*S103</f>
        <v>2.6780000000000004</v>
      </c>
      <c r="U103" s="682"/>
      <c r="V103" s="682"/>
      <c r="W103" s="682"/>
      <c r="X103" s="682"/>
      <c r="Y103" s="682"/>
      <c r="Z103" s="682"/>
      <c r="AA103" s="682"/>
      <c r="AB103" s="682"/>
      <c r="AC103" s="682"/>
      <c r="AD103" s="682"/>
      <c r="AE103" s="682"/>
      <c r="AF103" s="682"/>
      <c r="AG103" s="682"/>
      <c r="AH103" s="682"/>
      <c r="AI103" s="682"/>
      <c r="AJ103" s="682"/>
      <c r="AK103" s="682"/>
      <c r="AL103" s="682"/>
      <c r="AM103" s="682"/>
      <c r="AN103" s="682"/>
      <c r="AO103" s="682"/>
      <c r="AP103" s="682"/>
      <c r="AQ103" s="682"/>
      <c r="AR103" s="682">
        <v>4</v>
      </c>
      <c r="AS103" s="682"/>
      <c r="AT103" s="682" t="s">
        <v>94</v>
      </c>
      <c r="AU103" s="682">
        <v>2</v>
      </c>
      <c r="AV103" s="682"/>
      <c r="AW103" s="682"/>
      <c r="AX103" s="682"/>
      <c r="AY103" s="682" t="s">
        <v>91</v>
      </c>
      <c r="AZ103" s="682"/>
      <c r="BA103" s="682"/>
      <c r="BB103" s="682"/>
      <c r="BC103" s="682"/>
      <c r="BD103" s="682"/>
      <c r="BE103" s="682">
        <f>IF(N103="základní",J103,0)</f>
        <v>0</v>
      </c>
      <c r="BF103" s="682">
        <f>IF(N103="snížená",J103,0)</f>
        <v>0</v>
      </c>
      <c r="BG103" s="682">
        <f>IF(N103="zákl. přenesená",J103,0)</f>
        <v>0</v>
      </c>
      <c r="BH103" s="682">
        <f>IF(N103="sníž. přenesená",J103,0)</f>
        <v>0</v>
      </c>
      <c r="BI103" s="682">
        <f>IF(N103="nulová",J103,0)</f>
        <v>0</v>
      </c>
      <c r="BJ103" s="682">
        <v>1</v>
      </c>
    </row>
    <row r="104" spans="2:62" s="7" customFormat="1">
      <c r="B104" s="93"/>
      <c r="D104" s="147" t="s">
        <v>99</v>
      </c>
      <c r="F104" s="148" t="s">
        <v>114</v>
      </c>
      <c r="L104" s="93"/>
      <c r="M104" s="149"/>
      <c r="T104" s="150"/>
      <c r="AT104" s="151" t="s">
        <v>99</v>
      </c>
      <c r="AU104" s="151">
        <v>0</v>
      </c>
      <c r="AY104" s="7" t="s">
        <v>91</v>
      </c>
      <c r="BJ104" s="7">
        <v>0</v>
      </c>
    </row>
    <row r="105" spans="2:62" s="13" customFormat="1" ht="11.25">
      <c r="B105" s="152"/>
      <c r="C105" s="153"/>
      <c r="D105" s="154" t="s">
        <v>101</v>
      </c>
      <c r="E105" s="155"/>
      <c r="F105" s="156" t="s">
        <v>115</v>
      </c>
      <c r="G105" s="157"/>
      <c r="H105" s="158">
        <v>8.24</v>
      </c>
      <c r="I105" s="159"/>
      <c r="J105" s="159"/>
      <c r="K105" s="160"/>
      <c r="L105" s="152"/>
      <c r="M105" s="161"/>
      <c r="N105" s="160"/>
      <c r="O105" s="162"/>
      <c r="P105" s="162"/>
      <c r="Q105" s="162"/>
      <c r="R105" s="162"/>
      <c r="S105" s="162"/>
      <c r="T105" s="163"/>
      <c r="AT105" s="13" t="s">
        <v>101</v>
      </c>
      <c r="AU105" s="13">
        <v>0</v>
      </c>
      <c r="AV105" s="13">
        <v>2</v>
      </c>
      <c r="AW105" s="13" t="b">
        <v>1</v>
      </c>
      <c r="AY105" s="13" t="s">
        <v>91</v>
      </c>
      <c r="BJ105" s="13">
        <v>0</v>
      </c>
    </row>
    <row r="106" spans="2:62" s="13" customFormat="1" ht="11.25">
      <c r="B106" s="152"/>
      <c r="C106" s="153"/>
      <c r="D106" s="154" t="s">
        <v>101</v>
      </c>
      <c r="E106" s="155"/>
      <c r="F106" s="166" t="s">
        <v>103</v>
      </c>
      <c r="G106" s="164"/>
      <c r="H106" s="167">
        <v>8.24</v>
      </c>
      <c r="I106" s="159"/>
      <c r="J106" s="159"/>
      <c r="K106" s="160"/>
      <c r="L106" s="152"/>
      <c r="M106" s="161"/>
      <c r="N106" s="160"/>
      <c r="O106" s="162"/>
      <c r="P106" s="162"/>
      <c r="Q106" s="162"/>
      <c r="R106" s="162"/>
      <c r="S106" s="162"/>
      <c r="T106" s="163"/>
      <c r="AT106" s="13" t="s">
        <v>101</v>
      </c>
      <c r="AU106" s="13">
        <v>0</v>
      </c>
      <c r="AV106" s="13">
        <v>4</v>
      </c>
      <c r="AW106" s="13" t="b">
        <v>1</v>
      </c>
      <c r="AX106" s="13" t="b">
        <v>1</v>
      </c>
      <c r="AY106" s="13" t="s">
        <v>91</v>
      </c>
      <c r="BJ106" s="13">
        <v>0</v>
      </c>
    </row>
    <row r="107" spans="2:62" s="12" customFormat="1">
      <c r="B107" s="672"/>
      <c r="C107" s="614">
        <v>5</v>
      </c>
      <c r="D107" s="614" t="s">
        <v>94</v>
      </c>
      <c r="E107" s="673" t="s">
        <v>116</v>
      </c>
      <c r="F107" s="673" t="s">
        <v>117</v>
      </c>
      <c r="G107" s="674" t="s">
        <v>118</v>
      </c>
      <c r="H107" s="675">
        <v>66</v>
      </c>
      <c r="I107" s="676"/>
      <c r="J107" s="677">
        <f>ROUND(H107*I107,2)</f>
        <v>0</v>
      </c>
      <c r="K107" s="673" t="s">
        <v>98</v>
      </c>
      <c r="L107" s="672"/>
      <c r="M107" s="678"/>
      <c r="N107" s="679" t="s">
        <v>26</v>
      </c>
      <c r="O107" s="680">
        <v>0</v>
      </c>
      <c r="P107" s="680">
        <f>H107*O107</f>
        <v>0</v>
      </c>
      <c r="Q107" s="680">
        <v>0</v>
      </c>
      <c r="R107" s="680">
        <f>H107*Q107</f>
        <v>0</v>
      </c>
      <c r="S107" s="680">
        <v>0.28999999999999998</v>
      </c>
      <c r="T107" s="681">
        <f>H107*S107</f>
        <v>19.139999999999997</v>
      </c>
      <c r="U107" s="682"/>
      <c r="V107" s="682"/>
      <c r="W107" s="682"/>
      <c r="X107" s="682"/>
      <c r="Y107" s="682"/>
      <c r="Z107" s="682"/>
      <c r="AA107" s="682"/>
      <c r="AB107" s="682"/>
      <c r="AC107" s="682"/>
      <c r="AD107" s="682"/>
      <c r="AE107" s="682"/>
      <c r="AF107" s="682"/>
      <c r="AG107" s="682"/>
      <c r="AH107" s="682"/>
      <c r="AI107" s="682"/>
      <c r="AJ107" s="682"/>
      <c r="AK107" s="682"/>
      <c r="AL107" s="682"/>
      <c r="AM107" s="682"/>
      <c r="AN107" s="682"/>
      <c r="AO107" s="682"/>
      <c r="AP107" s="682"/>
      <c r="AQ107" s="682"/>
      <c r="AR107" s="682">
        <v>4</v>
      </c>
      <c r="AS107" s="682"/>
      <c r="AT107" s="682" t="s">
        <v>94</v>
      </c>
      <c r="AU107" s="682">
        <v>2</v>
      </c>
      <c r="AV107" s="682"/>
      <c r="AW107" s="682"/>
      <c r="AX107" s="682"/>
      <c r="AY107" s="682" t="s">
        <v>91</v>
      </c>
      <c r="AZ107" s="682"/>
      <c r="BA107" s="682"/>
      <c r="BB107" s="682"/>
      <c r="BC107" s="682"/>
      <c r="BD107" s="682"/>
      <c r="BE107" s="682">
        <f>IF(N107="základní",J107,0)</f>
        <v>0</v>
      </c>
      <c r="BF107" s="682">
        <f>IF(N107="snížená",J107,0)</f>
        <v>0</v>
      </c>
      <c r="BG107" s="682">
        <f>IF(N107="zákl. přenesená",J107,0)</f>
        <v>0</v>
      </c>
      <c r="BH107" s="682">
        <f>IF(N107="sníž. přenesená",J107,0)</f>
        <v>0</v>
      </c>
      <c r="BI107" s="682">
        <f>IF(N107="nulová",J107,0)</f>
        <v>0</v>
      </c>
      <c r="BJ107" s="682">
        <v>1</v>
      </c>
    </row>
    <row r="108" spans="2:62" s="7" customFormat="1">
      <c r="B108" s="93"/>
      <c r="D108" s="147" t="s">
        <v>99</v>
      </c>
      <c r="F108" s="148" t="s">
        <v>119</v>
      </c>
      <c r="L108" s="93"/>
      <c r="M108" s="149"/>
      <c r="T108" s="150"/>
      <c r="AT108" s="151" t="s">
        <v>99</v>
      </c>
      <c r="AU108" s="151">
        <v>0</v>
      </c>
      <c r="AY108" s="7" t="s">
        <v>91</v>
      </c>
      <c r="BJ108" s="7">
        <v>0</v>
      </c>
    </row>
    <row r="109" spans="2:62" s="13" customFormat="1" ht="11.25">
      <c r="B109" s="152"/>
      <c r="C109" s="153"/>
      <c r="D109" s="154" t="s">
        <v>101</v>
      </c>
      <c r="E109" s="155"/>
      <c r="F109" s="156" t="s">
        <v>120</v>
      </c>
      <c r="G109" s="157"/>
      <c r="H109" s="158">
        <v>66</v>
      </c>
      <c r="I109" s="159"/>
      <c r="J109" s="159"/>
      <c r="K109" s="160"/>
      <c r="L109" s="152"/>
      <c r="M109" s="161"/>
      <c r="N109" s="160"/>
      <c r="O109" s="162"/>
      <c r="P109" s="162"/>
      <c r="Q109" s="162"/>
      <c r="R109" s="162"/>
      <c r="S109" s="162"/>
      <c r="T109" s="163"/>
      <c r="AT109" s="13" t="s">
        <v>101</v>
      </c>
      <c r="AU109" s="13">
        <v>0</v>
      </c>
      <c r="AV109" s="13">
        <v>2</v>
      </c>
      <c r="AW109" s="13" t="b">
        <v>1</v>
      </c>
      <c r="AY109" s="13" t="s">
        <v>91</v>
      </c>
      <c r="BJ109" s="13">
        <v>0</v>
      </c>
    </row>
    <row r="110" spans="2:62" s="13" customFormat="1" ht="11.25">
      <c r="B110" s="152"/>
      <c r="C110" s="153"/>
      <c r="D110" s="154" t="s">
        <v>101</v>
      </c>
      <c r="E110" s="155"/>
      <c r="F110" s="166" t="s">
        <v>103</v>
      </c>
      <c r="G110" s="164"/>
      <c r="H110" s="167">
        <v>66</v>
      </c>
      <c r="I110" s="159"/>
      <c r="J110" s="159"/>
      <c r="K110" s="160"/>
      <c r="L110" s="152"/>
      <c r="M110" s="161"/>
      <c r="N110" s="160"/>
      <c r="O110" s="162"/>
      <c r="P110" s="162"/>
      <c r="Q110" s="162"/>
      <c r="R110" s="162"/>
      <c r="S110" s="162"/>
      <c r="T110" s="163"/>
      <c r="AT110" s="13" t="s">
        <v>101</v>
      </c>
      <c r="AU110" s="13">
        <v>0</v>
      </c>
      <c r="AV110" s="13">
        <v>4</v>
      </c>
      <c r="AW110" s="13" t="b">
        <v>1</v>
      </c>
      <c r="AX110" s="13" t="b">
        <v>1</v>
      </c>
      <c r="AY110" s="13" t="s">
        <v>91</v>
      </c>
      <c r="BJ110" s="13">
        <v>0</v>
      </c>
    </row>
    <row r="111" spans="2:62" s="12" customFormat="1">
      <c r="B111" s="672"/>
      <c r="C111" s="614">
        <v>6</v>
      </c>
      <c r="D111" s="614" t="s">
        <v>94</v>
      </c>
      <c r="E111" s="673" t="s">
        <v>121</v>
      </c>
      <c r="F111" s="673" t="s">
        <v>122</v>
      </c>
      <c r="G111" s="674" t="s">
        <v>118</v>
      </c>
      <c r="H111" s="675">
        <v>64</v>
      </c>
      <c r="I111" s="676"/>
      <c r="J111" s="677">
        <f>ROUND(H111*I111,2)</f>
        <v>0</v>
      </c>
      <c r="K111" s="673" t="s">
        <v>98</v>
      </c>
      <c r="L111" s="672"/>
      <c r="M111" s="678"/>
      <c r="N111" s="679" t="s">
        <v>26</v>
      </c>
      <c r="O111" s="680">
        <v>0</v>
      </c>
      <c r="P111" s="680">
        <f>H111*O111</f>
        <v>0</v>
      </c>
      <c r="Q111" s="680">
        <v>0</v>
      </c>
      <c r="R111" s="680">
        <f>H111*Q111</f>
        <v>0</v>
      </c>
      <c r="S111" s="680">
        <v>0.20499999999999999</v>
      </c>
      <c r="T111" s="681">
        <f>H111*S111</f>
        <v>13.12</v>
      </c>
      <c r="U111" s="682"/>
      <c r="V111" s="682"/>
      <c r="W111" s="682"/>
      <c r="X111" s="682"/>
      <c r="Y111" s="682"/>
      <c r="Z111" s="682"/>
      <c r="AA111" s="682"/>
      <c r="AB111" s="682"/>
      <c r="AC111" s="682"/>
      <c r="AD111" s="682"/>
      <c r="AE111" s="682"/>
      <c r="AF111" s="682"/>
      <c r="AG111" s="682"/>
      <c r="AH111" s="682"/>
      <c r="AI111" s="682"/>
      <c r="AJ111" s="682"/>
      <c r="AK111" s="682"/>
      <c r="AL111" s="682"/>
      <c r="AM111" s="682"/>
      <c r="AN111" s="682"/>
      <c r="AO111" s="682"/>
      <c r="AP111" s="682"/>
      <c r="AQ111" s="682"/>
      <c r="AR111" s="682">
        <v>4</v>
      </c>
      <c r="AS111" s="682"/>
      <c r="AT111" s="682" t="s">
        <v>94</v>
      </c>
      <c r="AU111" s="682">
        <v>2</v>
      </c>
      <c r="AV111" s="682"/>
      <c r="AW111" s="682"/>
      <c r="AX111" s="682"/>
      <c r="AY111" s="682" t="s">
        <v>91</v>
      </c>
      <c r="AZ111" s="682"/>
      <c r="BA111" s="682"/>
      <c r="BB111" s="682"/>
      <c r="BC111" s="682"/>
      <c r="BD111" s="682"/>
      <c r="BE111" s="682">
        <f>IF(N111="základní",J111,0)</f>
        <v>0</v>
      </c>
      <c r="BF111" s="682">
        <f>IF(N111="snížená",J111,0)</f>
        <v>0</v>
      </c>
      <c r="BG111" s="682">
        <f>IF(N111="zákl. přenesená",J111,0)</f>
        <v>0</v>
      </c>
      <c r="BH111" s="682">
        <f>IF(N111="sníž. přenesená",J111,0)</f>
        <v>0</v>
      </c>
      <c r="BI111" s="682">
        <f>IF(N111="nulová",J111,0)</f>
        <v>0</v>
      </c>
      <c r="BJ111" s="682">
        <v>1</v>
      </c>
    </row>
    <row r="112" spans="2:62" s="7" customFormat="1">
      <c r="B112" s="93"/>
      <c r="D112" s="147" t="s">
        <v>99</v>
      </c>
      <c r="F112" s="148" t="s">
        <v>123</v>
      </c>
      <c r="L112" s="93"/>
      <c r="M112" s="149"/>
      <c r="T112" s="150"/>
      <c r="AT112" s="151" t="s">
        <v>99</v>
      </c>
      <c r="AU112" s="151">
        <v>0</v>
      </c>
      <c r="AY112" s="7" t="s">
        <v>91</v>
      </c>
      <c r="BJ112" s="7">
        <v>0</v>
      </c>
    </row>
    <row r="113" spans="2:62" s="12" customFormat="1">
      <c r="B113" s="672"/>
      <c r="C113" s="614">
        <v>7</v>
      </c>
      <c r="D113" s="614" t="s">
        <v>94</v>
      </c>
      <c r="E113" s="673" t="s">
        <v>124</v>
      </c>
      <c r="F113" s="673" t="s">
        <v>125</v>
      </c>
      <c r="G113" s="674" t="s">
        <v>118</v>
      </c>
      <c r="H113" s="675">
        <v>54.8</v>
      </c>
      <c r="I113" s="676"/>
      <c r="J113" s="677">
        <f>ROUND(H113*I113,2)</f>
        <v>0</v>
      </c>
      <c r="K113" s="673" t="s">
        <v>98</v>
      </c>
      <c r="L113" s="672"/>
      <c r="M113" s="678"/>
      <c r="N113" s="679" t="s">
        <v>26</v>
      </c>
      <c r="O113" s="680">
        <v>0</v>
      </c>
      <c r="P113" s="680">
        <f>H113*O113</f>
        <v>0</v>
      </c>
      <c r="Q113" s="680">
        <v>0</v>
      </c>
      <c r="R113" s="680">
        <f>H113*Q113</f>
        <v>0</v>
      </c>
      <c r="S113" s="680">
        <v>0.04</v>
      </c>
      <c r="T113" s="681">
        <f>H113*S113</f>
        <v>2.1919999999999997</v>
      </c>
      <c r="U113" s="682"/>
      <c r="V113" s="682"/>
      <c r="W113" s="682"/>
      <c r="X113" s="682"/>
      <c r="Y113" s="682"/>
      <c r="Z113" s="682"/>
      <c r="AA113" s="682"/>
      <c r="AB113" s="682"/>
      <c r="AC113" s="682"/>
      <c r="AD113" s="682"/>
      <c r="AE113" s="682"/>
      <c r="AF113" s="682"/>
      <c r="AG113" s="682"/>
      <c r="AH113" s="682"/>
      <c r="AI113" s="682"/>
      <c r="AJ113" s="682"/>
      <c r="AK113" s="682"/>
      <c r="AL113" s="682"/>
      <c r="AM113" s="682"/>
      <c r="AN113" s="682"/>
      <c r="AO113" s="682"/>
      <c r="AP113" s="682"/>
      <c r="AQ113" s="682"/>
      <c r="AR113" s="682">
        <v>4</v>
      </c>
      <c r="AS113" s="682"/>
      <c r="AT113" s="682" t="s">
        <v>94</v>
      </c>
      <c r="AU113" s="682">
        <v>2</v>
      </c>
      <c r="AV113" s="682"/>
      <c r="AW113" s="682"/>
      <c r="AX113" s="682"/>
      <c r="AY113" s="682" t="s">
        <v>91</v>
      </c>
      <c r="AZ113" s="682"/>
      <c r="BA113" s="682"/>
      <c r="BB113" s="682"/>
      <c r="BC113" s="682"/>
      <c r="BD113" s="682"/>
      <c r="BE113" s="682">
        <f>IF(N113="základní",J113,0)</f>
        <v>0</v>
      </c>
      <c r="BF113" s="682">
        <f>IF(N113="snížená",J113,0)</f>
        <v>0</v>
      </c>
      <c r="BG113" s="682">
        <f>IF(N113="zákl. přenesená",J113,0)</f>
        <v>0</v>
      </c>
      <c r="BH113" s="682">
        <f>IF(N113="sníž. přenesená",J113,0)</f>
        <v>0</v>
      </c>
      <c r="BI113" s="682">
        <f>IF(N113="nulová",J113,0)</f>
        <v>0</v>
      </c>
      <c r="BJ113" s="682">
        <v>1</v>
      </c>
    </row>
    <row r="114" spans="2:62" s="7" customFormat="1">
      <c r="B114" s="93"/>
      <c r="D114" s="147" t="s">
        <v>99</v>
      </c>
      <c r="F114" s="148" t="s">
        <v>126</v>
      </c>
      <c r="L114" s="93"/>
      <c r="M114" s="149"/>
      <c r="T114" s="150"/>
      <c r="AT114" s="151" t="s">
        <v>99</v>
      </c>
      <c r="AU114" s="151">
        <v>0</v>
      </c>
      <c r="AY114" s="7" t="s">
        <v>91</v>
      </c>
      <c r="BJ114" s="7">
        <v>0</v>
      </c>
    </row>
    <row r="115" spans="2:62" s="13" customFormat="1" ht="11.25">
      <c r="B115" s="152"/>
      <c r="C115" s="153"/>
      <c r="D115" s="154" t="s">
        <v>101</v>
      </c>
      <c r="E115" s="155"/>
      <c r="F115" s="156" t="s">
        <v>127</v>
      </c>
      <c r="G115" s="157"/>
      <c r="H115" s="158">
        <v>54.8</v>
      </c>
      <c r="I115" s="159"/>
      <c r="J115" s="159"/>
      <c r="K115" s="160"/>
      <c r="L115" s="152"/>
      <c r="M115" s="161"/>
      <c r="N115" s="160"/>
      <c r="O115" s="162"/>
      <c r="P115" s="162"/>
      <c r="Q115" s="162"/>
      <c r="R115" s="162"/>
      <c r="S115" s="162"/>
      <c r="T115" s="163"/>
      <c r="AT115" s="13" t="s">
        <v>101</v>
      </c>
      <c r="AU115" s="13">
        <v>0</v>
      </c>
      <c r="AV115" s="13">
        <v>2</v>
      </c>
      <c r="AW115" s="13" t="b">
        <v>1</v>
      </c>
      <c r="AY115" s="13" t="s">
        <v>91</v>
      </c>
      <c r="BJ115" s="13">
        <v>0</v>
      </c>
    </row>
    <row r="116" spans="2:62" s="13" customFormat="1" ht="11.25">
      <c r="B116" s="152"/>
      <c r="C116" s="153"/>
      <c r="D116" s="154" t="s">
        <v>101</v>
      </c>
      <c r="E116" s="155"/>
      <c r="F116" s="166" t="s">
        <v>103</v>
      </c>
      <c r="G116" s="164"/>
      <c r="H116" s="167">
        <v>54.8</v>
      </c>
      <c r="I116" s="159"/>
      <c r="J116" s="159"/>
      <c r="K116" s="160"/>
      <c r="L116" s="152"/>
      <c r="M116" s="161"/>
      <c r="N116" s="160"/>
      <c r="O116" s="162"/>
      <c r="P116" s="162"/>
      <c r="Q116" s="162"/>
      <c r="R116" s="162"/>
      <c r="S116" s="162"/>
      <c r="T116" s="163"/>
      <c r="AT116" s="13" t="s">
        <v>101</v>
      </c>
      <c r="AU116" s="13">
        <v>0</v>
      </c>
      <c r="AV116" s="13">
        <v>4</v>
      </c>
      <c r="AW116" s="13" t="b">
        <v>1</v>
      </c>
      <c r="AX116" s="13" t="b">
        <v>1</v>
      </c>
      <c r="AY116" s="13" t="s">
        <v>91</v>
      </c>
      <c r="BJ116" s="13">
        <v>0</v>
      </c>
    </row>
    <row r="117" spans="2:62" s="12" customFormat="1" ht="24">
      <c r="B117" s="672"/>
      <c r="C117" s="614">
        <v>8</v>
      </c>
      <c r="D117" s="614" t="s">
        <v>94</v>
      </c>
      <c r="E117" s="673" t="s">
        <v>128</v>
      </c>
      <c r="F117" s="673" t="s">
        <v>129</v>
      </c>
      <c r="G117" s="674" t="s">
        <v>130</v>
      </c>
      <c r="H117" s="675">
        <v>27.228999999999999</v>
      </c>
      <c r="I117" s="676"/>
      <c r="J117" s="677">
        <f>ROUND(H117*I117,2)</f>
        <v>0</v>
      </c>
      <c r="K117" s="673" t="s">
        <v>98</v>
      </c>
      <c r="L117" s="672"/>
      <c r="M117" s="678"/>
      <c r="N117" s="679" t="s">
        <v>26</v>
      </c>
      <c r="O117" s="680">
        <v>0</v>
      </c>
      <c r="P117" s="680">
        <f>H117*O117</f>
        <v>0</v>
      </c>
      <c r="Q117" s="680">
        <v>0</v>
      </c>
      <c r="R117" s="680">
        <f>H117*Q117</f>
        <v>0</v>
      </c>
      <c r="S117" s="680">
        <v>0</v>
      </c>
      <c r="T117" s="681">
        <f>H117*S117</f>
        <v>0</v>
      </c>
      <c r="U117" s="682"/>
      <c r="V117" s="682"/>
      <c r="W117" s="682"/>
      <c r="X117" s="682"/>
      <c r="Y117" s="682"/>
      <c r="Z117" s="682"/>
      <c r="AA117" s="682"/>
      <c r="AB117" s="682"/>
      <c r="AC117" s="682"/>
      <c r="AD117" s="682"/>
      <c r="AE117" s="682"/>
      <c r="AF117" s="682"/>
      <c r="AG117" s="682"/>
      <c r="AH117" s="682"/>
      <c r="AI117" s="682"/>
      <c r="AJ117" s="682"/>
      <c r="AK117" s="682"/>
      <c r="AL117" s="682"/>
      <c r="AM117" s="682"/>
      <c r="AN117" s="682"/>
      <c r="AO117" s="682"/>
      <c r="AP117" s="682"/>
      <c r="AQ117" s="682"/>
      <c r="AR117" s="682">
        <v>4</v>
      </c>
      <c r="AS117" s="682"/>
      <c r="AT117" s="682" t="s">
        <v>94</v>
      </c>
      <c r="AU117" s="682">
        <v>2</v>
      </c>
      <c r="AV117" s="682"/>
      <c r="AW117" s="682"/>
      <c r="AX117" s="682"/>
      <c r="AY117" s="682" t="s">
        <v>91</v>
      </c>
      <c r="AZ117" s="682"/>
      <c r="BA117" s="682"/>
      <c r="BB117" s="682"/>
      <c r="BC117" s="682"/>
      <c r="BD117" s="682"/>
      <c r="BE117" s="682">
        <f>IF(N117="základní",J117,0)</f>
        <v>0</v>
      </c>
      <c r="BF117" s="682">
        <f>IF(N117="snížená",J117,0)</f>
        <v>0</v>
      </c>
      <c r="BG117" s="682">
        <f>IF(N117="zákl. přenesená",J117,0)</f>
        <v>0</v>
      </c>
      <c r="BH117" s="682">
        <f>IF(N117="sníž. přenesená",J117,0)</f>
        <v>0</v>
      </c>
      <c r="BI117" s="682">
        <f>IF(N117="nulová",J117,0)</f>
        <v>0</v>
      </c>
      <c r="BJ117" s="682">
        <v>1</v>
      </c>
    </row>
    <row r="118" spans="2:62" s="7" customFormat="1">
      <c r="B118" s="93"/>
      <c r="D118" s="147" t="s">
        <v>99</v>
      </c>
      <c r="F118" s="148" t="s">
        <v>131</v>
      </c>
      <c r="L118" s="93"/>
      <c r="M118" s="149"/>
      <c r="T118" s="150"/>
      <c r="AT118" s="151" t="s">
        <v>99</v>
      </c>
      <c r="AU118" s="151">
        <v>0</v>
      </c>
      <c r="AY118" s="7" t="s">
        <v>91</v>
      </c>
      <c r="BJ118" s="7">
        <v>0</v>
      </c>
    </row>
    <row r="119" spans="2:62" s="13" customFormat="1" ht="11.25">
      <c r="B119" s="152"/>
      <c r="C119" s="153"/>
      <c r="D119" s="154" t="s">
        <v>101</v>
      </c>
      <c r="E119" s="155"/>
      <c r="F119" s="156" t="s">
        <v>132</v>
      </c>
      <c r="G119" s="157"/>
      <c r="H119" s="158">
        <v>27.228999999999999</v>
      </c>
      <c r="I119" s="159"/>
      <c r="J119" s="159"/>
      <c r="K119" s="160"/>
      <c r="L119" s="152"/>
      <c r="M119" s="161"/>
      <c r="N119" s="160"/>
      <c r="O119" s="162"/>
      <c r="P119" s="162"/>
      <c r="Q119" s="162"/>
      <c r="R119" s="162"/>
      <c r="S119" s="162"/>
      <c r="T119" s="163"/>
      <c r="AT119" s="13" t="s">
        <v>101</v>
      </c>
      <c r="AU119" s="13">
        <v>0</v>
      </c>
      <c r="AV119" s="13">
        <v>2</v>
      </c>
      <c r="AW119" s="13" t="b">
        <v>1</v>
      </c>
      <c r="AY119" s="13" t="s">
        <v>91</v>
      </c>
      <c r="BJ119" s="13">
        <v>0</v>
      </c>
    </row>
    <row r="120" spans="2:62" s="13" customFormat="1" ht="11.25">
      <c r="B120" s="152"/>
      <c r="C120" s="153"/>
      <c r="D120" s="154" t="s">
        <v>101</v>
      </c>
      <c r="E120" s="155"/>
      <c r="F120" s="166" t="s">
        <v>103</v>
      </c>
      <c r="G120" s="164"/>
      <c r="H120" s="167">
        <v>27.228999999999999</v>
      </c>
      <c r="I120" s="159"/>
      <c r="J120" s="159"/>
      <c r="K120" s="160"/>
      <c r="L120" s="152"/>
      <c r="M120" s="161"/>
      <c r="N120" s="160"/>
      <c r="O120" s="162"/>
      <c r="P120" s="162"/>
      <c r="Q120" s="162"/>
      <c r="R120" s="162"/>
      <c r="S120" s="162"/>
      <c r="T120" s="163"/>
      <c r="AT120" s="13" t="s">
        <v>101</v>
      </c>
      <c r="AU120" s="13">
        <v>0</v>
      </c>
      <c r="AV120" s="13">
        <v>4</v>
      </c>
      <c r="AW120" s="13" t="b">
        <v>1</v>
      </c>
      <c r="AX120" s="13" t="b">
        <v>1</v>
      </c>
      <c r="AY120" s="13" t="s">
        <v>91</v>
      </c>
      <c r="BJ120" s="13">
        <v>0</v>
      </c>
    </row>
    <row r="121" spans="2:62" s="12" customFormat="1" ht="24">
      <c r="B121" s="672"/>
      <c r="C121" s="614">
        <v>9</v>
      </c>
      <c r="D121" s="614" t="s">
        <v>94</v>
      </c>
      <c r="E121" s="673" t="s">
        <v>133</v>
      </c>
      <c r="F121" s="673" t="s">
        <v>134</v>
      </c>
      <c r="G121" s="674" t="s">
        <v>130</v>
      </c>
      <c r="H121" s="675">
        <v>9.5640000000000001</v>
      </c>
      <c r="I121" s="676"/>
      <c r="J121" s="677">
        <f>ROUND(H121*I121,2)</f>
        <v>0</v>
      </c>
      <c r="K121" s="673" t="s">
        <v>98</v>
      </c>
      <c r="L121" s="672"/>
      <c r="M121" s="678"/>
      <c r="N121" s="679" t="s">
        <v>26</v>
      </c>
      <c r="O121" s="680">
        <v>0</v>
      </c>
      <c r="P121" s="680">
        <f>H121*O121</f>
        <v>0</v>
      </c>
      <c r="Q121" s="680">
        <v>0</v>
      </c>
      <c r="R121" s="680">
        <f>H121*Q121</f>
        <v>0</v>
      </c>
      <c r="S121" s="680">
        <v>0</v>
      </c>
      <c r="T121" s="681">
        <f>H121*S121</f>
        <v>0</v>
      </c>
      <c r="U121" s="682"/>
      <c r="V121" s="682"/>
      <c r="W121" s="682"/>
      <c r="X121" s="682"/>
      <c r="Y121" s="682"/>
      <c r="Z121" s="682"/>
      <c r="AA121" s="682"/>
      <c r="AB121" s="682"/>
      <c r="AC121" s="682"/>
      <c r="AD121" s="682"/>
      <c r="AE121" s="682"/>
      <c r="AF121" s="682"/>
      <c r="AG121" s="682"/>
      <c r="AH121" s="682"/>
      <c r="AI121" s="682"/>
      <c r="AJ121" s="682"/>
      <c r="AK121" s="682"/>
      <c r="AL121" s="682"/>
      <c r="AM121" s="682"/>
      <c r="AN121" s="682"/>
      <c r="AO121" s="682"/>
      <c r="AP121" s="682"/>
      <c r="AQ121" s="682"/>
      <c r="AR121" s="682">
        <v>4</v>
      </c>
      <c r="AS121" s="682"/>
      <c r="AT121" s="682" t="s">
        <v>94</v>
      </c>
      <c r="AU121" s="682">
        <v>2</v>
      </c>
      <c r="AV121" s="682"/>
      <c r="AW121" s="682"/>
      <c r="AX121" s="682"/>
      <c r="AY121" s="682" t="s">
        <v>91</v>
      </c>
      <c r="AZ121" s="682"/>
      <c r="BA121" s="682"/>
      <c r="BB121" s="682"/>
      <c r="BC121" s="682"/>
      <c r="BD121" s="682"/>
      <c r="BE121" s="682">
        <f>IF(N121="základní",J121,0)</f>
        <v>0</v>
      </c>
      <c r="BF121" s="682">
        <f>IF(N121="snížená",J121,0)</f>
        <v>0</v>
      </c>
      <c r="BG121" s="682">
        <f>IF(N121="zákl. přenesená",J121,0)</f>
        <v>0</v>
      </c>
      <c r="BH121" s="682">
        <f>IF(N121="sníž. přenesená",J121,0)</f>
        <v>0</v>
      </c>
      <c r="BI121" s="682">
        <f>IF(N121="nulová",J121,0)</f>
        <v>0</v>
      </c>
      <c r="BJ121" s="682">
        <v>1</v>
      </c>
    </row>
    <row r="122" spans="2:62" s="7" customFormat="1">
      <c r="B122" s="93"/>
      <c r="D122" s="147" t="s">
        <v>99</v>
      </c>
      <c r="F122" s="148" t="s">
        <v>135</v>
      </c>
      <c r="L122" s="93"/>
      <c r="M122" s="149"/>
      <c r="T122" s="150"/>
      <c r="AT122" s="151" t="s">
        <v>99</v>
      </c>
      <c r="AU122" s="151">
        <v>0</v>
      </c>
      <c r="AY122" s="7" t="s">
        <v>91</v>
      </c>
      <c r="BJ122" s="7">
        <v>0</v>
      </c>
    </row>
    <row r="123" spans="2:62" s="13" customFormat="1" ht="11.25">
      <c r="B123" s="152"/>
      <c r="C123" s="153"/>
      <c r="D123" s="154" t="s">
        <v>101</v>
      </c>
      <c r="E123" s="155"/>
      <c r="F123" s="156" t="s">
        <v>136</v>
      </c>
      <c r="G123" s="157"/>
      <c r="H123" s="158">
        <v>9.5640000000000001</v>
      </c>
      <c r="I123" s="159"/>
      <c r="J123" s="159"/>
      <c r="K123" s="160"/>
      <c r="L123" s="152"/>
      <c r="M123" s="161"/>
      <c r="N123" s="160"/>
      <c r="O123" s="162"/>
      <c r="P123" s="162"/>
      <c r="Q123" s="162"/>
      <c r="R123" s="162"/>
      <c r="S123" s="162"/>
      <c r="T123" s="163"/>
      <c r="AT123" s="13" t="s">
        <v>101</v>
      </c>
      <c r="AU123" s="13">
        <v>0</v>
      </c>
      <c r="AV123" s="13">
        <v>2</v>
      </c>
      <c r="AW123" s="13" t="b">
        <v>1</v>
      </c>
      <c r="AY123" s="13" t="s">
        <v>91</v>
      </c>
      <c r="BJ123" s="13">
        <v>0</v>
      </c>
    </row>
    <row r="124" spans="2:62" s="13" customFormat="1" ht="11.25">
      <c r="B124" s="152"/>
      <c r="C124" s="153"/>
      <c r="D124" s="154" t="s">
        <v>101</v>
      </c>
      <c r="E124" s="155"/>
      <c r="F124" s="166" t="s">
        <v>103</v>
      </c>
      <c r="G124" s="164"/>
      <c r="H124" s="167">
        <v>9.5640000000000001</v>
      </c>
      <c r="I124" s="159"/>
      <c r="J124" s="159"/>
      <c r="K124" s="160"/>
      <c r="L124" s="152"/>
      <c r="M124" s="161"/>
      <c r="N124" s="160"/>
      <c r="O124" s="162"/>
      <c r="P124" s="162"/>
      <c r="Q124" s="162"/>
      <c r="R124" s="162"/>
      <c r="S124" s="162"/>
      <c r="T124" s="163"/>
      <c r="AT124" s="13" t="s">
        <v>101</v>
      </c>
      <c r="AU124" s="13">
        <v>0</v>
      </c>
      <c r="AV124" s="13">
        <v>4</v>
      </c>
      <c r="AW124" s="13" t="b">
        <v>1</v>
      </c>
      <c r="AX124" s="13" t="b">
        <v>1</v>
      </c>
      <c r="AY124" s="13" t="s">
        <v>91</v>
      </c>
      <c r="BJ124" s="13">
        <v>0</v>
      </c>
    </row>
    <row r="125" spans="2:62" s="12" customFormat="1" ht="24">
      <c r="B125" s="672"/>
      <c r="C125" s="614">
        <v>10</v>
      </c>
      <c r="D125" s="614" t="s">
        <v>94</v>
      </c>
      <c r="E125" s="673" t="s">
        <v>137</v>
      </c>
      <c r="F125" s="673" t="s">
        <v>138</v>
      </c>
      <c r="G125" s="674" t="s">
        <v>130</v>
      </c>
      <c r="H125" s="675">
        <v>5.94</v>
      </c>
      <c r="I125" s="676"/>
      <c r="J125" s="677">
        <f>ROUND(H125*I125,2)</f>
        <v>0</v>
      </c>
      <c r="K125" s="673" t="s">
        <v>98</v>
      </c>
      <c r="L125" s="672"/>
      <c r="M125" s="678"/>
      <c r="N125" s="679" t="s">
        <v>26</v>
      </c>
      <c r="O125" s="680">
        <v>1.548</v>
      </c>
      <c r="P125" s="680">
        <f>H125*O125</f>
        <v>9.1951200000000011</v>
      </c>
      <c r="Q125" s="680">
        <v>0</v>
      </c>
      <c r="R125" s="680">
        <f>H125*Q125</f>
        <v>0</v>
      </c>
      <c r="S125" s="680">
        <v>0</v>
      </c>
      <c r="T125" s="681">
        <f>H125*S125</f>
        <v>0</v>
      </c>
      <c r="U125" s="682"/>
      <c r="V125" s="682"/>
      <c r="W125" s="682"/>
      <c r="X125" s="682"/>
      <c r="Y125" s="682"/>
      <c r="Z125" s="682"/>
      <c r="AA125" s="682"/>
      <c r="AB125" s="682"/>
      <c r="AC125" s="682"/>
      <c r="AD125" s="682"/>
      <c r="AE125" s="682"/>
      <c r="AF125" s="682"/>
      <c r="AG125" s="682"/>
      <c r="AH125" s="682"/>
      <c r="AI125" s="682"/>
      <c r="AJ125" s="682"/>
      <c r="AK125" s="682"/>
      <c r="AL125" s="682"/>
      <c r="AM125" s="682"/>
      <c r="AN125" s="682"/>
      <c r="AO125" s="682"/>
      <c r="AP125" s="682"/>
      <c r="AQ125" s="682"/>
      <c r="AR125" s="682">
        <v>4</v>
      </c>
      <c r="AS125" s="682"/>
      <c r="AT125" s="682" t="s">
        <v>94</v>
      </c>
      <c r="AU125" s="682">
        <v>2</v>
      </c>
      <c r="AV125" s="682"/>
      <c r="AW125" s="682"/>
      <c r="AX125" s="682"/>
      <c r="AY125" s="682" t="s">
        <v>91</v>
      </c>
      <c r="AZ125" s="682"/>
      <c r="BA125" s="682"/>
      <c r="BB125" s="682"/>
      <c r="BC125" s="682"/>
      <c r="BD125" s="682"/>
      <c r="BE125" s="682">
        <f>IF(N125="základní",J125,0)</f>
        <v>0</v>
      </c>
      <c r="BF125" s="682">
        <f>IF(N125="snížená",J125,0)</f>
        <v>0</v>
      </c>
      <c r="BG125" s="682">
        <f>IF(N125="zákl. přenesená",J125,0)</f>
        <v>0</v>
      </c>
      <c r="BH125" s="682">
        <f>IF(N125="sníž. přenesená",J125,0)</f>
        <v>0</v>
      </c>
      <c r="BI125" s="682">
        <f>IF(N125="nulová",J125,0)</f>
        <v>0</v>
      </c>
      <c r="BJ125" s="682">
        <v>1</v>
      </c>
    </row>
    <row r="126" spans="2:62" s="7" customFormat="1">
      <c r="B126" s="93"/>
      <c r="D126" s="147" t="s">
        <v>99</v>
      </c>
      <c r="F126" s="148" t="s">
        <v>139</v>
      </c>
      <c r="L126" s="93"/>
      <c r="M126" s="149"/>
      <c r="T126" s="150"/>
      <c r="AT126" s="151" t="s">
        <v>99</v>
      </c>
      <c r="AU126" s="151">
        <v>0</v>
      </c>
      <c r="AY126" s="7" t="s">
        <v>91</v>
      </c>
      <c r="BJ126" s="7">
        <v>0</v>
      </c>
    </row>
    <row r="127" spans="2:62" s="13" customFormat="1" ht="11.25">
      <c r="B127" s="152"/>
      <c r="C127" s="153"/>
      <c r="D127" s="154" t="s">
        <v>101</v>
      </c>
      <c r="E127" s="155"/>
      <c r="F127" s="156" t="s">
        <v>140</v>
      </c>
      <c r="G127" s="157"/>
      <c r="H127" s="158">
        <v>5.94</v>
      </c>
      <c r="I127" s="159"/>
      <c r="J127" s="159"/>
      <c r="K127" s="160"/>
      <c r="L127" s="152"/>
      <c r="M127" s="161"/>
      <c r="N127" s="160"/>
      <c r="O127" s="162"/>
      <c r="P127" s="162"/>
      <c r="Q127" s="162"/>
      <c r="R127" s="162"/>
      <c r="S127" s="162"/>
      <c r="T127" s="163"/>
      <c r="AT127" s="13" t="s">
        <v>101</v>
      </c>
      <c r="AU127" s="13">
        <v>0</v>
      </c>
      <c r="AV127" s="13">
        <v>2</v>
      </c>
      <c r="AW127" s="13" t="b">
        <v>1</v>
      </c>
      <c r="AY127" s="13" t="s">
        <v>91</v>
      </c>
      <c r="BJ127" s="13">
        <v>0</v>
      </c>
    </row>
    <row r="128" spans="2:62" s="13" customFormat="1" ht="11.25">
      <c r="B128" s="152"/>
      <c r="C128" s="153"/>
      <c r="D128" s="154" t="s">
        <v>101</v>
      </c>
      <c r="E128" s="155"/>
      <c r="F128" s="166" t="s">
        <v>103</v>
      </c>
      <c r="G128" s="164"/>
      <c r="H128" s="167">
        <v>5.94</v>
      </c>
      <c r="I128" s="159"/>
      <c r="J128" s="159"/>
      <c r="K128" s="160"/>
      <c r="L128" s="152"/>
      <c r="M128" s="161"/>
      <c r="N128" s="160"/>
      <c r="O128" s="162"/>
      <c r="P128" s="162"/>
      <c r="Q128" s="162"/>
      <c r="R128" s="162"/>
      <c r="S128" s="162"/>
      <c r="T128" s="163"/>
      <c r="AT128" s="13" t="s">
        <v>101</v>
      </c>
      <c r="AU128" s="13">
        <v>0</v>
      </c>
      <c r="AV128" s="13">
        <v>4</v>
      </c>
      <c r="AW128" s="13" t="b">
        <v>1</v>
      </c>
      <c r="AX128" s="13" t="b">
        <v>1</v>
      </c>
      <c r="AY128" s="13" t="s">
        <v>91</v>
      </c>
      <c r="BJ128" s="13">
        <v>0</v>
      </c>
    </row>
    <row r="129" spans="2:62" s="12" customFormat="1" ht="24">
      <c r="B129" s="672"/>
      <c r="C129" s="614">
        <v>11</v>
      </c>
      <c r="D129" s="614" t="s">
        <v>94</v>
      </c>
      <c r="E129" s="673" t="s">
        <v>141</v>
      </c>
      <c r="F129" s="673" t="s">
        <v>142</v>
      </c>
      <c r="G129" s="674" t="s">
        <v>130</v>
      </c>
      <c r="H129" s="675">
        <v>30.853000000000002</v>
      </c>
      <c r="I129" s="676"/>
      <c r="J129" s="677">
        <f>ROUND(H129*I129,2)</f>
        <v>0</v>
      </c>
      <c r="K129" s="673" t="s">
        <v>98</v>
      </c>
      <c r="L129" s="672"/>
      <c r="M129" s="678"/>
      <c r="N129" s="679" t="s">
        <v>26</v>
      </c>
      <c r="O129" s="680">
        <v>8.6999999999999994E-2</v>
      </c>
      <c r="P129" s="680">
        <f>H129*O129</f>
        <v>2.6842109999999999</v>
      </c>
      <c r="Q129" s="680">
        <v>0</v>
      </c>
      <c r="R129" s="680">
        <f>H129*Q129</f>
        <v>0</v>
      </c>
      <c r="S129" s="680">
        <v>0</v>
      </c>
      <c r="T129" s="681">
        <f>H129*S129</f>
        <v>0</v>
      </c>
      <c r="U129" s="682"/>
      <c r="V129" s="682"/>
      <c r="W129" s="682"/>
      <c r="X129" s="682"/>
      <c r="Y129" s="682"/>
      <c r="Z129" s="682"/>
      <c r="AA129" s="682"/>
      <c r="AB129" s="682"/>
      <c r="AC129" s="682"/>
      <c r="AD129" s="682"/>
      <c r="AE129" s="682"/>
      <c r="AF129" s="682"/>
      <c r="AG129" s="682"/>
      <c r="AH129" s="682"/>
      <c r="AI129" s="682"/>
      <c r="AJ129" s="682"/>
      <c r="AK129" s="682"/>
      <c r="AL129" s="682"/>
      <c r="AM129" s="682"/>
      <c r="AN129" s="682"/>
      <c r="AO129" s="682"/>
      <c r="AP129" s="682"/>
      <c r="AQ129" s="682"/>
      <c r="AR129" s="682">
        <v>4</v>
      </c>
      <c r="AS129" s="682"/>
      <c r="AT129" s="682" t="s">
        <v>94</v>
      </c>
      <c r="AU129" s="682">
        <v>2</v>
      </c>
      <c r="AV129" s="682"/>
      <c r="AW129" s="682"/>
      <c r="AX129" s="682"/>
      <c r="AY129" s="682" t="s">
        <v>91</v>
      </c>
      <c r="AZ129" s="682"/>
      <c r="BA129" s="682"/>
      <c r="BB129" s="682"/>
      <c r="BC129" s="682"/>
      <c r="BD129" s="682"/>
      <c r="BE129" s="682">
        <f>IF(N129="základní",J129,0)</f>
        <v>0</v>
      </c>
      <c r="BF129" s="682">
        <f>IF(N129="snížená",J129,0)</f>
        <v>0</v>
      </c>
      <c r="BG129" s="682">
        <f>IF(N129="zákl. přenesená",J129,0)</f>
        <v>0</v>
      </c>
      <c r="BH129" s="682">
        <f>IF(N129="sníž. přenesená",J129,0)</f>
        <v>0</v>
      </c>
      <c r="BI129" s="682">
        <f>IF(N129="nulová",J129,0)</f>
        <v>0</v>
      </c>
      <c r="BJ129" s="682">
        <v>1</v>
      </c>
    </row>
    <row r="130" spans="2:62" s="7" customFormat="1">
      <c r="B130" s="93"/>
      <c r="D130" s="147" t="s">
        <v>99</v>
      </c>
      <c r="F130" s="148" t="s">
        <v>143</v>
      </c>
      <c r="L130" s="93"/>
      <c r="M130" s="149"/>
      <c r="T130" s="150"/>
      <c r="AT130" s="151" t="s">
        <v>99</v>
      </c>
      <c r="AU130" s="151">
        <v>0</v>
      </c>
      <c r="AY130" s="7" t="s">
        <v>91</v>
      </c>
      <c r="BJ130" s="7">
        <v>0</v>
      </c>
    </row>
    <row r="131" spans="2:62" s="13" customFormat="1" ht="11.25">
      <c r="B131" s="152"/>
      <c r="C131" s="153"/>
      <c r="D131" s="154" t="s">
        <v>101</v>
      </c>
      <c r="E131" s="155"/>
      <c r="F131" s="156" t="s">
        <v>144</v>
      </c>
      <c r="G131" s="157"/>
      <c r="H131" s="158">
        <v>30.853000000000002</v>
      </c>
      <c r="I131" s="159"/>
      <c r="J131" s="159"/>
      <c r="K131" s="160"/>
      <c r="L131" s="152"/>
      <c r="M131" s="161"/>
      <c r="N131" s="160"/>
      <c r="O131" s="162"/>
      <c r="P131" s="162"/>
      <c r="Q131" s="162"/>
      <c r="R131" s="162"/>
      <c r="S131" s="162"/>
      <c r="T131" s="163"/>
      <c r="AT131" s="13" t="s">
        <v>101</v>
      </c>
      <c r="AU131" s="13">
        <v>0</v>
      </c>
      <c r="AV131" s="13">
        <v>2</v>
      </c>
      <c r="AW131" s="13" t="b">
        <v>1</v>
      </c>
      <c r="AY131" s="13" t="s">
        <v>91</v>
      </c>
      <c r="BJ131" s="13">
        <v>0</v>
      </c>
    </row>
    <row r="132" spans="2:62" s="13" customFormat="1" ht="11.25">
      <c r="B132" s="152"/>
      <c r="C132" s="153"/>
      <c r="D132" s="154" t="s">
        <v>101</v>
      </c>
      <c r="E132" s="155"/>
      <c r="F132" s="166" t="s">
        <v>103</v>
      </c>
      <c r="G132" s="164"/>
      <c r="H132" s="167">
        <v>30.853000000000002</v>
      </c>
      <c r="I132" s="159"/>
      <c r="J132" s="159"/>
      <c r="K132" s="160"/>
      <c r="L132" s="152"/>
      <c r="M132" s="161"/>
      <c r="N132" s="160"/>
      <c r="O132" s="162"/>
      <c r="P132" s="162"/>
      <c r="Q132" s="162"/>
      <c r="R132" s="162"/>
      <c r="S132" s="162"/>
      <c r="T132" s="163"/>
      <c r="AT132" s="13" t="s">
        <v>101</v>
      </c>
      <c r="AU132" s="13">
        <v>0</v>
      </c>
      <c r="AV132" s="13">
        <v>4</v>
      </c>
      <c r="AW132" s="13" t="b">
        <v>1</v>
      </c>
      <c r="AX132" s="13" t="b">
        <v>1</v>
      </c>
      <c r="AY132" s="13" t="s">
        <v>91</v>
      </c>
      <c r="BJ132" s="13">
        <v>0</v>
      </c>
    </row>
    <row r="133" spans="2:62" s="12" customFormat="1" ht="24">
      <c r="B133" s="672"/>
      <c r="C133" s="614">
        <v>12</v>
      </c>
      <c r="D133" s="614" t="s">
        <v>94</v>
      </c>
      <c r="E133" s="673" t="s">
        <v>145</v>
      </c>
      <c r="F133" s="673" t="s">
        <v>146</v>
      </c>
      <c r="G133" s="674" t="s">
        <v>130</v>
      </c>
      <c r="H133" s="675">
        <v>308.52999999999997</v>
      </c>
      <c r="I133" s="676"/>
      <c r="J133" s="677">
        <f>ROUND(H133*I133,2)</f>
        <v>0</v>
      </c>
      <c r="K133" s="673" t="s">
        <v>98</v>
      </c>
      <c r="L133" s="672"/>
      <c r="M133" s="678"/>
      <c r="N133" s="679" t="s">
        <v>26</v>
      </c>
      <c r="O133" s="680">
        <v>0</v>
      </c>
      <c r="P133" s="680">
        <f>H133*O133</f>
        <v>0</v>
      </c>
      <c r="Q133" s="680">
        <v>0</v>
      </c>
      <c r="R133" s="680">
        <f>H133*Q133</f>
        <v>0</v>
      </c>
      <c r="S133" s="680">
        <v>0</v>
      </c>
      <c r="T133" s="681">
        <f>H133*S133</f>
        <v>0</v>
      </c>
      <c r="U133" s="682"/>
      <c r="V133" s="682"/>
      <c r="W133" s="682"/>
      <c r="X133" s="682"/>
      <c r="Y133" s="682"/>
      <c r="Z133" s="682"/>
      <c r="AA133" s="682"/>
      <c r="AB133" s="682"/>
      <c r="AC133" s="682"/>
      <c r="AD133" s="682"/>
      <c r="AE133" s="682"/>
      <c r="AF133" s="682"/>
      <c r="AG133" s="682"/>
      <c r="AH133" s="682"/>
      <c r="AI133" s="682"/>
      <c r="AJ133" s="682"/>
      <c r="AK133" s="682"/>
      <c r="AL133" s="682"/>
      <c r="AM133" s="682"/>
      <c r="AN133" s="682"/>
      <c r="AO133" s="682"/>
      <c r="AP133" s="682"/>
      <c r="AQ133" s="682"/>
      <c r="AR133" s="682">
        <v>4</v>
      </c>
      <c r="AS133" s="682"/>
      <c r="AT133" s="682" t="s">
        <v>94</v>
      </c>
      <c r="AU133" s="682">
        <v>2</v>
      </c>
      <c r="AV133" s="682"/>
      <c r="AW133" s="682"/>
      <c r="AX133" s="682"/>
      <c r="AY133" s="682" t="s">
        <v>91</v>
      </c>
      <c r="AZ133" s="682"/>
      <c r="BA133" s="682"/>
      <c r="BB133" s="682"/>
      <c r="BC133" s="682"/>
      <c r="BD133" s="682"/>
      <c r="BE133" s="682">
        <f>IF(N133="základní",J133,0)</f>
        <v>0</v>
      </c>
      <c r="BF133" s="682">
        <f>IF(N133="snížená",J133,0)</f>
        <v>0</v>
      </c>
      <c r="BG133" s="682">
        <f>IF(N133="zákl. přenesená",J133,0)</f>
        <v>0</v>
      </c>
      <c r="BH133" s="682">
        <f>IF(N133="sníž. přenesená",J133,0)</f>
        <v>0</v>
      </c>
      <c r="BI133" s="682">
        <f>IF(N133="nulová",J133,0)</f>
        <v>0</v>
      </c>
      <c r="BJ133" s="682">
        <v>1</v>
      </c>
    </row>
    <row r="134" spans="2:62" s="7" customFormat="1">
      <c r="B134" s="93"/>
      <c r="D134" s="147" t="s">
        <v>99</v>
      </c>
      <c r="F134" s="148" t="s">
        <v>147</v>
      </c>
      <c r="L134" s="93"/>
      <c r="M134" s="149"/>
      <c r="T134" s="150"/>
      <c r="AT134" s="151" t="s">
        <v>99</v>
      </c>
      <c r="AU134" s="151">
        <v>0</v>
      </c>
      <c r="AY134" s="7" t="s">
        <v>91</v>
      </c>
      <c r="BJ134" s="7">
        <v>0</v>
      </c>
    </row>
    <row r="135" spans="2:62" s="13" customFormat="1" ht="11.25">
      <c r="B135" s="152"/>
      <c r="C135" s="153"/>
      <c r="D135" s="154" t="s">
        <v>101</v>
      </c>
      <c r="E135" s="155"/>
      <c r="F135" s="156" t="s">
        <v>148</v>
      </c>
      <c r="G135" s="157"/>
      <c r="H135" s="158">
        <v>308.52999999999997</v>
      </c>
      <c r="I135" s="159"/>
      <c r="J135" s="159"/>
      <c r="K135" s="160"/>
      <c r="L135" s="152"/>
      <c r="M135" s="161"/>
      <c r="N135" s="160"/>
      <c r="O135" s="162"/>
      <c r="P135" s="162"/>
      <c r="Q135" s="162"/>
      <c r="R135" s="162"/>
      <c r="S135" s="162"/>
      <c r="T135" s="163"/>
      <c r="AT135" s="13" t="s">
        <v>101</v>
      </c>
      <c r="AU135" s="13">
        <v>0</v>
      </c>
      <c r="AV135" s="13">
        <v>2</v>
      </c>
      <c r="AW135" s="13" t="b">
        <v>1</v>
      </c>
      <c r="AY135" s="13" t="s">
        <v>91</v>
      </c>
      <c r="BJ135" s="13">
        <v>0</v>
      </c>
    </row>
    <row r="136" spans="2:62" s="13" customFormat="1" ht="11.25">
      <c r="B136" s="152"/>
      <c r="C136" s="153"/>
      <c r="D136" s="154" t="s">
        <v>101</v>
      </c>
      <c r="E136" s="155"/>
      <c r="F136" s="166" t="s">
        <v>103</v>
      </c>
      <c r="G136" s="164"/>
      <c r="H136" s="167">
        <v>308.52999999999997</v>
      </c>
      <c r="I136" s="159"/>
      <c r="J136" s="159"/>
      <c r="K136" s="160"/>
      <c r="L136" s="152"/>
      <c r="M136" s="161"/>
      <c r="N136" s="160"/>
      <c r="O136" s="162"/>
      <c r="P136" s="162"/>
      <c r="Q136" s="162"/>
      <c r="R136" s="162"/>
      <c r="S136" s="162"/>
      <c r="T136" s="163"/>
      <c r="AT136" s="13" t="s">
        <v>101</v>
      </c>
      <c r="AU136" s="13">
        <v>0</v>
      </c>
      <c r="AV136" s="13">
        <v>4</v>
      </c>
      <c r="AW136" s="13" t="b">
        <v>1</v>
      </c>
      <c r="AX136" s="13" t="b">
        <v>1</v>
      </c>
      <c r="AY136" s="13" t="s">
        <v>91</v>
      </c>
      <c r="BJ136" s="13">
        <v>0</v>
      </c>
    </row>
    <row r="137" spans="2:62" s="12" customFormat="1" ht="24">
      <c r="B137" s="672"/>
      <c r="C137" s="614">
        <v>13</v>
      </c>
      <c r="D137" s="614" t="s">
        <v>94</v>
      </c>
      <c r="E137" s="673" t="s">
        <v>149</v>
      </c>
      <c r="F137" s="673" t="s">
        <v>150</v>
      </c>
      <c r="G137" s="674" t="s">
        <v>151</v>
      </c>
      <c r="H137" s="675">
        <v>55.534999999999997</v>
      </c>
      <c r="I137" s="676"/>
      <c r="J137" s="677">
        <f>ROUND(H137*I137,2)</f>
        <v>0</v>
      </c>
      <c r="K137" s="673" t="s">
        <v>98</v>
      </c>
      <c r="L137" s="672"/>
      <c r="M137" s="678"/>
      <c r="N137" s="679" t="s">
        <v>26</v>
      </c>
      <c r="O137" s="680">
        <v>0</v>
      </c>
      <c r="P137" s="680">
        <f>H137*O137</f>
        <v>0</v>
      </c>
      <c r="Q137" s="680">
        <v>0</v>
      </c>
      <c r="R137" s="680">
        <f>H137*Q137</f>
        <v>0</v>
      </c>
      <c r="S137" s="680">
        <v>0</v>
      </c>
      <c r="T137" s="681">
        <f>H137*S137</f>
        <v>0</v>
      </c>
      <c r="U137" s="682"/>
      <c r="V137" s="682"/>
      <c r="W137" s="682"/>
      <c r="X137" s="682"/>
      <c r="Y137" s="682"/>
      <c r="Z137" s="682"/>
      <c r="AA137" s="682"/>
      <c r="AB137" s="682"/>
      <c r="AC137" s="682"/>
      <c r="AD137" s="682"/>
      <c r="AE137" s="682"/>
      <c r="AF137" s="682"/>
      <c r="AG137" s="682"/>
      <c r="AH137" s="682"/>
      <c r="AI137" s="682"/>
      <c r="AJ137" s="682"/>
      <c r="AK137" s="682"/>
      <c r="AL137" s="682"/>
      <c r="AM137" s="682"/>
      <c r="AN137" s="682"/>
      <c r="AO137" s="682"/>
      <c r="AP137" s="682"/>
      <c r="AQ137" s="682"/>
      <c r="AR137" s="682">
        <v>4</v>
      </c>
      <c r="AS137" s="682"/>
      <c r="AT137" s="682" t="s">
        <v>94</v>
      </c>
      <c r="AU137" s="682">
        <v>2</v>
      </c>
      <c r="AV137" s="682"/>
      <c r="AW137" s="682"/>
      <c r="AX137" s="682"/>
      <c r="AY137" s="682" t="s">
        <v>91</v>
      </c>
      <c r="AZ137" s="682"/>
      <c r="BA137" s="682"/>
      <c r="BB137" s="682"/>
      <c r="BC137" s="682"/>
      <c r="BD137" s="682"/>
      <c r="BE137" s="682">
        <f>IF(N137="základní",J137,0)</f>
        <v>0</v>
      </c>
      <c r="BF137" s="682">
        <f>IF(N137="snížená",J137,0)</f>
        <v>0</v>
      </c>
      <c r="BG137" s="682">
        <f>IF(N137="zákl. přenesená",J137,0)</f>
        <v>0</v>
      </c>
      <c r="BH137" s="682">
        <f>IF(N137="sníž. přenesená",J137,0)</f>
        <v>0</v>
      </c>
      <c r="BI137" s="682">
        <f>IF(N137="nulová",J137,0)</f>
        <v>0</v>
      </c>
      <c r="BJ137" s="682">
        <v>1</v>
      </c>
    </row>
    <row r="138" spans="2:62" s="7" customFormat="1">
      <c r="B138" s="93"/>
      <c r="D138" s="147" t="s">
        <v>99</v>
      </c>
      <c r="F138" s="148" t="s">
        <v>152</v>
      </c>
      <c r="L138" s="93"/>
      <c r="M138" s="149"/>
      <c r="T138" s="150"/>
      <c r="AT138" s="151" t="s">
        <v>99</v>
      </c>
      <c r="AU138" s="151">
        <v>0</v>
      </c>
      <c r="AY138" s="7" t="s">
        <v>91</v>
      </c>
      <c r="BJ138" s="7">
        <v>0</v>
      </c>
    </row>
    <row r="139" spans="2:62" s="13" customFormat="1" ht="11.25">
      <c r="B139" s="152"/>
      <c r="C139" s="153"/>
      <c r="D139" s="154" t="s">
        <v>101</v>
      </c>
      <c r="E139" s="155"/>
      <c r="F139" s="156" t="s">
        <v>153</v>
      </c>
      <c r="G139" s="157"/>
      <c r="H139" s="158">
        <v>55.534999999999997</v>
      </c>
      <c r="I139" s="159"/>
      <c r="J139" s="159"/>
      <c r="K139" s="160"/>
      <c r="L139" s="152"/>
      <c r="M139" s="161"/>
      <c r="N139" s="160"/>
      <c r="O139" s="162"/>
      <c r="P139" s="162"/>
      <c r="Q139" s="162"/>
      <c r="R139" s="162"/>
      <c r="S139" s="162"/>
      <c r="T139" s="163"/>
      <c r="AT139" s="13" t="s">
        <v>101</v>
      </c>
      <c r="AU139" s="13">
        <v>0</v>
      </c>
      <c r="AV139" s="13">
        <v>2</v>
      </c>
      <c r="AW139" s="13" t="b">
        <v>1</v>
      </c>
      <c r="AY139" s="13" t="s">
        <v>91</v>
      </c>
      <c r="BJ139" s="13">
        <v>0</v>
      </c>
    </row>
    <row r="140" spans="2:62" s="13" customFormat="1" ht="11.25">
      <c r="B140" s="152"/>
      <c r="C140" s="153"/>
      <c r="D140" s="154" t="s">
        <v>101</v>
      </c>
      <c r="E140" s="155"/>
      <c r="F140" s="166" t="s">
        <v>103</v>
      </c>
      <c r="G140" s="164"/>
      <c r="H140" s="167">
        <v>55.534999999999997</v>
      </c>
      <c r="I140" s="159"/>
      <c r="J140" s="159"/>
      <c r="K140" s="160"/>
      <c r="L140" s="152"/>
      <c r="M140" s="161"/>
      <c r="N140" s="160"/>
      <c r="O140" s="162"/>
      <c r="P140" s="162"/>
      <c r="Q140" s="162"/>
      <c r="R140" s="162"/>
      <c r="S140" s="162"/>
      <c r="T140" s="163"/>
      <c r="AT140" s="13" t="s">
        <v>101</v>
      </c>
      <c r="AU140" s="13">
        <v>0</v>
      </c>
      <c r="AV140" s="13">
        <v>4</v>
      </c>
      <c r="AW140" s="13" t="b">
        <v>1</v>
      </c>
      <c r="AX140" s="13" t="b">
        <v>1</v>
      </c>
      <c r="AY140" s="13" t="s">
        <v>91</v>
      </c>
      <c r="BJ140" s="13">
        <v>0</v>
      </c>
    </row>
    <row r="141" spans="2:62" s="12" customFormat="1" ht="24">
      <c r="B141" s="672"/>
      <c r="C141" s="614">
        <v>14</v>
      </c>
      <c r="D141" s="614" t="s">
        <v>94</v>
      </c>
      <c r="E141" s="673" t="s">
        <v>154</v>
      </c>
      <c r="F141" s="673" t="s">
        <v>155</v>
      </c>
      <c r="G141" s="674" t="s">
        <v>97</v>
      </c>
      <c r="H141" s="675">
        <v>24.8</v>
      </c>
      <c r="I141" s="676"/>
      <c r="J141" s="677">
        <f>ROUND(H141*I141,2)</f>
        <v>0</v>
      </c>
      <c r="K141" s="673" t="s">
        <v>98</v>
      </c>
      <c r="L141" s="672"/>
      <c r="M141" s="678"/>
      <c r="N141" s="679" t="s">
        <v>26</v>
      </c>
      <c r="O141" s="680">
        <v>0</v>
      </c>
      <c r="P141" s="680">
        <f>H141*O141</f>
        <v>0</v>
      </c>
      <c r="Q141" s="680">
        <v>0</v>
      </c>
      <c r="R141" s="680">
        <f>H141*Q141</f>
        <v>0</v>
      </c>
      <c r="S141" s="680">
        <v>0</v>
      </c>
      <c r="T141" s="681">
        <f>H141*S141</f>
        <v>0</v>
      </c>
      <c r="U141" s="682"/>
      <c r="V141" s="682"/>
      <c r="W141" s="682"/>
      <c r="X141" s="682"/>
      <c r="Y141" s="682"/>
      <c r="Z141" s="682"/>
      <c r="AA141" s="682"/>
      <c r="AB141" s="682"/>
      <c r="AC141" s="682"/>
      <c r="AD141" s="682"/>
      <c r="AE141" s="682"/>
      <c r="AF141" s="682"/>
      <c r="AG141" s="682"/>
      <c r="AH141" s="682"/>
      <c r="AI141" s="682"/>
      <c r="AJ141" s="682"/>
      <c r="AK141" s="682"/>
      <c r="AL141" s="682"/>
      <c r="AM141" s="682"/>
      <c r="AN141" s="682"/>
      <c r="AO141" s="682"/>
      <c r="AP141" s="682"/>
      <c r="AQ141" s="682"/>
      <c r="AR141" s="682">
        <v>4</v>
      </c>
      <c r="AS141" s="682"/>
      <c r="AT141" s="682" t="s">
        <v>94</v>
      </c>
      <c r="AU141" s="682">
        <v>2</v>
      </c>
      <c r="AV141" s="682"/>
      <c r="AW141" s="682"/>
      <c r="AX141" s="682"/>
      <c r="AY141" s="682" t="s">
        <v>91</v>
      </c>
      <c r="AZ141" s="682"/>
      <c r="BA141" s="682"/>
      <c r="BB141" s="682"/>
      <c r="BC141" s="682"/>
      <c r="BD141" s="682"/>
      <c r="BE141" s="682">
        <f>IF(N141="základní",J141,0)</f>
        <v>0</v>
      </c>
      <c r="BF141" s="682">
        <f>IF(N141="snížená",J141,0)</f>
        <v>0</v>
      </c>
      <c r="BG141" s="682">
        <f>IF(N141="zákl. přenesená",J141,0)</f>
        <v>0</v>
      </c>
      <c r="BH141" s="682">
        <f>IF(N141="sníž. přenesená",J141,0)</f>
        <v>0</v>
      </c>
      <c r="BI141" s="682">
        <f>IF(N141="nulová",J141,0)</f>
        <v>0</v>
      </c>
      <c r="BJ141" s="682">
        <v>1</v>
      </c>
    </row>
    <row r="142" spans="2:62" s="7" customFormat="1">
      <c r="B142" s="93"/>
      <c r="D142" s="147" t="s">
        <v>99</v>
      </c>
      <c r="F142" s="148" t="s">
        <v>156</v>
      </c>
      <c r="L142" s="93"/>
      <c r="M142" s="149"/>
      <c r="T142" s="150"/>
      <c r="AT142" s="151" t="s">
        <v>99</v>
      </c>
      <c r="AU142" s="151">
        <v>0</v>
      </c>
      <c r="AY142" s="7" t="s">
        <v>91</v>
      </c>
      <c r="BJ142" s="7">
        <v>0</v>
      </c>
    </row>
    <row r="143" spans="2:62" s="13" customFormat="1" ht="11.25">
      <c r="B143" s="152"/>
      <c r="C143" s="153"/>
      <c r="D143" s="154" t="s">
        <v>101</v>
      </c>
      <c r="E143" s="155"/>
      <c r="F143" s="156" t="s">
        <v>157</v>
      </c>
      <c r="G143" s="157"/>
      <c r="H143" s="158">
        <v>24.8</v>
      </c>
      <c r="I143" s="159"/>
      <c r="J143" s="159"/>
      <c r="K143" s="160"/>
      <c r="L143" s="152"/>
      <c r="M143" s="161"/>
      <c r="N143" s="160"/>
      <c r="O143" s="162"/>
      <c r="P143" s="162"/>
      <c r="Q143" s="162"/>
      <c r="R143" s="162"/>
      <c r="S143" s="162"/>
      <c r="T143" s="163"/>
      <c r="AT143" s="13" t="s">
        <v>101</v>
      </c>
      <c r="AU143" s="13">
        <v>0</v>
      </c>
      <c r="AV143" s="13">
        <v>2</v>
      </c>
      <c r="AW143" s="13" t="b">
        <v>1</v>
      </c>
      <c r="AY143" s="13" t="s">
        <v>91</v>
      </c>
      <c r="BJ143" s="13">
        <v>0</v>
      </c>
    </row>
    <row r="144" spans="2:62" s="13" customFormat="1" ht="11.25">
      <c r="B144" s="152"/>
      <c r="C144" s="153"/>
      <c r="D144" s="154" t="s">
        <v>101</v>
      </c>
      <c r="E144" s="155"/>
      <c r="F144" s="166" t="s">
        <v>103</v>
      </c>
      <c r="G144" s="164"/>
      <c r="H144" s="167">
        <v>24.8</v>
      </c>
      <c r="I144" s="159"/>
      <c r="J144" s="159"/>
      <c r="K144" s="160"/>
      <c r="L144" s="152"/>
      <c r="M144" s="161"/>
      <c r="N144" s="160"/>
      <c r="O144" s="162"/>
      <c r="P144" s="162"/>
      <c r="Q144" s="162"/>
      <c r="R144" s="162"/>
      <c r="S144" s="162"/>
      <c r="T144" s="163"/>
      <c r="AT144" s="13" t="s">
        <v>101</v>
      </c>
      <c r="AU144" s="13">
        <v>0</v>
      </c>
      <c r="AV144" s="13">
        <v>4</v>
      </c>
      <c r="AW144" s="13" t="b">
        <v>1</v>
      </c>
      <c r="AX144" s="13" t="b">
        <v>1</v>
      </c>
      <c r="AY144" s="13" t="s">
        <v>91</v>
      </c>
      <c r="BJ144" s="13">
        <v>0</v>
      </c>
    </row>
    <row r="145" spans="2:62" s="14" customFormat="1">
      <c r="B145" s="168"/>
      <c r="C145" s="169">
        <v>15</v>
      </c>
      <c r="D145" s="169" t="s">
        <v>158</v>
      </c>
      <c r="E145" s="170" t="s">
        <v>159</v>
      </c>
      <c r="F145" s="170" t="s">
        <v>160</v>
      </c>
      <c r="G145" s="171" t="s">
        <v>151</v>
      </c>
      <c r="H145" s="172">
        <v>8.9280000000000008</v>
      </c>
      <c r="I145" s="583"/>
      <c r="J145" s="173">
        <f>ROUND(H145*I145,2)</f>
        <v>0</v>
      </c>
      <c r="K145" s="673" t="s">
        <v>98</v>
      </c>
      <c r="L145" s="168"/>
      <c r="M145" s="174"/>
      <c r="N145" s="175" t="s">
        <v>26</v>
      </c>
      <c r="O145" s="176">
        <v>0</v>
      </c>
      <c r="P145" s="176">
        <f>H145*O145</f>
        <v>0</v>
      </c>
      <c r="Q145" s="176">
        <v>1</v>
      </c>
      <c r="R145" s="176">
        <f>H145*Q145</f>
        <v>8.9280000000000008</v>
      </c>
      <c r="S145" s="176">
        <v>0</v>
      </c>
      <c r="T145" s="177">
        <f>H145*S145</f>
        <v>0</v>
      </c>
      <c r="AR145" s="14">
        <v>8</v>
      </c>
      <c r="AT145" s="14" t="s">
        <v>158</v>
      </c>
      <c r="AU145" s="14">
        <v>2</v>
      </c>
      <c r="AY145" s="14" t="s">
        <v>91</v>
      </c>
      <c r="BE145" s="14">
        <f>IF(N145="základní",J145,0)</f>
        <v>0</v>
      </c>
      <c r="BF145" s="14">
        <f>IF(N145="snížená",J145,0)</f>
        <v>0</v>
      </c>
      <c r="BG145" s="14">
        <f>IF(N145="zákl. přenesená",J145,0)</f>
        <v>0</v>
      </c>
      <c r="BH145" s="14">
        <f>IF(N145="sníž. přenesená",J145,0)</f>
        <v>0</v>
      </c>
      <c r="BI145" s="14">
        <f>IF(N145="nulová",J145,0)</f>
        <v>0</v>
      </c>
      <c r="BJ145" s="14">
        <v>1</v>
      </c>
    </row>
    <row r="146" spans="2:62" s="13" customFormat="1" ht="11.25">
      <c r="B146" s="152"/>
      <c r="C146" s="153"/>
      <c r="D146" s="154" t="s">
        <v>101</v>
      </c>
      <c r="E146" s="155"/>
      <c r="F146" s="156" t="s">
        <v>161</v>
      </c>
      <c r="G146" s="157"/>
      <c r="H146" s="158">
        <v>8.9280000000000008</v>
      </c>
      <c r="I146" s="159"/>
      <c r="J146" s="159"/>
      <c r="K146" s="160"/>
      <c r="L146" s="152"/>
      <c r="M146" s="161"/>
      <c r="N146" s="160"/>
      <c r="O146" s="162"/>
      <c r="P146" s="162"/>
      <c r="Q146" s="162"/>
      <c r="R146" s="162"/>
      <c r="S146" s="162"/>
      <c r="T146" s="163"/>
      <c r="AT146" s="13" t="s">
        <v>101</v>
      </c>
      <c r="AU146" s="13">
        <v>0</v>
      </c>
      <c r="AV146" s="13">
        <v>2</v>
      </c>
      <c r="AW146" s="13" t="b">
        <v>1</v>
      </c>
      <c r="AY146" s="13" t="s">
        <v>91</v>
      </c>
      <c r="BJ146" s="13">
        <v>0</v>
      </c>
    </row>
    <row r="147" spans="2:62" s="13" customFormat="1" ht="11.25">
      <c r="B147" s="152"/>
      <c r="C147" s="153"/>
      <c r="D147" s="154" t="s">
        <v>101</v>
      </c>
      <c r="E147" s="155"/>
      <c r="F147" s="166" t="s">
        <v>103</v>
      </c>
      <c r="G147" s="164"/>
      <c r="H147" s="167">
        <v>8.9280000000000008</v>
      </c>
      <c r="I147" s="159"/>
      <c r="J147" s="159"/>
      <c r="K147" s="160"/>
      <c r="L147" s="152"/>
      <c r="M147" s="161"/>
      <c r="N147" s="160"/>
      <c r="O147" s="162"/>
      <c r="P147" s="162"/>
      <c r="Q147" s="162"/>
      <c r="R147" s="162"/>
      <c r="S147" s="162"/>
      <c r="T147" s="163"/>
      <c r="AT147" s="13" t="s">
        <v>101</v>
      </c>
      <c r="AU147" s="13">
        <v>0</v>
      </c>
      <c r="AV147" s="13">
        <v>4</v>
      </c>
      <c r="AW147" s="13" t="b">
        <v>1</v>
      </c>
      <c r="AX147" s="13" t="b">
        <v>1</v>
      </c>
      <c r="AY147" s="13" t="s">
        <v>91</v>
      </c>
      <c r="BJ147" s="13">
        <v>0</v>
      </c>
    </row>
    <row r="148" spans="2:62" s="12" customFormat="1">
      <c r="B148" s="672"/>
      <c r="C148" s="614">
        <v>16</v>
      </c>
      <c r="D148" s="614" t="s">
        <v>94</v>
      </c>
      <c r="E148" s="673" t="s">
        <v>162</v>
      </c>
      <c r="F148" s="673" t="s">
        <v>163</v>
      </c>
      <c r="G148" s="674" t="s">
        <v>130</v>
      </c>
      <c r="H148" s="675">
        <v>5.94</v>
      </c>
      <c r="I148" s="676"/>
      <c r="J148" s="677">
        <f>ROUND(H148*I148,2)</f>
        <v>0</v>
      </c>
      <c r="K148" s="673" t="s">
        <v>98</v>
      </c>
      <c r="L148" s="672"/>
      <c r="M148" s="678"/>
      <c r="N148" s="679" t="s">
        <v>26</v>
      </c>
      <c r="O148" s="680">
        <v>0</v>
      </c>
      <c r="P148" s="680">
        <f>H148*O148</f>
        <v>0</v>
      </c>
      <c r="Q148" s="680">
        <v>0</v>
      </c>
      <c r="R148" s="680">
        <f>H148*Q148</f>
        <v>0</v>
      </c>
      <c r="S148" s="680">
        <v>0</v>
      </c>
      <c r="T148" s="681">
        <f>H148*S148</f>
        <v>0</v>
      </c>
      <c r="U148" s="682"/>
      <c r="V148" s="682"/>
      <c r="W148" s="682"/>
      <c r="X148" s="682"/>
      <c r="Y148" s="682"/>
      <c r="Z148" s="682"/>
      <c r="AA148" s="682"/>
      <c r="AB148" s="682"/>
      <c r="AC148" s="682"/>
      <c r="AD148" s="682"/>
      <c r="AE148" s="682"/>
      <c r="AF148" s="682"/>
      <c r="AG148" s="682"/>
      <c r="AH148" s="682"/>
      <c r="AI148" s="682"/>
      <c r="AJ148" s="682"/>
      <c r="AK148" s="682"/>
      <c r="AL148" s="682"/>
      <c r="AM148" s="682"/>
      <c r="AN148" s="682"/>
      <c r="AO148" s="682"/>
      <c r="AP148" s="682"/>
      <c r="AQ148" s="682"/>
      <c r="AR148" s="682">
        <v>4</v>
      </c>
      <c r="AS148" s="682"/>
      <c r="AT148" s="682" t="s">
        <v>94</v>
      </c>
      <c r="AU148" s="682">
        <v>2</v>
      </c>
      <c r="AV148" s="682"/>
      <c r="AW148" s="682"/>
      <c r="AX148" s="682"/>
      <c r="AY148" s="682" t="s">
        <v>91</v>
      </c>
      <c r="AZ148" s="682"/>
      <c r="BA148" s="682"/>
      <c r="BB148" s="682"/>
      <c r="BC148" s="682"/>
      <c r="BD148" s="682"/>
      <c r="BE148" s="682">
        <f>IF(N148="základní",J148,0)</f>
        <v>0</v>
      </c>
      <c r="BF148" s="682">
        <f>IF(N148="snížená",J148,0)</f>
        <v>0</v>
      </c>
      <c r="BG148" s="682">
        <f>IF(N148="zákl. přenesená",J148,0)</f>
        <v>0</v>
      </c>
      <c r="BH148" s="682">
        <f>IF(N148="sníž. přenesená",J148,0)</f>
        <v>0</v>
      </c>
      <c r="BI148" s="682">
        <f>IF(N148="nulová",J148,0)</f>
        <v>0</v>
      </c>
      <c r="BJ148" s="682">
        <v>1</v>
      </c>
    </row>
    <row r="149" spans="2:62" s="7" customFormat="1">
      <c r="B149" s="93"/>
      <c r="D149" s="147" t="s">
        <v>99</v>
      </c>
      <c r="F149" s="148" t="s">
        <v>164</v>
      </c>
      <c r="L149" s="93"/>
      <c r="M149" s="149"/>
      <c r="T149" s="150"/>
      <c r="AT149" s="151" t="s">
        <v>99</v>
      </c>
      <c r="AU149" s="151">
        <v>0</v>
      </c>
      <c r="AY149" s="7" t="s">
        <v>91</v>
      </c>
      <c r="BJ149" s="7">
        <v>0</v>
      </c>
    </row>
    <row r="150" spans="2:62" s="12" customFormat="1" ht="24">
      <c r="B150" s="672"/>
      <c r="C150" s="614">
        <v>17</v>
      </c>
      <c r="D150" s="614" t="s">
        <v>94</v>
      </c>
      <c r="E150" s="673" t="s">
        <v>165</v>
      </c>
      <c r="F150" s="673" t="s">
        <v>166</v>
      </c>
      <c r="G150" s="674" t="s">
        <v>97</v>
      </c>
      <c r="H150" s="675">
        <v>24.8</v>
      </c>
      <c r="I150" s="676"/>
      <c r="J150" s="677">
        <f>ROUND(H150*I150,2)</f>
        <v>0</v>
      </c>
      <c r="K150" s="673" t="s">
        <v>98</v>
      </c>
      <c r="L150" s="672"/>
      <c r="M150" s="678"/>
      <c r="N150" s="679" t="s">
        <v>26</v>
      </c>
      <c r="O150" s="680">
        <v>0</v>
      </c>
      <c r="P150" s="680">
        <f>H150*O150</f>
        <v>0</v>
      </c>
      <c r="Q150" s="680">
        <v>0</v>
      </c>
      <c r="R150" s="680">
        <f>H150*Q150</f>
        <v>0</v>
      </c>
      <c r="S150" s="680">
        <v>0</v>
      </c>
      <c r="T150" s="681">
        <f>H150*S150</f>
        <v>0</v>
      </c>
      <c r="U150" s="682"/>
      <c r="V150" s="682"/>
      <c r="W150" s="682"/>
      <c r="X150" s="682"/>
      <c r="Y150" s="682"/>
      <c r="Z150" s="682"/>
      <c r="AA150" s="682"/>
      <c r="AB150" s="682"/>
      <c r="AC150" s="682"/>
      <c r="AD150" s="682"/>
      <c r="AE150" s="682"/>
      <c r="AF150" s="682"/>
      <c r="AG150" s="682"/>
      <c r="AH150" s="682"/>
      <c r="AI150" s="682"/>
      <c r="AJ150" s="682"/>
      <c r="AK150" s="682"/>
      <c r="AL150" s="682"/>
      <c r="AM150" s="682"/>
      <c r="AN150" s="682"/>
      <c r="AO150" s="682"/>
      <c r="AP150" s="682"/>
      <c r="AQ150" s="682"/>
      <c r="AR150" s="682">
        <v>4</v>
      </c>
      <c r="AS150" s="682"/>
      <c r="AT150" s="682" t="s">
        <v>94</v>
      </c>
      <c r="AU150" s="682">
        <v>2</v>
      </c>
      <c r="AV150" s="682"/>
      <c r="AW150" s="682"/>
      <c r="AX150" s="682"/>
      <c r="AY150" s="682" t="s">
        <v>91</v>
      </c>
      <c r="AZ150" s="682"/>
      <c r="BA150" s="682"/>
      <c r="BB150" s="682"/>
      <c r="BC150" s="682"/>
      <c r="BD150" s="682"/>
      <c r="BE150" s="682">
        <f>IF(N150="základní",J150,0)</f>
        <v>0</v>
      </c>
      <c r="BF150" s="682">
        <f>IF(N150="snížená",J150,0)</f>
        <v>0</v>
      </c>
      <c r="BG150" s="682">
        <f>IF(N150="zákl. přenesená",J150,0)</f>
        <v>0</v>
      </c>
      <c r="BH150" s="682">
        <f>IF(N150="sníž. přenesená",J150,0)</f>
        <v>0</v>
      </c>
      <c r="BI150" s="682">
        <f>IF(N150="nulová",J150,0)</f>
        <v>0</v>
      </c>
      <c r="BJ150" s="682">
        <v>1</v>
      </c>
    </row>
    <row r="151" spans="2:62" s="7" customFormat="1">
      <c r="B151" s="93"/>
      <c r="D151" s="147" t="s">
        <v>99</v>
      </c>
      <c r="F151" s="148" t="s">
        <v>167</v>
      </c>
      <c r="L151" s="93"/>
      <c r="M151" s="149"/>
      <c r="T151" s="150"/>
      <c r="AT151" s="151" t="s">
        <v>99</v>
      </c>
      <c r="AU151" s="151">
        <v>0</v>
      </c>
      <c r="AY151" s="7" t="s">
        <v>91</v>
      </c>
      <c r="BJ151" s="7">
        <v>0</v>
      </c>
    </row>
    <row r="152" spans="2:62" s="13" customFormat="1" ht="11.25">
      <c r="B152" s="152"/>
      <c r="C152" s="153"/>
      <c r="D152" s="154" t="s">
        <v>101</v>
      </c>
      <c r="E152" s="155"/>
      <c r="F152" s="156" t="s">
        <v>168</v>
      </c>
      <c r="G152" s="157"/>
      <c r="H152" s="158">
        <v>24.8</v>
      </c>
      <c r="I152" s="159"/>
      <c r="J152" s="159"/>
      <c r="K152" s="160"/>
      <c r="L152" s="152"/>
      <c r="M152" s="161"/>
      <c r="N152" s="160"/>
      <c r="O152" s="162"/>
      <c r="P152" s="162"/>
      <c r="Q152" s="162"/>
      <c r="R152" s="162"/>
      <c r="S152" s="162"/>
      <c r="T152" s="163"/>
      <c r="AT152" s="13" t="s">
        <v>101</v>
      </c>
      <c r="AU152" s="13">
        <v>0</v>
      </c>
      <c r="AV152" s="13">
        <v>2</v>
      </c>
      <c r="AW152" s="13" t="b">
        <v>1</v>
      </c>
      <c r="AY152" s="13" t="s">
        <v>91</v>
      </c>
      <c r="BJ152" s="13">
        <v>0</v>
      </c>
    </row>
    <row r="153" spans="2:62" s="13" customFormat="1" ht="11.25">
      <c r="B153" s="152"/>
      <c r="C153" s="153"/>
      <c r="D153" s="154" t="s">
        <v>101</v>
      </c>
      <c r="E153" s="155"/>
      <c r="F153" s="166" t="s">
        <v>103</v>
      </c>
      <c r="G153" s="164"/>
      <c r="H153" s="167">
        <v>24.8</v>
      </c>
      <c r="I153" s="159"/>
      <c r="J153" s="159"/>
      <c r="K153" s="160"/>
      <c r="L153" s="152"/>
      <c r="M153" s="161"/>
      <c r="N153" s="160"/>
      <c r="O153" s="162"/>
      <c r="P153" s="162"/>
      <c r="Q153" s="162"/>
      <c r="R153" s="162"/>
      <c r="S153" s="162"/>
      <c r="T153" s="163"/>
      <c r="AT153" s="13" t="s">
        <v>101</v>
      </c>
      <c r="AU153" s="13">
        <v>0</v>
      </c>
      <c r="AV153" s="13">
        <v>4</v>
      </c>
      <c r="AW153" s="13" t="b">
        <v>1</v>
      </c>
      <c r="AX153" s="13" t="b">
        <v>1</v>
      </c>
      <c r="AY153" s="13" t="s">
        <v>91</v>
      </c>
      <c r="BJ153" s="13">
        <v>0</v>
      </c>
    </row>
    <row r="154" spans="2:62" s="14" customFormat="1">
      <c r="B154" s="168"/>
      <c r="C154" s="169">
        <v>18</v>
      </c>
      <c r="D154" s="169" t="s">
        <v>158</v>
      </c>
      <c r="E154" s="170" t="s">
        <v>169</v>
      </c>
      <c r="F154" s="170" t="s">
        <v>170</v>
      </c>
      <c r="G154" s="171" t="s">
        <v>171</v>
      </c>
      <c r="H154" s="172">
        <v>0.496</v>
      </c>
      <c r="I154" s="583"/>
      <c r="J154" s="173">
        <f>ROUND(H154*I154,2)</f>
        <v>0</v>
      </c>
      <c r="K154" s="673" t="s">
        <v>98</v>
      </c>
      <c r="L154" s="168"/>
      <c r="M154" s="174"/>
      <c r="N154" s="175" t="s">
        <v>26</v>
      </c>
      <c r="O154" s="176">
        <v>0</v>
      </c>
      <c r="P154" s="176">
        <f>H154*O154</f>
        <v>0</v>
      </c>
      <c r="Q154" s="176">
        <v>1E-3</v>
      </c>
      <c r="R154" s="176">
        <f>H154*Q154</f>
        <v>4.9600000000000002E-4</v>
      </c>
      <c r="S154" s="176">
        <v>0</v>
      </c>
      <c r="T154" s="177">
        <f>H154*S154</f>
        <v>0</v>
      </c>
      <c r="AR154" s="14">
        <v>8</v>
      </c>
      <c r="AT154" s="14" t="s">
        <v>158</v>
      </c>
      <c r="AU154" s="14">
        <v>2</v>
      </c>
      <c r="AY154" s="14" t="s">
        <v>91</v>
      </c>
      <c r="BE154" s="14">
        <f>IF(N154="základní",J154,0)</f>
        <v>0</v>
      </c>
      <c r="BF154" s="14">
        <f>IF(N154="snížená",J154,0)</f>
        <v>0</v>
      </c>
      <c r="BG154" s="14">
        <f>IF(N154="zákl. přenesená",J154,0)</f>
        <v>0</v>
      </c>
      <c r="BH154" s="14">
        <f>IF(N154="sníž. přenesená",J154,0)</f>
        <v>0</v>
      </c>
      <c r="BI154" s="14">
        <f>IF(N154="nulová",J154,0)</f>
        <v>0</v>
      </c>
      <c r="BJ154" s="14">
        <v>1</v>
      </c>
    </row>
    <row r="155" spans="2:62" s="13" customFormat="1" ht="11.25">
      <c r="B155" s="152"/>
      <c r="C155" s="153"/>
      <c r="D155" s="154" t="s">
        <v>101</v>
      </c>
      <c r="E155" s="155"/>
      <c r="F155" s="156" t="s">
        <v>172</v>
      </c>
      <c r="G155" s="157"/>
      <c r="H155" s="158">
        <v>0.496</v>
      </c>
      <c r="I155" s="159"/>
      <c r="J155" s="159"/>
      <c r="K155" s="160"/>
      <c r="L155" s="152"/>
      <c r="M155" s="161"/>
      <c r="N155" s="160"/>
      <c r="O155" s="162"/>
      <c r="P155" s="162"/>
      <c r="Q155" s="162"/>
      <c r="R155" s="162"/>
      <c r="S155" s="162"/>
      <c r="T155" s="163"/>
      <c r="AT155" s="13" t="s">
        <v>101</v>
      </c>
      <c r="AU155" s="13">
        <v>0</v>
      </c>
      <c r="AV155" s="13">
        <v>2</v>
      </c>
      <c r="AW155" s="13" t="b">
        <v>1</v>
      </c>
      <c r="AY155" s="13" t="s">
        <v>91</v>
      </c>
      <c r="BJ155" s="13">
        <v>0</v>
      </c>
    </row>
    <row r="156" spans="2:62" s="13" customFormat="1" ht="11.25">
      <c r="B156" s="152"/>
      <c r="C156" s="153"/>
      <c r="D156" s="154" t="s">
        <v>101</v>
      </c>
      <c r="E156" s="155"/>
      <c r="F156" s="166" t="s">
        <v>103</v>
      </c>
      <c r="G156" s="164"/>
      <c r="H156" s="167">
        <v>0.496</v>
      </c>
      <c r="I156" s="159"/>
      <c r="J156" s="159"/>
      <c r="K156" s="160"/>
      <c r="L156" s="152"/>
      <c r="M156" s="161"/>
      <c r="N156" s="160"/>
      <c r="O156" s="162"/>
      <c r="P156" s="162"/>
      <c r="Q156" s="162"/>
      <c r="R156" s="162"/>
      <c r="S156" s="162"/>
      <c r="T156" s="163"/>
      <c r="AT156" s="13" t="s">
        <v>101</v>
      </c>
      <c r="AU156" s="13">
        <v>0</v>
      </c>
      <c r="AV156" s="13">
        <v>4</v>
      </c>
      <c r="AW156" s="13" t="b">
        <v>1</v>
      </c>
      <c r="AX156" s="13" t="b">
        <v>1</v>
      </c>
      <c r="AY156" s="13" t="s">
        <v>91</v>
      </c>
      <c r="BJ156" s="13">
        <v>0</v>
      </c>
    </row>
    <row r="157" spans="2:62" s="12" customFormat="1" ht="24">
      <c r="B157" s="672"/>
      <c r="C157" s="614">
        <v>19</v>
      </c>
      <c r="D157" s="614" t="s">
        <v>94</v>
      </c>
      <c r="E157" s="673" t="s">
        <v>173</v>
      </c>
      <c r="F157" s="673" t="s">
        <v>174</v>
      </c>
      <c r="G157" s="674" t="s">
        <v>97</v>
      </c>
      <c r="H157" s="675">
        <v>44.6</v>
      </c>
      <c r="I157" s="676"/>
      <c r="J157" s="677">
        <f>ROUND(H157*I157,2)</f>
        <v>0</v>
      </c>
      <c r="K157" s="673" t="s">
        <v>98</v>
      </c>
      <c r="L157" s="672"/>
      <c r="M157" s="678"/>
      <c r="N157" s="679" t="s">
        <v>26</v>
      </c>
      <c r="O157" s="680">
        <v>9.7000000000000003E-2</v>
      </c>
      <c r="P157" s="680">
        <f>H157*O157</f>
        <v>4.3262</v>
      </c>
      <c r="Q157" s="680">
        <v>0</v>
      </c>
      <c r="R157" s="680">
        <f>H157*Q157</f>
        <v>0</v>
      </c>
      <c r="S157" s="680">
        <v>0</v>
      </c>
      <c r="T157" s="681">
        <f>H157*S157</f>
        <v>0</v>
      </c>
      <c r="U157" s="682"/>
      <c r="V157" s="682"/>
      <c r="W157" s="682"/>
      <c r="X157" s="682"/>
      <c r="Y157" s="682"/>
      <c r="Z157" s="682"/>
      <c r="AA157" s="682"/>
      <c r="AB157" s="682"/>
      <c r="AC157" s="682"/>
      <c r="AD157" s="682"/>
      <c r="AE157" s="682"/>
      <c r="AF157" s="682"/>
      <c r="AG157" s="682"/>
      <c r="AH157" s="682"/>
      <c r="AI157" s="682"/>
      <c r="AJ157" s="682"/>
      <c r="AK157" s="682"/>
      <c r="AL157" s="682"/>
      <c r="AM157" s="682"/>
      <c r="AN157" s="682"/>
      <c r="AO157" s="682"/>
      <c r="AP157" s="682"/>
      <c r="AQ157" s="682"/>
      <c r="AR157" s="682">
        <v>4</v>
      </c>
      <c r="AS157" s="682"/>
      <c r="AT157" s="682" t="s">
        <v>94</v>
      </c>
      <c r="AU157" s="682">
        <v>2</v>
      </c>
      <c r="AV157" s="682"/>
      <c r="AW157" s="682"/>
      <c r="AX157" s="682"/>
      <c r="AY157" s="682" t="s">
        <v>91</v>
      </c>
      <c r="AZ157" s="682"/>
      <c r="BA157" s="682"/>
      <c r="BB157" s="682"/>
      <c r="BC157" s="682"/>
      <c r="BD157" s="682"/>
      <c r="BE157" s="682">
        <f>IF(N157="základní",J157,0)</f>
        <v>0</v>
      </c>
      <c r="BF157" s="682">
        <f>IF(N157="snížená",J157,0)</f>
        <v>0</v>
      </c>
      <c r="BG157" s="682">
        <f>IF(N157="zákl. přenesená",J157,0)</f>
        <v>0</v>
      </c>
      <c r="BH157" s="682">
        <f>IF(N157="sníž. přenesená",J157,0)</f>
        <v>0</v>
      </c>
      <c r="BI157" s="682">
        <f>IF(N157="nulová",J157,0)</f>
        <v>0</v>
      </c>
      <c r="BJ157" s="682">
        <v>1</v>
      </c>
    </row>
    <row r="158" spans="2:62" s="7" customFormat="1">
      <c r="B158" s="93"/>
      <c r="D158" s="147" t="s">
        <v>99</v>
      </c>
      <c r="F158" s="148" t="s">
        <v>175</v>
      </c>
      <c r="L158" s="93"/>
      <c r="M158" s="149"/>
      <c r="T158" s="150"/>
      <c r="AT158" s="151" t="s">
        <v>99</v>
      </c>
      <c r="AU158" s="151">
        <v>0</v>
      </c>
      <c r="AY158" s="7" t="s">
        <v>91</v>
      </c>
      <c r="BJ158" s="7">
        <v>0</v>
      </c>
    </row>
    <row r="159" spans="2:62" s="13" customFormat="1" ht="11.25">
      <c r="B159" s="152"/>
      <c r="C159" s="153"/>
      <c r="D159" s="154" t="s">
        <v>101</v>
      </c>
      <c r="E159" s="155"/>
      <c r="F159" s="156" t="s">
        <v>176</v>
      </c>
      <c r="G159" s="157"/>
      <c r="H159" s="158">
        <v>44.6</v>
      </c>
      <c r="I159" s="159"/>
      <c r="J159" s="159"/>
      <c r="K159" s="160"/>
      <c r="L159" s="152"/>
      <c r="M159" s="161"/>
      <c r="N159" s="160"/>
      <c r="O159" s="162"/>
      <c r="P159" s="162"/>
      <c r="Q159" s="162"/>
      <c r="R159" s="162"/>
      <c r="S159" s="162"/>
      <c r="T159" s="163"/>
      <c r="AT159" s="13" t="s">
        <v>101</v>
      </c>
      <c r="AU159" s="13">
        <v>0</v>
      </c>
      <c r="AV159" s="13">
        <v>2</v>
      </c>
      <c r="AW159" s="13" t="b">
        <v>1</v>
      </c>
      <c r="AY159" s="13" t="s">
        <v>91</v>
      </c>
      <c r="BJ159" s="13">
        <v>0</v>
      </c>
    </row>
    <row r="160" spans="2:62" s="13" customFormat="1" ht="11.25">
      <c r="B160" s="152"/>
      <c r="C160" s="153"/>
      <c r="D160" s="154" t="s">
        <v>101</v>
      </c>
      <c r="E160" s="155"/>
      <c r="F160" s="166" t="s">
        <v>103</v>
      </c>
      <c r="G160" s="164"/>
      <c r="H160" s="167">
        <v>44.6</v>
      </c>
      <c r="I160" s="159"/>
      <c r="J160" s="159"/>
      <c r="K160" s="160"/>
      <c r="L160" s="152"/>
      <c r="M160" s="161"/>
      <c r="N160" s="160"/>
      <c r="O160" s="162"/>
      <c r="P160" s="162"/>
      <c r="Q160" s="162"/>
      <c r="R160" s="162"/>
      <c r="S160" s="162"/>
      <c r="T160" s="163"/>
      <c r="AT160" s="13" t="s">
        <v>101</v>
      </c>
      <c r="AU160" s="13">
        <v>0</v>
      </c>
      <c r="AV160" s="13">
        <v>4</v>
      </c>
      <c r="AW160" s="13" t="b">
        <v>1</v>
      </c>
      <c r="AX160" s="13" t="b">
        <v>1</v>
      </c>
      <c r="AY160" s="13" t="s">
        <v>91</v>
      </c>
      <c r="BJ160" s="13">
        <v>0</v>
      </c>
    </row>
    <row r="161" spans="2:62" s="12" customFormat="1" ht="24">
      <c r="B161" s="672"/>
      <c r="C161" s="614">
        <v>20</v>
      </c>
      <c r="D161" s="614" t="s">
        <v>94</v>
      </c>
      <c r="E161" s="673" t="s">
        <v>177</v>
      </c>
      <c r="F161" s="673" t="s">
        <v>178</v>
      </c>
      <c r="G161" s="674" t="s">
        <v>97</v>
      </c>
      <c r="H161" s="675">
        <v>171.2</v>
      </c>
      <c r="I161" s="676"/>
      <c r="J161" s="677">
        <f>ROUND(H161*I161,2)</f>
        <v>0</v>
      </c>
      <c r="K161" s="673" t="s">
        <v>98</v>
      </c>
      <c r="L161" s="672"/>
      <c r="M161" s="678"/>
      <c r="N161" s="679" t="s">
        <v>26</v>
      </c>
      <c r="O161" s="680">
        <v>0</v>
      </c>
      <c r="P161" s="680">
        <f>H161*O161</f>
        <v>0</v>
      </c>
      <c r="Q161" s="680">
        <v>0</v>
      </c>
      <c r="R161" s="680">
        <f>H161*Q161</f>
        <v>0</v>
      </c>
      <c r="S161" s="680">
        <v>0</v>
      </c>
      <c r="T161" s="681">
        <f>H161*S161</f>
        <v>0</v>
      </c>
      <c r="U161" s="682"/>
      <c r="V161" s="682"/>
      <c r="W161" s="682"/>
      <c r="X161" s="682"/>
      <c r="Y161" s="682"/>
      <c r="Z161" s="682"/>
      <c r="AA161" s="682"/>
      <c r="AB161" s="682"/>
      <c r="AC161" s="682"/>
      <c r="AD161" s="682"/>
      <c r="AE161" s="682"/>
      <c r="AF161" s="682"/>
      <c r="AG161" s="682"/>
      <c r="AH161" s="682"/>
      <c r="AI161" s="682"/>
      <c r="AJ161" s="682"/>
      <c r="AK161" s="682"/>
      <c r="AL161" s="682"/>
      <c r="AM161" s="682"/>
      <c r="AN161" s="682"/>
      <c r="AO161" s="682"/>
      <c r="AP161" s="682"/>
      <c r="AQ161" s="682"/>
      <c r="AR161" s="682">
        <v>4</v>
      </c>
      <c r="AS161" s="682"/>
      <c r="AT161" s="682" t="s">
        <v>94</v>
      </c>
      <c r="AU161" s="682">
        <v>2</v>
      </c>
      <c r="AV161" s="682"/>
      <c r="AW161" s="682"/>
      <c r="AX161" s="682"/>
      <c r="AY161" s="682" t="s">
        <v>91</v>
      </c>
      <c r="AZ161" s="682"/>
      <c r="BA161" s="682"/>
      <c r="BB161" s="682"/>
      <c r="BC161" s="682"/>
      <c r="BD161" s="682"/>
      <c r="BE161" s="682">
        <f>IF(N161="základní",J161,0)</f>
        <v>0</v>
      </c>
      <c r="BF161" s="682">
        <f>IF(N161="snížená",J161,0)</f>
        <v>0</v>
      </c>
      <c r="BG161" s="682">
        <f>IF(N161="zákl. přenesená",J161,0)</f>
        <v>0</v>
      </c>
      <c r="BH161" s="682">
        <f>IF(N161="sníž. přenesená",J161,0)</f>
        <v>0</v>
      </c>
      <c r="BI161" s="682">
        <f>IF(N161="nulová",J161,0)</f>
        <v>0</v>
      </c>
      <c r="BJ161" s="682">
        <v>1</v>
      </c>
    </row>
    <row r="162" spans="2:62" s="7" customFormat="1">
      <c r="B162" s="93"/>
      <c r="D162" s="147" t="s">
        <v>99</v>
      </c>
      <c r="F162" s="148" t="s">
        <v>179</v>
      </c>
      <c r="L162" s="93"/>
      <c r="M162" s="149"/>
      <c r="T162" s="150"/>
      <c r="AT162" s="151" t="s">
        <v>99</v>
      </c>
      <c r="AU162" s="151">
        <v>0</v>
      </c>
      <c r="AY162" s="7" t="s">
        <v>91</v>
      </c>
      <c r="BJ162" s="7">
        <v>0</v>
      </c>
    </row>
    <row r="163" spans="2:62" s="13" customFormat="1" ht="11.25">
      <c r="B163" s="152"/>
      <c r="C163" s="153"/>
      <c r="D163" s="154" t="s">
        <v>101</v>
      </c>
      <c r="E163" s="155"/>
      <c r="F163" s="156" t="s">
        <v>180</v>
      </c>
      <c r="G163" s="157"/>
      <c r="H163" s="158">
        <v>171.2</v>
      </c>
      <c r="I163" s="159"/>
      <c r="J163" s="159"/>
      <c r="K163" s="160"/>
      <c r="L163" s="152"/>
      <c r="M163" s="161"/>
      <c r="N163" s="160"/>
      <c r="O163" s="162"/>
      <c r="P163" s="162"/>
      <c r="Q163" s="162"/>
      <c r="R163" s="162"/>
      <c r="S163" s="162"/>
      <c r="T163" s="163"/>
      <c r="AT163" s="13" t="s">
        <v>101</v>
      </c>
      <c r="AU163" s="13">
        <v>0</v>
      </c>
      <c r="AV163" s="13">
        <v>2</v>
      </c>
      <c r="AW163" s="13" t="b">
        <v>1</v>
      </c>
      <c r="AY163" s="13" t="s">
        <v>91</v>
      </c>
      <c r="BJ163" s="13">
        <v>0</v>
      </c>
    </row>
    <row r="164" spans="2:62" s="13" customFormat="1" ht="11.25">
      <c r="B164" s="152"/>
      <c r="C164" s="153"/>
      <c r="D164" s="154" t="s">
        <v>101</v>
      </c>
      <c r="E164" s="155"/>
      <c r="F164" s="166" t="s">
        <v>103</v>
      </c>
      <c r="G164" s="164"/>
      <c r="H164" s="167">
        <v>171.2</v>
      </c>
      <c r="I164" s="159"/>
      <c r="J164" s="159"/>
      <c r="K164" s="160"/>
      <c r="L164" s="152"/>
      <c r="M164" s="161"/>
      <c r="N164" s="160"/>
      <c r="O164" s="162"/>
      <c r="P164" s="162"/>
      <c r="Q164" s="162"/>
      <c r="R164" s="162"/>
      <c r="S164" s="162"/>
      <c r="T164" s="163"/>
      <c r="AT164" s="13" t="s">
        <v>101</v>
      </c>
      <c r="AU164" s="13">
        <v>0</v>
      </c>
      <c r="AV164" s="13">
        <v>4</v>
      </c>
      <c r="AW164" s="13" t="b">
        <v>1</v>
      </c>
      <c r="AX164" s="13" t="b">
        <v>1</v>
      </c>
      <c r="AY164" s="13" t="s">
        <v>91</v>
      </c>
      <c r="BJ164" s="13">
        <v>0</v>
      </c>
    </row>
    <row r="165" spans="2:62" s="11" customFormat="1" ht="23.1" customHeight="1">
      <c r="B165" s="139"/>
      <c r="C165" s="140"/>
      <c r="D165" s="130" t="s">
        <v>52</v>
      </c>
      <c r="E165" s="141" t="s">
        <v>181</v>
      </c>
      <c r="F165" s="142" t="s">
        <v>182</v>
      </c>
      <c r="G165" s="143"/>
      <c r="H165" s="144"/>
      <c r="I165" s="145"/>
      <c r="J165" s="145">
        <f>J166 + J168 + J172 + J174 + J178 + J180 + J182 + J184 + J188 + J192 + J193 + J194 + J197 + J201 + J203 + J204 + J205</f>
        <v>0</v>
      </c>
      <c r="K165" s="142"/>
      <c r="L165" s="139"/>
      <c r="M165" s="146"/>
      <c r="N165" s="136"/>
      <c r="O165" s="137"/>
      <c r="P165" s="137">
        <f>P166 + P168 + P172 + P174 + P178 + P180 + P182 + P184 + P188 + P192 + P193 + P194 + P197 + P201 + P203 + P204 + P205</f>
        <v>10.106399999999999</v>
      </c>
      <c r="Q165" s="137"/>
      <c r="R165" s="137">
        <f>R166 + R168 + R172 + R174 + R178 + R180 + R182 + R184 + R188 + R192 + R193 + R194 + R197 + R201 + R203 + R204 + R205</f>
        <v>146.55302920000003</v>
      </c>
      <c r="S165" s="137"/>
      <c r="T165" s="138">
        <f>T166 + T168 + T172 + T174 + T178 + T180 + T182 + T184 + T188 + T192 + T193 + T194 + T197 + T201 + T203 + T204 + T205</f>
        <v>0</v>
      </c>
      <c r="AR165" s="11">
        <v>1</v>
      </c>
      <c r="AT165" s="11" t="s">
        <v>52</v>
      </c>
      <c r="AU165" s="11">
        <v>1</v>
      </c>
      <c r="AY165" s="11" t="s">
        <v>91</v>
      </c>
      <c r="BJ165" s="11">
        <v>0</v>
      </c>
    </row>
    <row r="166" spans="2:62" s="12" customFormat="1">
      <c r="B166" s="672"/>
      <c r="C166" s="614">
        <v>21</v>
      </c>
      <c r="D166" s="614" t="s">
        <v>94</v>
      </c>
      <c r="E166" s="673" t="s">
        <v>183</v>
      </c>
      <c r="F166" s="673" t="s">
        <v>184</v>
      </c>
      <c r="G166" s="674" t="s">
        <v>97</v>
      </c>
      <c r="H166" s="675">
        <v>86.105000000000004</v>
      </c>
      <c r="I166" s="676"/>
      <c r="J166" s="677">
        <f>ROUND(H166*I166,2)</f>
        <v>0</v>
      </c>
      <c r="K166" s="673" t="s">
        <v>98</v>
      </c>
      <c r="L166" s="672"/>
      <c r="M166" s="678"/>
      <c r="N166" s="679" t="s">
        <v>26</v>
      </c>
      <c r="O166" s="680">
        <v>0</v>
      </c>
      <c r="P166" s="680">
        <f>H166*O166</f>
        <v>0</v>
      </c>
      <c r="Q166" s="680">
        <v>0.34499999999999997</v>
      </c>
      <c r="R166" s="680">
        <f>H166*Q166</f>
        <v>29.706225</v>
      </c>
      <c r="S166" s="680">
        <v>0</v>
      </c>
      <c r="T166" s="681">
        <f>H166*S166</f>
        <v>0</v>
      </c>
      <c r="U166" s="682"/>
      <c r="V166" s="682"/>
      <c r="W166" s="682"/>
      <c r="X166" s="682"/>
      <c r="Y166" s="682"/>
      <c r="Z166" s="682"/>
      <c r="AA166" s="682"/>
      <c r="AB166" s="682"/>
      <c r="AC166" s="682"/>
      <c r="AD166" s="682"/>
      <c r="AE166" s="682"/>
      <c r="AF166" s="682"/>
      <c r="AG166" s="682"/>
      <c r="AH166" s="682"/>
      <c r="AI166" s="682"/>
      <c r="AJ166" s="682"/>
      <c r="AK166" s="682"/>
      <c r="AL166" s="682"/>
      <c r="AM166" s="682"/>
      <c r="AN166" s="682"/>
      <c r="AO166" s="682"/>
      <c r="AP166" s="682"/>
      <c r="AQ166" s="682"/>
      <c r="AR166" s="682">
        <v>4</v>
      </c>
      <c r="AS166" s="682"/>
      <c r="AT166" s="682" t="s">
        <v>94</v>
      </c>
      <c r="AU166" s="682">
        <v>2</v>
      </c>
      <c r="AV166" s="682"/>
      <c r="AW166" s="682"/>
      <c r="AX166" s="682"/>
      <c r="AY166" s="682" t="s">
        <v>91</v>
      </c>
      <c r="AZ166" s="682"/>
      <c r="BA166" s="682"/>
      <c r="BB166" s="682"/>
      <c r="BC166" s="682"/>
      <c r="BD166" s="682"/>
      <c r="BE166" s="682">
        <f>IF(N166="základní",J166,0)</f>
        <v>0</v>
      </c>
      <c r="BF166" s="682">
        <f>IF(N166="snížená",J166,0)</f>
        <v>0</v>
      </c>
      <c r="BG166" s="682">
        <f>IF(N166="zákl. přenesená",J166,0)</f>
        <v>0</v>
      </c>
      <c r="BH166" s="682">
        <f>IF(N166="sníž. přenesená",J166,0)</f>
        <v>0</v>
      </c>
      <c r="BI166" s="682">
        <f>IF(N166="nulová",J166,0)</f>
        <v>0</v>
      </c>
      <c r="BJ166" s="682">
        <v>1</v>
      </c>
    </row>
    <row r="167" spans="2:62" s="7" customFormat="1">
      <c r="B167" s="93"/>
      <c r="D167" s="147" t="s">
        <v>99</v>
      </c>
      <c r="F167" s="148" t="s">
        <v>185</v>
      </c>
      <c r="L167" s="93"/>
      <c r="M167" s="149"/>
      <c r="T167" s="150"/>
      <c r="AT167" s="151" t="s">
        <v>99</v>
      </c>
      <c r="AU167" s="151">
        <v>0</v>
      </c>
      <c r="AY167" s="7" t="s">
        <v>91</v>
      </c>
      <c r="BJ167" s="7">
        <v>0</v>
      </c>
    </row>
    <row r="168" spans="2:62" s="12" customFormat="1">
      <c r="B168" s="672"/>
      <c r="C168" s="614">
        <v>22</v>
      </c>
      <c r="D168" s="614" t="s">
        <v>94</v>
      </c>
      <c r="E168" s="673" t="s">
        <v>186</v>
      </c>
      <c r="F168" s="673" t="s">
        <v>187</v>
      </c>
      <c r="G168" s="674" t="s">
        <v>97</v>
      </c>
      <c r="H168" s="675">
        <v>162.88</v>
      </c>
      <c r="I168" s="676"/>
      <c r="J168" s="677">
        <f>ROUND(H168*I168,2)</f>
        <v>0</v>
      </c>
      <c r="K168" s="673" t="s">
        <v>98</v>
      </c>
      <c r="L168" s="672"/>
      <c r="M168" s="678"/>
      <c r="N168" s="679" t="s">
        <v>26</v>
      </c>
      <c r="O168" s="680">
        <v>0</v>
      </c>
      <c r="P168" s="680">
        <f>H168*O168</f>
        <v>0</v>
      </c>
      <c r="Q168" s="680">
        <v>0.46</v>
      </c>
      <c r="R168" s="680">
        <f>H168*Q168</f>
        <v>74.924800000000005</v>
      </c>
      <c r="S168" s="680">
        <v>0</v>
      </c>
      <c r="T168" s="681">
        <f>H168*S168</f>
        <v>0</v>
      </c>
      <c r="U168" s="682"/>
      <c r="V168" s="682"/>
      <c r="W168" s="682"/>
      <c r="X168" s="682"/>
      <c r="Y168" s="682"/>
      <c r="Z168" s="682"/>
      <c r="AA168" s="682"/>
      <c r="AB168" s="682"/>
      <c r="AC168" s="682"/>
      <c r="AD168" s="682"/>
      <c r="AE168" s="682"/>
      <c r="AF168" s="682"/>
      <c r="AG168" s="682"/>
      <c r="AH168" s="682"/>
      <c r="AI168" s="682"/>
      <c r="AJ168" s="682"/>
      <c r="AK168" s="682"/>
      <c r="AL168" s="682"/>
      <c r="AM168" s="682"/>
      <c r="AN168" s="682"/>
      <c r="AO168" s="682"/>
      <c r="AP168" s="682"/>
      <c r="AQ168" s="682"/>
      <c r="AR168" s="682">
        <v>4</v>
      </c>
      <c r="AS168" s="682"/>
      <c r="AT168" s="682" t="s">
        <v>94</v>
      </c>
      <c r="AU168" s="682">
        <v>2</v>
      </c>
      <c r="AV168" s="682"/>
      <c r="AW168" s="682"/>
      <c r="AX168" s="682"/>
      <c r="AY168" s="682" t="s">
        <v>91</v>
      </c>
      <c r="AZ168" s="682"/>
      <c r="BA168" s="682"/>
      <c r="BB168" s="682"/>
      <c r="BC168" s="682"/>
      <c r="BD168" s="682"/>
      <c r="BE168" s="682">
        <f>IF(N168="základní",J168,0)</f>
        <v>0</v>
      </c>
      <c r="BF168" s="682">
        <f>IF(N168="snížená",J168,0)</f>
        <v>0</v>
      </c>
      <c r="BG168" s="682">
        <f>IF(N168="zákl. přenesená",J168,0)</f>
        <v>0</v>
      </c>
      <c r="BH168" s="682">
        <f>IF(N168="sníž. přenesená",J168,0)</f>
        <v>0</v>
      </c>
      <c r="BI168" s="682">
        <f>IF(N168="nulová",J168,0)</f>
        <v>0</v>
      </c>
      <c r="BJ168" s="682">
        <v>1</v>
      </c>
    </row>
    <row r="169" spans="2:62" s="7" customFormat="1">
      <c r="B169" s="93"/>
      <c r="D169" s="147" t="s">
        <v>99</v>
      </c>
      <c r="F169" s="148" t="s">
        <v>188</v>
      </c>
      <c r="L169" s="93"/>
      <c r="M169" s="149"/>
      <c r="T169" s="150"/>
      <c r="AT169" s="151" t="s">
        <v>99</v>
      </c>
      <c r="AU169" s="151">
        <v>0</v>
      </c>
      <c r="AY169" s="7" t="s">
        <v>91</v>
      </c>
      <c r="BJ169" s="7">
        <v>0</v>
      </c>
    </row>
    <row r="170" spans="2:62" s="13" customFormat="1" ht="11.25">
      <c r="B170" s="152"/>
      <c r="C170" s="153"/>
      <c r="D170" s="154" t="s">
        <v>101</v>
      </c>
      <c r="E170" s="155"/>
      <c r="F170" s="156" t="s">
        <v>189</v>
      </c>
      <c r="G170" s="157"/>
      <c r="H170" s="158">
        <v>162.88</v>
      </c>
      <c r="I170" s="159"/>
      <c r="J170" s="159"/>
      <c r="K170" s="160"/>
      <c r="L170" s="152"/>
      <c r="M170" s="161"/>
      <c r="N170" s="160"/>
      <c r="O170" s="162"/>
      <c r="P170" s="162"/>
      <c r="Q170" s="162"/>
      <c r="R170" s="162"/>
      <c r="S170" s="162"/>
      <c r="T170" s="163"/>
      <c r="AT170" s="13" t="s">
        <v>101</v>
      </c>
      <c r="AU170" s="13">
        <v>0</v>
      </c>
      <c r="AV170" s="13">
        <v>2</v>
      </c>
      <c r="AW170" s="13" t="b">
        <v>1</v>
      </c>
      <c r="AY170" s="13" t="s">
        <v>91</v>
      </c>
      <c r="BJ170" s="13">
        <v>0</v>
      </c>
    </row>
    <row r="171" spans="2:62" s="13" customFormat="1" ht="11.25">
      <c r="B171" s="152"/>
      <c r="C171" s="153"/>
      <c r="D171" s="154" t="s">
        <v>101</v>
      </c>
      <c r="E171" s="155"/>
      <c r="F171" s="166" t="s">
        <v>103</v>
      </c>
      <c r="G171" s="164"/>
      <c r="H171" s="167">
        <v>162.88</v>
      </c>
      <c r="I171" s="159"/>
      <c r="J171" s="159"/>
      <c r="K171" s="160"/>
      <c r="L171" s="152"/>
      <c r="M171" s="161"/>
      <c r="N171" s="160"/>
      <c r="O171" s="162"/>
      <c r="P171" s="162"/>
      <c r="Q171" s="162"/>
      <c r="R171" s="162"/>
      <c r="S171" s="162"/>
      <c r="T171" s="163"/>
      <c r="AT171" s="13" t="s">
        <v>101</v>
      </c>
      <c r="AU171" s="13">
        <v>0</v>
      </c>
      <c r="AV171" s="13">
        <v>4</v>
      </c>
      <c r="AW171" s="13" t="b">
        <v>1</v>
      </c>
      <c r="AX171" s="13" t="b">
        <v>1</v>
      </c>
      <c r="AY171" s="13" t="s">
        <v>91</v>
      </c>
      <c r="BJ171" s="13">
        <v>0</v>
      </c>
    </row>
    <row r="172" spans="2:62" s="12" customFormat="1" ht="24">
      <c r="B172" s="672"/>
      <c r="C172" s="614">
        <v>23</v>
      </c>
      <c r="D172" s="614" t="s">
        <v>94</v>
      </c>
      <c r="E172" s="673" t="s">
        <v>190</v>
      </c>
      <c r="F172" s="673" t="s">
        <v>191</v>
      </c>
      <c r="G172" s="674" t="s">
        <v>97</v>
      </c>
      <c r="H172" s="675">
        <v>1</v>
      </c>
      <c r="I172" s="676"/>
      <c r="J172" s="677">
        <f>ROUND(H172*I172,2)</f>
        <v>0</v>
      </c>
      <c r="K172" s="673" t="s">
        <v>98</v>
      </c>
      <c r="L172" s="672"/>
      <c r="M172" s="678"/>
      <c r="N172" s="679" t="s">
        <v>26</v>
      </c>
      <c r="O172" s="680">
        <v>0</v>
      </c>
      <c r="P172" s="680">
        <f>H172*O172</f>
        <v>0</v>
      </c>
      <c r="Q172" s="680">
        <v>0</v>
      </c>
      <c r="R172" s="680">
        <f>H172*Q172</f>
        <v>0</v>
      </c>
      <c r="S172" s="680">
        <v>0</v>
      </c>
      <c r="T172" s="681">
        <f>H172*S172</f>
        <v>0</v>
      </c>
      <c r="U172" s="682"/>
      <c r="V172" s="682"/>
      <c r="W172" s="682"/>
      <c r="X172" s="682"/>
      <c r="Y172" s="682"/>
      <c r="Z172" s="682"/>
      <c r="AA172" s="682"/>
      <c r="AB172" s="682"/>
      <c r="AC172" s="682"/>
      <c r="AD172" s="682"/>
      <c r="AE172" s="682"/>
      <c r="AF172" s="682"/>
      <c r="AG172" s="682"/>
      <c r="AH172" s="682"/>
      <c r="AI172" s="682"/>
      <c r="AJ172" s="682"/>
      <c r="AK172" s="682"/>
      <c r="AL172" s="682"/>
      <c r="AM172" s="682"/>
      <c r="AN172" s="682"/>
      <c r="AO172" s="682"/>
      <c r="AP172" s="682"/>
      <c r="AQ172" s="682"/>
      <c r="AR172" s="682">
        <v>4</v>
      </c>
      <c r="AS172" s="682"/>
      <c r="AT172" s="682" t="s">
        <v>94</v>
      </c>
      <c r="AU172" s="682">
        <v>2</v>
      </c>
      <c r="AV172" s="682"/>
      <c r="AW172" s="682"/>
      <c r="AX172" s="682"/>
      <c r="AY172" s="682" t="s">
        <v>91</v>
      </c>
      <c r="AZ172" s="682"/>
      <c r="BA172" s="682"/>
      <c r="BB172" s="682"/>
      <c r="BC172" s="682"/>
      <c r="BD172" s="682"/>
      <c r="BE172" s="682">
        <f>IF(N172="základní",J172,0)</f>
        <v>0</v>
      </c>
      <c r="BF172" s="682">
        <f>IF(N172="snížená",J172,0)</f>
        <v>0</v>
      </c>
      <c r="BG172" s="682">
        <f>IF(N172="zákl. přenesená",J172,0)</f>
        <v>0</v>
      </c>
      <c r="BH172" s="682">
        <f>IF(N172="sníž. přenesená",J172,0)</f>
        <v>0</v>
      </c>
      <c r="BI172" s="682">
        <f>IF(N172="nulová",J172,0)</f>
        <v>0</v>
      </c>
      <c r="BJ172" s="682">
        <v>1</v>
      </c>
    </row>
    <row r="173" spans="2:62" s="7" customFormat="1">
      <c r="B173" s="93"/>
      <c r="D173" s="147" t="s">
        <v>99</v>
      </c>
      <c r="F173" s="148" t="s">
        <v>192</v>
      </c>
      <c r="L173" s="93"/>
      <c r="M173" s="149"/>
      <c r="T173" s="150"/>
      <c r="AT173" s="151" t="s">
        <v>99</v>
      </c>
      <c r="AU173" s="151">
        <v>0</v>
      </c>
      <c r="AY173" s="7" t="s">
        <v>91</v>
      </c>
      <c r="BJ173" s="7">
        <v>0</v>
      </c>
    </row>
    <row r="174" spans="2:62" s="12" customFormat="1">
      <c r="B174" s="672"/>
      <c r="C174" s="614">
        <v>24</v>
      </c>
      <c r="D174" s="614" t="s">
        <v>94</v>
      </c>
      <c r="E174" s="673" t="s">
        <v>193</v>
      </c>
      <c r="F174" s="673" t="s">
        <v>194</v>
      </c>
      <c r="G174" s="674" t="s">
        <v>97</v>
      </c>
      <c r="H174" s="675">
        <v>12.32</v>
      </c>
      <c r="I174" s="676"/>
      <c r="J174" s="677">
        <f>ROUND(H174*I174,2)</f>
        <v>0</v>
      </c>
      <c r="K174" s="673" t="s">
        <v>98</v>
      </c>
      <c r="L174" s="672"/>
      <c r="M174" s="678"/>
      <c r="N174" s="679" t="s">
        <v>26</v>
      </c>
      <c r="O174" s="680">
        <v>0</v>
      </c>
      <c r="P174" s="680">
        <f>H174*O174</f>
        <v>0</v>
      </c>
      <c r="Q174" s="680">
        <v>0.30651</v>
      </c>
      <c r="R174" s="680">
        <f>H174*Q174</f>
        <v>3.7762032000000003</v>
      </c>
      <c r="S174" s="680">
        <v>0</v>
      </c>
      <c r="T174" s="681">
        <f>H174*S174</f>
        <v>0</v>
      </c>
      <c r="U174" s="682"/>
      <c r="V174" s="682"/>
      <c r="W174" s="682"/>
      <c r="X174" s="682"/>
      <c r="Y174" s="682"/>
      <c r="Z174" s="682"/>
      <c r="AA174" s="682"/>
      <c r="AB174" s="682"/>
      <c r="AC174" s="682"/>
      <c r="AD174" s="682"/>
      <c r="AE174" s="682"/>
      <c r="AF174" s="682"/>
      <c r="AG174" s="682"/>
      <c r="AH174" s="682"/>
      <c r="AI174" s="682"/>
      <c r="AJ174" s="682"/>
      <c r="AK174" s="682"/>
      <c r="AL174" s="682"/>
      <c r="AM174" s="682"/>
      <c r="AN174" s="682"/>
      <c r="AO174" s="682"/>
      <c r="AP174" s="682"/>
      <c r="AQ174" s="682"/>
      <c r="AR174" s="682">
        <v>4</v>
      </c>
      <c r="AS174" s="682"/>
      <c r="AT174" s="682" t="s">
        <v>94</v>
      </c>
      <c r="AU174" s="682">
        <v>2</v>
      </c>
      <c r="AV174" s="682"/>
      <c r="AW174" s="682"/>
      <c r="AX174" s="682"/>
      <c r="AY174" s="682" t="s">
        <v>91</v>
      </c>
      <c r="AZ174" s="682"/>
      <c r="BA174" s="682"/>
      <c r="BB174" s="682"/>
      <c r="BC174" s="682"/>
      <c r="BD174" s="682"/>
      <c r="BE174" s="682">
        <f>IF(N174="základní",J174,0)</f>
        <v>0</v>
      </c>
      <c r="BF174" s="682">
        <f>IF(N174="snížená",J174,0)</f>
        <v>0</v>
      </c>
      <c r="BG174" s="682">
        <f>IF(N174="zákl. přenesená",J174,0)</f>
        <v>0</v>
      </c>
      <c r="BH174" s="682">
        <f>IF(N174="sníž. přenesená",J174,0)</f>
        <v>0</v>
      </c>
      <c r="BI174" s="682">
        <f>IF(N174="nulová",J174,0)</f>
        <v>0</v>
      </c>
      <c r="BJ174" s="682">
        <v>1</v>
      </c>
    </row>
    <row r="175" spans="2:62" s="7" customFormat="1">
      <c r="B175" s="93"/>
      <c r="D175" s="147" t="s">
        <v>99</v>
      </c>
      <c r="F175" s="148" t="s">
        <v>195</v>
      </c>
      <c r="L175" s="93"/>
      <c r="M175" s="149"/>
      <c r="T175" s="150"/>
      <c r="AT175" s="151" t="s">
        <v>99</v>
      </c>
      <c r="AU175" s="151">
        <v>0</v>
      </c>
      <c r="AY175" s="7" t="s">
        <v>91</v>
      </c>
      <c r="BJ175" s="7">
        <v>0</v>
      </c>
    </row>
    <row r="176" spans="2:62" s="13" customFormat="1" ht="11.25">
      <c r="B176" s="152"/>
      <c r="C176" s="153"/>
      <c r="D176" s="154" t="s">
        <v>101</v>
      </c>
      <c r="E176" s="155"/>
      <c r="F176" s="156" t="s">
        <v>196</v>
      </c>
      <c r="G176" s="157"/>
      <c r="H176" s="158">
        <v>12.32</v>
      </c>
      <c r="I176" s="159"/>
      <c r="J176" s="159"/>
      <c r="K176" s="160"/>
      <c r="L176" s="152"/>
      <c r="M176" s="161"/>
      <c r="N176" s="160"/>
      <c r="O176" s="162"/>
      <c r="P176" s="162"/>
      <c r="Q176" s="162"/>
      <c r="R176" s="162"/>
      <c r="S176" s="162"/>
      <c r="T176" s="163"/>
      <c r="AT176" s="13" t="s">
        <v>101</v>
      </c>
      <c r="AU176" s="13">
        <v>0</v>
      </c>
      <c r="AV176" s="13">
        <v>2</v>
      </c>
      <c r="AW176" s="13" t="b">
        <v>1</v>
      </c>
      <c r="AY176" s="13" t="s">
        <v>91</v>
      </c>
      <c r="BJ176" s="13">
        <v>0</v>
      </c>
    </row>
    <row r="177" spans="2:62" s="13" customFormat="1" ht="11.25">
      <c r="B177" s="152"/>
      <c r="C177" s="153"/>
      <c r="D177" s="154" t="s">
        <v>101</v>
      </c>
      <c r="E177" s="155"/>
      <c r="F177" s="166" t="s">
        <v>103</v>
      </c>
      <c r="G177" s="164"/>
      <c r="H177" s="167">
        <v>12.32</v>
      </c>
      <c r="I177" s="159"/>
      <c r="J177" s="159"/>
      <c r="K177" s="160"/>
      <c r="L177" s="152"/>
      <c r="M177" s="161"/>
      <c r="N177" s="160"/>
      <c r="O177" s="162"/>
      <c r="P177" s="162"/>
      <c r="Q177" s="162"/>
      <c r="R177" s="162"/>
      <c r="S177" s="162"/>
      <c r="T177" s="163"/>
      <c r="AT177" s="13" t="s">
        <v>101</v>
      </c>
      <c r="AU177" s="13">
        <v>0</v>
      </c>
      <c r="AV177" s="13">
        <v>4</v>
      </c>
      <c r="AW177" s="13" t="b">
        <v>1</v>
      </c>
      <c r="AX177" s="13" t="b">
        <v>1</v>
      </c>
      <c r="AY177" s="13" t="s">
        <v>91</v>
      </c>
      <c r="BJ177" s="13">
        <v>0</v>
      </c>
    </row>
    <row r="178" spans="2:62" s="12" customFormat="1">
      <c r="B178" s="672"/>
      <c r="C178" s="614">
        <v>25</v>
      </c>
      <c r="D178" s="614" t="s">
        <v>94</v>
      </c>
      <c r="E178" s="673" t="s">
        <v>197</v>
      </c>
      <c r="F178" s="673" t="s">
        <v>198</v>
      </c>
      <c r="G178" s="674" t="s">
        <v>97</v>
      </c>
      <c r="H178" s="675">
        <v>1</v>
      </c>
      <c r="I178" s="676"/>
      <c r="J178" s="677">
        <f>ROUND(H178*I178,2)</f>
        <v>0</v>
      </c>
      <c r="K178" s="673" t="s">
        <v>98</v>
      </c>
      <c r="L178" s="672"/>
      <c r="M178" s="678"/>
      <c r="N178" s="679" t="s">
        <v>26</v>
      </c>
      <c r="O178" s="680">
        <v>0</v>
      </c>
      <c r="P178" s="680">
        <f>H178*O178</f>
        <v>0</v>
      </c>
      <c r="Q178" s="680">
        <v>0</v>
      </c>
      <c r="R178" s="680">
        <f>H178*Q178</f>
        <v>0</v>
      </c>
      <c r="S178" s="680">
        <v>0</v>
      </c>
      <c r="T178" s="681">
        <f>H178*S178</f>
        <v>0</v>
      </c>
      <c r="U178" s="682"/>
      <c r="V178" s="682"/>
      <c r="W178" s="682"/>
      <c r="X178" s="682"/>
      <c r="Y178" s="682"/>
      <c r="Z178" s="682"/>
      <c r="AA178" s="682"/>
      <c r="AB178" s="682"/>
      <c r="AC178" s="682"/>
      <c r="AD178" s="682"/>
      <c r="AE178" s="682"/>
      <c r="AF178" s="682"/>
      <c r="AG178" s="682"/>
      <c r="AH178" s="682"/>
      <c r="AI178" s="682"/>
      <c r="AJ178" s="682"/>
      <c r="AK178" s="682"/>
      <c r="AL178" s="682"/>
      <c r="AM178" s="682"/>
      <c r="AN178" s="682"/>
      <c r="AO178" s="682"/>
      <c r="AP178" s="682"/>
      <c r="AQ178" s="682"/>
      <c r="AR178" s="682">
        <v>4</v>
      </c>
      <c r="AS178" s="682"/>
      <c r="AT178" s="682" t="s">
        <v>94</v>
      </c>
      <c r="AU178" s="682">
        <v>2</v>
      </c>
      <c r="AV178" s="682"/>
      <c r="AW178" s="682"/>
      <c r="AX178" s="682"/>
      <c r="AY178" s="682" t="s">
        <v>91</v>
      </c>
      <c r="AZ178" s="682"/>
      <c r="BA178" s="682"/>
      <c r="BB178" s="682"/>
      <c r="BC178" s="682"/>
      <c r="BD178" s="682"/>
      <c r="BE178" s="682">
        <f>IF(N178="základní",J178,0)</f>
        <v>0</v>
      </c>
      <c r="BF178" s="682">
        <f>IF(N178="snížená",J178,0)</f>
        <v>0</v>
      </c>
      <c r="BG178" s="682">
        <f>IF(N178="zákl. přenesená",J178,0)</f>
        <v>0</v>
      </c>
      <c r="BH178" s="682">
        <f>IF(N178="sníž. přenesená",J178,0)</f>
        <v>0</v>
      </c>
      <c r="BI178" s="682">
        <f>IF(N178="nulová",J178,0)</f>
        <v>0</v>
      </c>
      <c r="BJ178" s="682">
        <v>1</v>
      </c>
    </row>
    <row r="179" spans="2:62" s="7" customFormat="1">
      <c r="B179" s="93"/>
      <c r="D179" s="147" t="s">
        <v>99</v>
      </c>
      <c r="F179" s="148" t="s">
        <v>199</v>
      </c>
      <c r="L179" s="93"/>
      <c r="M179" s="149"/>
      <c r="T179" s="150"/>
      <c r="AT179" s="151" t="s">
        <v>99</v>
      </c>
      <c r="AU179" s="151">
        <v>0</v>
      </c>
      <c r="AY179" s="7" t="s">
        <v>91</v>
      </c>
      <c r="BJ179" s="7">
        <v>0</v>
      </c>
    </row>
    <row r="180" spans="2:62" s="12" customFormat="1">
      <c r="B180" s="672"/>
      <c r="C180" s="614">
        <v>26</v>
      </c>
      <c r="D180" s="614" t="s">
        <v>94</v>
      </c>
      <c r="E180" s="673" t="s">
        <v>200</v>
      </c>
      <c r="F180" s="673" t="s">
        <v>201</v>
      </c>
      <c r="G180" s="674" t="s">
        <v>97</v>
      </c>
      <c r="H180" s="675">
        <v>1</v>
      </c>
      <c r="I180" s="676"/>
      <c r="J180" s="677">
        <f>ROUND(H180*I180,2)</f>
        <v>0</v>
      </c>
      <c r="K180" s="673" t="s">
        <v>98</v>
      </c>
      <c r="L180" s="672"/>
      <c r="M180" s="678"/>
      <c r="N180" s="679" t="s">
        <v>26</v>
      </c>
      <c r="O180" s="680">
        <v>0</v>
      </c>
      <c r="P180" s="680">
        <f>H180*O180</f>
        <v>0</v>
      </c>
      <c r="Q180" s="680">
        <v>0</v>
      </c>
      <c r="R180" s="680">
        <f>H180*Q180</f>
        <v>0</v>
      </c>
      <c r="S180" s="680">
        <v>0</v>
      </c>
      <c r="T180" s="681">
        <f>H180*S180</f>
        <v>0</v>
      </c>
      <c r="U180" s="682"/>
      <c r="V180" s="682"/>
      <c r="W180" s="682"/>
      <c r="X180" s="682"/>
      <c r="Y180" s="682"/>
      <c r="Z180" s="682"/>
      <c r="AA180" s="682"/>
      <c r="AB180" s="682"/>
      <c r="AC180" s="682"/>
      <c r="AD180" s="682"/>
      <c r="AE180" s="682"/>
      <c r="AF180" s="682"/>
      <c r="AG180" s="682"/>
      <c r="AH180" s="682"/>
      <c r="AI180" s="682"/>
      <c r="AJ180" s="682"/>
      <c r="AK180" s="682"/>
      <c r="AL180" s="682"/>
      <c r="AM180" s="682"/>
      <c r="AN180" s="682"/>
      <c r="AO180" s="682"/>
      <c r="AP180" s="682"/>
      <c r="AQ180" s="682"/>
      <c r="AR180" s="682">
        <v>4</v>
      </c>
      <c r="AS180" s="682"/>
      <c r="AT180" s="682" t="s">
        <v>94</v>
      </c>
      <c r="AU180" s="682">
        <v>2</v>
      </c>
      <c r="AV180" s="682"/>
      <c r="AW180" s="682"/>
      <c r="AX180" s="682"/>
      <c r="AY180" s="682" t="s">
        <v>91</v>
      </c>
      <c r="AZ180" s="682"/>
      <c r="BA180" s="682"/>
      <c r="BB180" s="682"/>
      <c r="BC180" s="682"/>
      <c r="BD180" s="682"/>
      <c r="BE180" s="682">
        <f>IF(N180="základní",J180,0)</f>
        <v>0</v>
      </c>
      <c r="BF180" s="682">
        <f>IF(N180="snížená",J180,0)</f>
        <v>0</v>
      </c>
      <c r="BG180" s="682">
        <f>IF(N180="zákl. přenesená",J180,0)</f>
        <v>0</v>
      </c>
      <c r="BH180" s="682">
        <f>IF(N180="sníž. přenesená",J180,0)</f>
        <v>0</v>
      </c>
      <c r="BI180" s="682">
        <f>IF(N180="nulová",J180,0)</f>
        <v>0</v>
      </c>
      <c r="BJ180" s="682">
        <v>1</v>
      </c>
    </row>
    <row r="181" spans="2:62" s="7" customFormat="1">
      <c r="B181" s="93"/>
      <c r="D181" s="147" t="s">
        <v>99</v>
      </c>
      <c r="F181" s="148" t="s">
        <v>202</v>
      </c>
      <c r="L181" s="93"/>
      <c r="M181" s="149"/>
      <c r="T181" s="150"/>
      <c r="AT181" s="151" t="s">
        <v>99</v>
      </c>
      <c r="AU181" s="151">
        <v>0</v>
      </c>
      <c r="AY181" s="7" t="s">
        <v>91</v>
      </c>
      <c r="BJ181" s="7">
        <v>0</v>
      </c>
    </row>
    <row r="182" spans="2:62" s="12" customFormat="1" ht="24">
      <c r="B182" s="672"/>
      <c r="C182" s="614">
        <v>27</v>
      </c>
      <c r="D182" s="614" t="s">
        <v>94</v>
      </c>
      <c r="E182" s="673" t="s">
        <v>203</v>
      </c>
      <c r="F182" s="673" t="s">
        <v>204</v>
      </c>
      <c r="G182" s="674" t="s">
        <v>97</v>
      </c>
      <c r="H182" s="675">
        <v>1</v>
      </c>
      <c r="I182" s="676"/>
      <c r="J182" s="677">
        <f>ROUND(H182*I182,2)</f>
        <v>0</v>
      </c>
      <c r="K182" s="673" t="s">
        <v>98</v>
      </c>
      <c r="L182" s="672"/>
      <c r="M182" s="678"/>
      <c r="N182" s="679" t="s">
        <v>26</v>
      </c>
      <c r="O182" s="680">
        <v>0</v>
      </c>
      <c r="P182" s="680">
        <f>H182*O182</f>
        <v>0</v>
      </c>
      <c r="Q182" s="680">
        <v>0</v>
      </c>
      <c r="R182" s="680">
        <f>H182*Q182</f>
        <v>0</v>
      </c>
      <c r="S182" s="680">
        <v>0</v>
      </c>
      <c r="T182" s="681">
        <f>H182*S182</f>
        <v>0</v>
      </c>
      <c r="U182" s="682"/>
      <c r="V182" s="682"/>
      <c r="W182" s="682"/>
      <c r="X182" s="682"/>
      <c r="Y182" s="682"/>
      <c r="Z182" s="682"/>
      <c r="AA182" s="682"/>
      <c r="AB182" s="682"/>
      <c r="AC182" s="682"/>
      <c r="AD182" s="682"/>
      <c r="AE182" s="682"/>
      <c r="AF182" s="682"/>
      <c r="AG182" s="682"/>
      <c r="AH182" s="682"/>
      <c r="AI182" s="682"/>
      <c r="AJ182" s="682"/>
      <c r="AK182" s="682"/>
      <c r="AL182" s="682"/>
      <c r="AM182" s="682"/>
      <c r="AN182" s="682"/>
      <c r="AO182" s="682"/>
      <c r="AP182" s="682"/>
      <c r="AQ182" s="682"/>
      <c r="AR182" s="682">
        <v>4</v>
      </c>
      <c r="AS182" s="682"/>
      <c r="AT182" s="682" t="s">
        <v>94</v>
      </c>
      <c r="AU182" s="682">
        <v>2</v>
      </c>
      <c r="AV182" s="682"/>
      <c r="AW182" s="682"/>
      <c r="AX182" s="682"/>
      <c r="AY182" s="682" t="s">
        <v>91</v>
      </c>
      <c r="AZ182" s="682"/>
      <c r="BA182" s="682"/>
      <c r="BB182" s="682"/>
      <c r="BC182" s="682"/>
      <c r="BD182" s="682"/>
      <c r="BE182" s="682">
        <f>IF(N182="základní",J182,0)</f>
        <v>0</v>
      </c>
      <c r="BF182" s="682">
        <f>IF(N182="snížená",J182,0)</f>
        <v>0</v>
      </c>
      <c r="BG182" s="682">
        <f>IF(N182="zákl. přenesená",J182,0)</f>
        <v>0</v>
      </c>
      <c r="BH182" s="682">
        <f>IF(N182="sníž. přenesená",J182,0)</f>
        <v>0</v>
      </c>
      <c r="BI182" s="682">
        <f>IF(N182="nulová",J182,0)</f>
        <v>0</v>
      </c>
      <c r="BJ182" s="682">
        <v>1</v>
      </c>
    </row>
    <row r="183" spans="2:62" s="7" customFormat="1">
      <c r="B183" s="93"/>
      <c r="D183" s="147" t="s">
        <v>99</v>
      </c>
      <c r="F183" s="148" t="s">
        <v>205</v>
      </c>
      <c r="L183" s="93"/>
      <c r="M183" s="149"/>
      <c r="T183" s="150"/>
      <c r="AT183" s="151" t="s">
        <v>99</v>
      </c>
      <c r="AU183" s="151">
        <v>0</v>
      </c>
      <c r="AY183" s="7" t="s">
        <v>91</v>
      </c>
      <c r="BJ183" s="7">
        <v>0</v>
      </c>
    </row>
    <row r="184" spans="2:62" s="12" customFormat="1" ht="24">
      <c r="B184" s="672"/>
      <c r="C184" s="614">
        <v>28</v>
      </c>
      <c r="D184" s="614" t="s">
        <v>94</v>
      </c>
      <c r="E184" s="673" t="s">
        <v>206</v>
      </c>
      <c r="F184" s="673" t="s">
        <v>207</v>
      </c>
      <c r="G184" s="674" t="s">
        <v>97</v>
      </c>
      <c r="H184" s="675">
        <v>162.88</v>
      </c>
      <c r="I184" s="676"/>
      <c r="J184" s="677">
        <f>ROUND(H184*I184,2)</f>
        <v>0</v>
      </c>
      <c r="K184" s="673" t="s">
        <v>98</v>
      </c>
      <c r="L184" s="672"/>
      <c r="M184" s="678"/>
      <c r="N184" s="679" t="s">
        <v>26</v>
      </c>
      <c r="O184" s="680">
        <v>0</v>
      </c>
      <c r="P184" s="680">
        <f>H184*O184</f>
        <v>0</v>
      </c>
      <c r="Q184" s="680">
        <v>8.9219999999999994E-2</v>
      </c>
      <c r="R184" s="680">
        <f>H184*Q184</f>
        <v>14.532153599999999</v>
      </c>
      <c r="S184" s="680">
        <v>0</v>
      </c>
      <c r="T184" s="681">
        <f>H184*S184</f>
        <v>0</v>
      </c>
      <c r="U184" s="682"/>
      <c r="V184" s="682"/>
      <c r="W184" s="682"/>
      <c r="X184" s="682"/>
      <c r="Y184" s="682"/>
      <c r="Z184" s="682"/>
      <c r="AA184" s="682"/>
      <c r="AB184" s="682"/>
      <c r="AC184" s="682"/>
      <c r="AD184" s="682"/>
      <c r="AE184" s="682"/>
      <c r="AF184" s="682"/>
      <c r="AG184" s="682"/>
      <c r="AH184" s="682"/>
      <c r="AI184" s="682"/>
      <c r="AJ184" s="682"/>
      <c r="AK184" s="682"/>
      <c r="AL184" s="682"/>
      <c r="AM184" s="682"/>
      <c r="AN184" s="682"/>
      <c r="AO184" s="682"/>
      <c r="AP184" s="682"/>
      <c r="AQ184" s="682"/>
      <c r="AR184" s="682">
        <v>4</v>
      </c>
      <c r="AS184" s="682"/>
      <c r="AT184" s="682" t="s">
        <v>94</v>
      </c>
      <c r="AU184" s="682">
        <v>2</v>
      </c>
      <c r="AV184" s="682"/>
      <c r="AW184" s="682"/>
      <c r="AX184" s="682"/>
      <c r="AY184" s="682" t="s">
        <v>91</v>
      </c>
      <c r="AZ184" s="682"/>
      <c r="BA184" s="682"/>
      <c r="BB184" s="682"/>
      <c r="BC184" s="682"/>
      <c r="BD184" s="682"/>
      <c r="BE184" s="682">
        <f>IF(N184="základní",J184,0)</f>
        <v>0</v>
      </c>
      <c r="BF184" s="682">
        <f>IF(N184="snížená",J184,0)</f>
        <v>0</v>
      </c>
      <c r="BG184" s="682">
        <f>IF(N184="zákl. přenesená",J184,0)</f>
        <v>0</v>
      </c>
      <c r="BH184" s="682">
        <f>IF(N184="sníž. přenesená",J184,0)</f>
        <v>0</v>
      </c>
      <c r="BI184" s="682">
        <f>IF(N184="nulová",J184,0)</f>
        <v>0</v>
      </c>
      <c r="BJ184" s="682">
        <v>1</v>
      </c>
    </row>
    <row r="185" spans="2:62" s="7" customFormat="1">
      <c r="B185" s="93"/>
      <c r="D185" s="147" t="s">
        <v>99</v>
      </c>
      <c r="F185" s="148" t="s">
        <v>208</v>
      </c>
      <c r="L185" s="93"/>
      <c r="M185" s="149"/>
      <c r="T185" s="150"/>
      <c r="AT185" s="151" t="s">
        <v>99</v>
      </c>
      <c r="AU185" s="151">
        <v>0</v>
      </c>
      <c r="AY185" s="7" t="s">
        <v>91</v>
      </c>
      <c r="BJ185" s="7">
        <v>0</v>
      </c>
    </row>
    <row r="186" spans="2:62" s="13" customFormat="1" ht="11.25">
      <c r="B186" s="152"/>
      <c r="C186" s="153"/>
      <c r="D186" s="154" t="s">
        <v>101</v>
      </c>
      <c r="E186" s="155"/>
      <c r="F186" s="156" t="s">
        <v>189</v>
      </c>
      <c r="G186" s="157"/>
      <c r="H186" s="158">
        <v>162.88</v>
      </c>
      <c r="I186" s="159"/>
      <c r="J186" s="159"/>
      <c r="K186" s="160"/>
      <c r="L186" s="152"/>
      <c r="M186" s="161"/>
      <c r="N186" s="160"/>
      <c r="O186" s="162"/>
      <c r="P186" s="162"/>
      <c r="Q186" s="162"/>
      <c r="R186" s="162"/>
      <c r="S186" s="162"/>
      <c r="T186" s="163"/>
      <c r="AT186" s="13" t="s">
        <v>101</v>
      </c>
      <c r="AU186" s="13">
        <v>0</v>
      </c>
      <c r="AV186" s="13">
        <v>2</v>
      </c>
      <c r="AW186" s="13" t="b">
        <v>1</v>
      </c>
      <c r="AY186" s="13" t="s">
        <v>91</v>
      </c>
      <c r="BJ186" s="13">
        <v>0</v>
      </c>
    </row>
    <row r="187" spans="2:62" s="13" customFormat="1" ht="11.25">
      <c r="B187" s="152"/>
      <c r="C187" s="153"/>
      <c r="D187" s="154" t="s">
        <v>101</v>
      </c>
      <c r="E187" s="155"/>
      <c r="F187" s="166" t="s">
        <v>103</v>
      </c>
      <c r="G187" s="164"/>
      <c r="H187" s="167">
        <v>162.88</v>
      </c>
      <c r="I187" s="159"/>
      <c r="J187" s="159"/>
      <c r="K187" s="160"/>
      <c r="L187" s="152"/>
      <c r="M187" s="161"/>
      <c r="N187" s="160"/>
      <c r="O187" s="162"/>
      <c r="P187" s="162"/>
      <c r="Q187" s="162"/>
      <c r="R187" s="162"/>
      <c r="S187" s="162"/>
      <c r="T187" s="163"/>
      <c r="AT187" s="13" t="s">
        <v>101</v>
      </c>
      <c r="AU187" s="13">
        <v>0</v>
      </c>
      <c r="AV187" s="13">
        <v>4</v>
      </c>
      <c r="AW187" s="13" t="b">
        <v>1</v>
      </c>
      <c r="AX187" s="13" t="b">
        <v>1</v>
      </c>
      <c r="AY187" s="13" t="s">
        <v>91</v>
      </c>
      <c r="BJ187" s="13">
        <v>0</v>
      </c>
    </row>
    <row r="188" spans="2:62" s="12" customFormat="1" ht="24">
      <c r="B188" s="672"/>
      <c r="C188" s="614">
        <v>29</v>
      </c>
      <c r="D188" s="614" t="s">
        <v>94</v>
      </c>
      <c r="E188" s="673" t="s">
        <v>209</v>
      </c>
      <c r="F188" s="673" t="s">
        <v>210</v>
      </c>
      <c r="G188" s="674" t="s">
        <v>97</v>
      </c>
      <c r="H188" s="675">
        <v>162.19999999999999</v>
      </c>
      <c r="I188" s="676"/>
      <c r="J188" s="677">
        <f>ROUND(H188*I188,2)</f>
        <v>0</v>
      </c>
      <c r="K188" s="673" t="s">
        <v>98</v>
      </c>
      <c r="L188" s="672"/>
      <c r="M188" s="678"/>
      <c r="N188" s="679" t="s">
        <v>26</v>
      </c>
      <c r="O188" s="680">
        <v>0.06</v>
      </c>
      <c r="P188" s="680">
        <f>H188*O188</f>
        <v>9.7319999999999993</v>
      </c>
      <c r="Q188" s="680">
        <v>0</v>
      </c>
      <c r="R188" s="680">
        <f>H188*Q188</f>
        <v>0</v>
      </c>
      <c r="S188" s="680">
        <v>0</v>
      </c>
      <c r="T188" s="681">
        <f>H188*S188</f>
        <v>0</v>
      </c>
      <c r="U188" s="682"/>
      <c r="V188" s="682"/>
      <c r="W188" s="682"/>
      <c r="X188" s="682"/>
      <c r="Y188" s="682"/>
      <c r="Z188" s="682"/>
      <c r="AA188" s="682"/>
      <c r="AB188" s="682"/>
      <c r="AC188" s="682"/>
      <c r="AD188" s="682"/>
      <c r="AE188" s="682"/>
      <c r="AF188" s="682"/>
      <c r="AG188" s="682"/>
      <c r="AH188" s="682"/>
      <c r="AI188" s="682"/>
      <c r="AJ188" s="682"/>
      <c r="AK188" s="682"/>
      <c r="AL188" s="682"/>
      <c r="AM188" s="682"/>
      <c r="AN188" s="682"/>
      <c r="AO188" s="682"/>
      <c r="AP188" s="682"/>
      <c r="AQ188" s="682"/>
      <c r="AR188" s="682">
        <v>4</v>
      </c>
      <c r="AS188" s="682"/>
      <c r="AT188" s="682" t="s">
        <v>94</v>
      </c>
      <c r="AU188" s="682">
        <v>2</v>
      </c>
      <c r="AV188" s="682"/>
      <c r="AW188" s="682"/>
      <c r="AX188" s="682"/>
      <c r="AY188" s="682" t="s">
        <v>91</v>
      </c>
      <c r="AZ188" s="682"/>
      <c r="BA188" s="682"/>
      <c r="BB188" s="682"/>
      <c r="BC188" s="682"/>
      <c r="BD188" s="682"/>
      <c r="BE188" s="682">
        <f>IF(N188="základní",J188,0)</f>
        <v>0</v>
      </c>
      <c r="BF188" s="682">
        <f>IF(N188="snížená",J188,0)</f>
        <v>0</v>
      </c>
      <c r="BG188" s="682">
        <f>IF(N188="zákl. přenesená",J188,0)</f>
        <v>0</v>
      </c>
      <c r="BH188" s="682">
        <f>IF(N188="sníž. přenesená",J188,0)</f>
        <v>0</v>
      </c>
      <c r="BI188" s="682">
        <f>IF(N188="nulová",J188,0)</f>
        <v>0</v>
      </c>
      <c r="BJ188" s="682">
        <v>1</v>
      </c>
    </row>
    <row r="189" spans="2:62" s="7" customFormat="1">
      <c r="B189" s="93"/>
      <c r="D189" s="147" t="s">
        <v>99</v>
      </c>
      <c r="F189" s="148" t="s">
        <v>211</v>
      </c>
      <c r="L189" s="93"/>
      <c r="M189" s="149"/>
      <c r="T189" s="150"/>
      <c r="AT189" s="151" t="s">
        <v>99</v>
      </c>
      <c r="AU189" s="151">
        <v>0</v>
      </c>
      <c r="AY189" s="7" t="s">
        <v>91</v>
      </c>
      <c r="BJ189" s="7">
        <v>0</v>
      </c>
    </row>
    <row r="190" spans="2:62" s="13" customFormat="1" ht="11.25">
      <c r="B190" s="152"/>
      <c r="C190" s="153"/>
      <c r="D190" s="154" t="s">
        <v>101</v>
      </c>
      <c r="E190" s="155"/>
      <c r="F190" s="156" t="s">
        <v>212</v>
      </c>
      <c r="G190" s="157"/>
      <c r="H190" s="158">
        <v>162.19999999999999</v>
      </c>
      <c r="I190" s="159"/>
      <c r="J190" s="159"/>
      <c r="K190" s="160"/>
      <c r="L190" s="152"/>
      <c r="M190" s="161"/>
      <c r="N190" s="160"/>
      <c r="O190" s="162"/>
      <c r="P190" s="162"/>
      <c r="Q190" s="162"/>
      <c r="R190" s="162"/>
      <c r="S190" s="162"/>
      <c r="T190" s="163"/>
      <c r="AT190" s="13" t="s">
        <v>101</v>
      </c>
      <c r="AU190" s="13">
        <v>0</v>
      </c>
      <c r="AV190" s="13">
        <v>2</v>
      </c>
      <c r="AW190" s="13" t="b">
        <v>1</v>
      </c>
      <c r="AY190" s="13" t="s">
        <v>91</v>
      </c>
      <c r="BJ190" s="13">
        <v>0</v>
      </c>
    </row>
    <row r="191" spans="2:62" s="13" customFormat="1" ht="11.25">
      <c r="B191" s="152"/>
      <c r="C191" s="153"/>
      <c r="D191" s="154" t="s">
        <v>101</v>
      </c>
      <c r="E191" s="155"/>
      <c r="F191" s="166" t="s">
        <v>103</v>
      </c>
      <c r="G191" s="164"/>
      <c r="H191" s="167">
        <v>162.19999999999999</v>
      </c>
      <c r="I191" s="159"/>
      <c r="J191" s="159"/>
      <c r="K191" s="160"/>
      <c r="L191" s="152"/>
      <c r="M191" s="161"/>
      <c r="N191" s="160"/>
      <c r="O191" s="162"/>
      <c r="P191" s="162"/>
      <c r="Q191" s="162"/>
      <c r="R191" s="162"/>
      <c r="S191" s="162"/>
      <c r="T191" s="163"/>
      <c r="AT191" s="13" t="s">
        <v>101</v>
      </c>
      <c r="AU191" s="13">
        <v>0</v>
      </c>
      <c r="AV191" s="13">
        <v>4</v>
      </c>
      <c r="AW191" s="13" t="b">
        <v>1</v>
      </c>
      <c r="AX191" s="13" t="b">
        <v>1</v>
      </c>
      <c r="AY191" s="13" t="s">
        <v>91</v>
      </c>
      <c r="BJ191" s="13">
        <v>0</v>
      </c>
    </row>
    <row r="192" spans="2:62" s="14" customFormat="1" ht="24">
      <c r="B192" s="168"/>
      <c r="C192" s="169">
        <v>30</v>
      </c>
      <c r="D192" s="169" t="s">
        <v>158</v>
      </c>
      <c r="E192" s="170" t="s">
        <v>213</v>
      </c>
      <c r="F192" s="170" t="s">
        <v>214</v>
      </c>
      <c r="G192" s="171" t="s">
        <v>97</v>
      </c>
      <c r="H192" s="172">
        <v>152.61600000000001</v>
      </c>
      <c r="I192" s="583"/>
      <c r="J192" s="173">
        <f>ROUND(H192*I192,2)</f>
        <v>0</v>
      </c>
      <c r="K192" s="673" t="s">
        <v>98</v>
      </c>
      <c r="L192" s="168"/>
      <c r="M192" s="174"/>
      <c r="N192" s="175" t="s">
        <v>26</v>
      </c>
      <c r="O192" s="176">
        <v>0</v>
      </c>
      <c r="P192" s="176">
        <f>H192*O192</f>
        <v>0</v>
      </c>
      <c r="Q192" s="176">
        <v>0.12</v>
      </c>
      <c r="R192" s="176">
        <f>H192*Q192</f>
        <v>18.31392</v>
      </c>
      <c r="S192" s="176">
        <v>0</v>
      </c>
      <c r="T192" s="177">
        <f>H192*S192</f>
        <v>0</v>
      </c>
      <c r="AR192" s="14">
        <v>8</v>
      </c>
      <c r="AT192" s="14" t="s">
        <v>158</v>
      </c>
      <c r="AU192" s="14">
        <v>2</v>
      </c>
      <c r="AY192" s="14" t="s">
        <v>91</v>
      </c>
      <c r="BE192" s="14">
        <f>IF(N192="základní",J192,0)</f>
        <v>0</v>
      </c>
      <c r="BF192" s="14">
        <f>IF(N192="snížená",J192,0)</f>
        <v>0</v>
      </c>
      <c r="BG192" s="14">
        <f>IF(N192="zákl. přenesená",J192,0)</f>
        <v>0</v>
      </c>
      <c r="BH192" s="14">
        <f>IF(N192="sníž. přenesená",J192,0)</f>
        <v>0</v>
      </c>
      <c r="BI192" s="14">
        <f>IF(N192="nulová",J192,0)</f>
        <v>0</v>
      </c>
      <c r="BJ192" s="14">
        <v>1</v>
      </c>
    </row>
    <row r="193" spans="2:62" s="14" customFormat="1">
      <c r="B193" s="168"/>
      <c r="C193" s="169">
        <v>31</v>
      </c>
      <c r="D193" s="169" t="s">
        <v>158</v>
      </c>
      <c r="E193" s="170" t="s">
        <v>213</v>
      </c>
      <c r="F193" s="170" t="s">
        <v>215</v>
      </c>
      <c r="G193" s="171" t="s">
        <v>97</v>
      </c>
      <c r="H193" s="172">
        <v>11.487</v>
      </c>
      <c r="I193" s="583"/>
      <c r="J193" s="173">
        <f>ROUND(H193*I193,2)</f>
        <v>0</v>
      </c>
      <c r="K193" s="673" t="s">
        <v>98</v>
      </c>
      <c r="L193" s="168"/>
      <c r="M193" s="174"/>
      <c r="N193" s="175" t="s">
        <v>26</v>
      </c>
      <c r="O193" s="176">
        <v>0</v>
      </c>
      <c r="P193" s="176">
        <f>H193*O193</f>
        <v>0</v>
      </c>
      <c r="Q193" s="176">
        <v>0.12</v>
      </c>
      <c r="R193" s="176">
        <f>H193*Q193</f>
        <v>1.3784399999999999</v>
      </c>
      <c r="S193" s="176">
        <v>0</v>
      </c>
      <c r="T193" s="177">
        <f>H193*S193</f>
        <v>0</v>
      </c>
      <c r="AR193" s="14">
        <v>8</v>
      </c>
      <c r="AT193" s="14" t="s">
        <v>158</v>
      </c>
      <c r="AU193" s="14">
        <v>2</v>
      </c>
      <c r="AY193" s="14" t="s">
        <v>91</v>
      </c>
      <c r="BE193" s="14">
        <f>IF(N193="základní",J193,0)</f>
        <v>0</v>
      </c>
      <c r="BF193" s="14">
        <f>IF(N193="snížená",J193,0)</f>
        <v>0</v>
      </c>
      <c r="BG193" s="14">
        <f>IF(N193="zákl. přenesená",J193,0)</f>
        <v>0</v>
      </c>
      <c r="BH193" s="14">
        <f>IF(N193="sníž. přenesená",J193,0)</f>
        <v>0</v>
      </c>
      <c r="BI193" s="14">
        <f>IF(N193="nulová",J193,0)</f>
        <v>0</v>
      </c>
      <c r="BJ193" s="14">
        <v>1</v>
      </c>
    </row>
    <row r="194" spans="2:62" s="14" customFormat="1" ht="24">
      <c r="B194" s="168"/>
      <c r="C194" s="169">
        <v>32</v>
      </c>
      <c r="D194" s="169" t="s">
        <v>158</v>
      </c>
      <c r="E194" s="170" t="s">
        <v>216</v>
      </c>
      <c r="F194" s="170" t="s">
        <v>217</v>
      </c>
      <c r="G194" s="171" t="s">
        <v>97</v>
      </c>
      <c r="H194" s="172">
        <v>0.7</v>
      </c>
      <c r="I194" s="583"/>
      <c r="J194" s="173">
        <f>ROUND(H194*I194,2)</f>
        <v>0</v>
      </c>
      <c r="K194" s="673" t="s">
        <v>98</v>
      </c>
      <c r="L194" s="168"/>
      <c r="M194" s="174"/>
      <c r="N194" s="175" t="s">
        <v>26</v>
      </c>
      <c r="O194" s="176">
        <v>0</v>
      </c>
      <c r="P194" s="176">
        <f>H194*O194</f>
        <v>0</v>
      </c>
      <c r="Q194" s="176">
        <v>0.13100000000000001</v>
      </c>
      <c r="R194" s="176">
        <f>H194*Q194</f>
        <v>9.1700000000000004E-2</v>
      </c>
      <c r="S194" s="176">
        <v>0</v>
      </c>
      <c r="T194" s="177">
        <f>H194*S194</f>
        <v>0</v>
      </c>
      <c r="AR194" s="14">
        <v>8</v>
      </c>
      <c r="AT194" s="14" t="s">
        <v>158</v>
      </c>
      <c r="AU194" s="14">
        <v>2</v>
      </c>
      <c r="AY194" s="14" t="s">
        <v>91</v>
      </c>
      <c r="BE194" s="14">
        <f>IF(N194="základní",J194,0)</f>
        <v>0</v>
      </c>
      <c r="BF194" s="14">
        <f>IF(N194="snížená",J194,0)</f>
        <v>0</v>
      </c>
      <c r="BG194" s="14">
        <f>IF(N194="zákl. přenesená",J194,0)</f>
        <v>0</v>
      </c>
      <c r="BH194" s="14">
        <f>IF(N194="sníž. přenesená",J194,0)</f>
        <v>0</v>
      </c>
      <c r="BI194" s="14">
        <f>IF(N194="nulová",J194,0)</f>
        <v>0</v>
      </c>
      <c r="BJ194" s="14">
        <v>1</v>
      </c>
    </row>
    <row r="195" spans="2:62" s="13" customFormat="1" ht="11.25">
      <c r="B195" s="152"/>
      <c r="C195" s="153"/>
      <c r="D195" s="154" t="s">
        <v>101</v>
      </c>
      <c r="E195" s="155"/>
      <c r="F195" s="156" t="s">
        <v>218</v>
      </c>
      <c r="G195" s="157"/>
      <c r="H195" s="158">
        <v>0.7</v>
      </c>
      <c r="I195" s="159"/>
      <c r="J195" s="159"/>
      <c r="K195" s="160"/>
      <c r="L195" s="152"/>
      <c r="M195" s="161"/>
      <c r="N195" s="160"/>
      <c r="O195" s="162"/>
      <c r="P195" s="162"/>
      <c r="Q195" s="162"/>
      <c r="R195" s="162"/>
      <c r="S195" s="162"/>
      <c r="T195" s="163"/>
      <c r="AT195" s="13" t="s">
        <v>101</v>
      </c>
      <c r="AU195" s="13">
        <v>0</v>
      </c>
      <c r="AV195" s="13">
        <v>2</v>
      </c>
      <c r="AW195" s="13" t="b">
        <v>1</v>
      </c>
      <c r="AY195" s="13" t="s">
        <v>91</v>
      </c>
      <c r="BJ195" s="13">
        <v>0</v>
      </c>
    </row>
    <row r="196" spans="2:62" s="13" customFormat="1" ht="11.25">
      <c r="B196" s="152"/>
      <c r="C196" s="153"/>
      <c r="D196" s="154" t="s">
        <v>101</v>
      </c>
      <c r="E196" s="155"/>
      <c r="F196" s="166" t="s">
        <v>103</v>
      </c>
      <c r="G196" s="164"/>
      <c r="H196" s="167">
        <v>0.7</v>
      </c>
      <c r="I196" s="159"/>
      <c r="J196" s="159"/>
      <c r="K196" s="160"/>
      <c r="L196" s="152"/>
      <c r="M196" s="161"/>
      <c r="N196" s="160"/>
      <c r="O196" s="162"/>
      <c r="P196" s="162"/>
      <c r="Q196" s="162"/>
      <c r="R196" s="162"/>
      <c r="S196" s="162"/>
      <c r="T196" s="163"/>
      <c r="AT196" s="13" t="s">
        <v>101</v>
      </c>
      <c r="AU196" s="13">
        <v>0</v>
      </c>
      <c r="AV196" s="13">
        <v>4</v>
      </c>
      <c r="AW196" s="13" t="b">
        <v>1</v>
      </c>
      <c r="AX196" s="13" t="b">
        <v>1</v>
      </c>
      <c r="AY196" s="13" t="s">
        <v>91</v>
      </c>
      <c r="BJ196" s="13">
        <v>0</v>
      </c>
    </row>
    <row r="197" spans="2:62" s="12" customFormat="1" ht="24">
      <c r="B197" s="672"/>
      <c r="C197" s="614">
        <v>33</v>
      </c>
      <c r="D197" s="614" t="s">
        <v>94</v>
      </c>
      <c r="E197" s="673" t="s">
        <v>219</v>
      </c>
      <c r="F197" s="673" t="s">
        <v>220</v>
      </c>
      <c r="G197" s="674" t="s">
        <v>97</v>
      </c>
      <c r="H197" s="675">
        <v>21.02</v>
      </c>
      <c r="I197" s="676"/>
      <c r="J197" s="677">
        <f>ROUND(H197*I197,2)</f>
        <v>0</v>
      </c>
      <c r="K197" s="673" t="s">
        <v>98</v>
      </c>
      <c r="L197" s="672"/>
      <c r="M197" s="678"/>
      <c r="N197" s="679" t="s">
        <v>26</v>
      </c>
      <c r="O197" s="680">
        <v>0</v>
      </c>
      <c r="P197" s="680">
        <f>H197*O197</f>
        <v>0</v>
      </c>
      <c r="Q197" s="680">
        <v>0.11162</v>
      </c>
      <c r="R197" s="680">
        <f>H197*Q197</f>
        <v>2.3462524</v>
      </c>
      <c r="S197" s="680">
        <v>0</v>
      </c>
      <c r="T197" s="681">
        <f>H197*S197</f>
        <v>0</v>
      </c>
      <c r="U197" s="682"/>
      <c r="V197" s="682"/>
      <c r="W197" s="682"/>
      <c r="X197" s="682"/>
      <c r="Y197" s="682"/>
      <c r="Z197" s="682"/>
      <c r="AA197" s="682"/>
      <c r="AB197" s="682"/>
      <c r="AC197" s="682"/>
      <c r="AD197" s="682"/>
      <c r="AE197" s="682"/>
      <c r="AF197" s="682"/>
      <c r="AG197" s="682"/>
      <c r="AH197" s="682"/>
      <c r="AI197" s="682"/>
      <c r="AJ197" s="682"/>
      <c r="AK197" s="682"/>
      <c r="AL197" s="682"/>
      <c r="AM197" s="682"/>
      <c r="AN197" s="682"/>
      <c r="AO197" s="682"/>
      <c r="AP197" s="682"/>
      <c r="AQ197" s="682"/>
      <c r="AR197" s="682">
        <v>4</v>
      </c>
      <c r="AS197" s="682"/>
      <c r="AT197" s="682" t="s">
        <v>94</v>
      </c>
      <c r="AU197" s="682">
        <v>2</v>
      </c>
      <c r="AV197" s="682"/>
      <c r="AW197" s="682"/>
      <c r="AX197" s="682"/>
      <c r="AY197" s="682" t="s">
        <v>91</v>
      </c>
      <c r="AZ197" s="682"/>
      <c r="BA197" s="682"/>
      <c r="BB197" s="682"/>
      <c r="BC197" s="682"/>
      <c r="BD197" s="682"/>
      <c r="BE197" s="682">
        <f>IF(N197="základní",J197,0)</f>
        <v>0</v>
      </c>
      <c r="BF197" s="682">
        <f>IF(N197="snížená",J197,0)</f>
        <v>0</v>
      </c>
      <c r="BG197" s="682">
        <f>IF(N197="zákl. přenesená",J197,0)</f>
        <v>0</v>
      </c>
      <c r="BH197" s="682">
        <f>IF(N197="sníž. přenesená",J197,0)</f>
        <v>0</v>
      </c>
      <c r="BI197" s="682">
        <f>IF(N197="nulová",J197,0)</f>
        <v>0</v>
      </c>
      <c r="BJ197" s="682">
        <v>1</v>
      </c>
    </row>
    <row r="198" spans="2:62" s="7" customFormat="1">
      <c r="B198" s="93"/>
      <c r="D198" s="147" t="s">
        <v>99</v>
      </c>
      <c r="F198" s="148" t="s">
        <v>221</v>
      </c>
      <c r="L198" s="93"/>
      <c r="M198" s="149"/>
      <c r="T198" s="150"/>
      <c r="AT198" s="151" t="s">
        <v>99</v>
      </c>
      <c r="AU198" s="151">
        <v>0</v>
      </c>
      <c r="AY198" s="7" t="s">
        <v>91</v>
      </c>
      <c r="BJ198" s="7">
        <v>0</v>
      </c>
    </row>
    <row r="199" spans="2:62" s="13" customFormat="1" ht="11.25">
      <c r="B199" s="152"/>
      <c r="C199" s="153"/>
      <c r="D199" s="154" t="s">
        <v>101</v>
      </c>
      <c r="E199" s="155"/>
      <c r="F199" s="156" t="s">
        <v>222</v>
      </c>
      <c r="G199" s="157"/>
      <c r="H199" s="158">
        <v>21.02</v>
      </c>
      <c r="I199" s="159"/>
      <c r="J199" s="159"/>
      <c r="K199" s="160"/>
      <c r="L199" s="152"/>
      <c r="M199" s="161"/>
      <c r="N199" s="160"/>
      <c r="O199" s="162"/>
      <c r="P199" s="162"/>
      <c r="Q199" s="162"/>
      <c r="R199" s="162"/>
      <c r="S199" s="162"/>
      <c r="T199" s="163"/>
      <c r="AT199" s="13" t="s">
        <v>101</v>
      </c>
      <c r="AU199" s="13">
        <v>0</v>
      </c>
      <c r="AV199" s="13">
        <v>2</v>
      </c>
      <c r="AW199" s="13" t="b">
        <v>1</v>
      </c>
      <c r="AY199" s="13" t="s">
        <v>91</v>
      </c>
      <c r="BJ199" s="13">
        <v>0</v>
      </c>
    </row>
    <row r="200" spans="2:62" s="13" customFormat="1" ht="11.25">
      <c r="B200" s="152"/>
      <c r="C200" s="153"/>
      <c r="D200" s="154" t="s">
        <v>101</v>
      </c>
      <c r="E200" s="155"/>
      <c r="F200" s="166" t="s">
        <v>103</v>
      </c>
      <c r="G200" s="164"/>
      <c r="H200" s="167">
        <v>21.02</v>
      </c>
      <c r="I200" s="159"/>
      <c r="J200" s="159"/>
      <c r="K200" s="160"/>
      <c r="L200" s="152"/>
      <c r="M200" s="161"/>
      <c r="N200" s="160"/>
      <c r="O200" s="162"/>
      <c r="P200" s="162"/>
      <c r="Q200" s="162"/>
      <c r="R200" s="162"/>
      <c r="S200" s="162"/>
      <c r="T200" s="163"/>
      <c r="AT200" s="13" t="s">
        <v>101</v>
      </c>
      <c r="AU200" s="13">
        <v>0</v>
      </c>
      <c r="AV200" s="13">
        <v>4</v>
      </c>
      <c r="AW200" s="13" t="b">
        <v>1</v>
      </c>
      <c r="AX200" s="13" t="b">
        <v>1</v>
      </c>
      <c r="AY200" s="13" t="s">
        <v>91</v>
      </c>
      <c r="BJ200" s="13">
        <v>0</v>
      </c>
    </row>
    <row r="201" spans="2:62" s="12" customFormat="1" ht="24">
      <c r="B201" s="672"/>
      <c r="C201" s="614">
        <v>34</v>
      </c>
      <c r="D201" s="614" t="s">
        <v>94</v>
      </c>
      <c r="E201" s="673" t="s">
        <v>223</v>
      </c>
      <c r="F201" s="673" t="s">
        <v>224</v>
      </c>
      <c r="G201" s="674" t="s">
        <v>97</v>
      </c>
      <c r="H201" s="675">
        <v>6.24</v>
      </c>
      <c r="I201" s="676"/>
      <c r="J201" s="677">
        <f>ROUND(H201*I201,2)</f>
        <v>0</v>
      </c>
      <c r="K201" s="673" t="s">
        <v>98</v>
      </c>
      <c r="L201" s="672"/>
      <c r="M201" s="678"/>
      <c r="N201" s="679" t="s">
        <v>26</v>
      </c>
      <c r="O201" s="680">
        <v>0.06</v>
      </c>
      <c r="P201" s="680">
        <f>H201*O201</f>
        <v>0.37440000000000001</v>
      </c>
      <c r="Q201" s="680">
        <v>0</v>
      </c>
      <c r="R201" s="680">
        <f>H201*Q201</f>
        <v>0</v>
      </c>
      <c r="S201" s="680">
        <v>0</v>
      </c>
      <c r="T201" s="681">
        <f>H201*S201</f>
        <v>0</v>
      </c>
      <c r="U201" s="682"/>
      <c r="V201" s="682"/>
      <c r="W201" s="682"/>
      <c r="X201" s="682"/>
      <c r="Y201" s="682"/>
      <c r="Z201" s="682"/>
      <c r="AA201" s="682"/>
      <c r="AB201" s="682"/>
      <c r="AC201" s="682"/>
      <c r="AD201" s="682"/>
      <c r="AE201" s="682"/>
      <c r="AF201" s="682"/>
      <c r="AG201" s="682"/>
      <c r="AH201" s="682"/>
      <c r="AI201" s="682"/>
      <c r="AJ201" s="682"/>
      <c r="AK201" s="682"/>
      <c r="AL201" s="682"/>
      <c r="AM201" s="682"/>
      <c r="AN201" s="682"/>
      <c r="AO201" s="682"/>
      <c r="AP201" s="682"/>
      <c r="AQ201" s="682"/>
      <c r="AR201" s="682">
        <v>4</v>
      </c>
      <c r="AS201" s="682"/>
      <c r="AT201" s="682" t="s">
        <v>94</v>
      </c>
      <c r="AU201" s="682">
        <v>2</v>
      </c>
      <c r="AV201" s="682"/>
      <c r="AW201" s="682"/>
      <c r="AX201" s="682"/>
      <c r="AY201" s="682" t="s">
        <v>91</v>
      </c>
      <c r="AZ201" s="682"/>
      <c r="BA201" s="682"/>
      <c r="BB201" s="682"/>
      <c r="BC201" s="682"/>
      <c r="BD201" s="682"/>
      <c r="BE201" s="682">
        <f>IF(N201="základní",J201,0)</f>
        <v>0</v>
      </c>
      <c r="BF201" s="682">
        <f>IF(N201="snížená",J201,0)</f>
        <v>0</v>
      </c>
      <c r="BG201" s="682">
        <f>IF(N201="zákl. přenesená",J201,0)</f>
        <v>0</v>
      </c>
      <c r="BH201" s="682">
        <f>IF(N201="sníž. přenesená",J201,0)</f>
        <v>0</v>
      </c>
      <c r="BI201" s="682">
        <f>IF(N201="nulová",J201,0)</f>
        <v>0</v>
      </c>
      <c r="BJ201" s="682">
        <v>1</v>
      </c>
    </row>
    <row r="202" spans="2:62" s="7" customFormat="1">
      <c r="B202" s="93"/>
      <c r="D202" s="147" t="s">
        <v>99</v>
      </c>
      <c r="F202" s="148" t="s">
        <v>225</v>
      </c>
      <c r="L202" s="93"/>
      <c r="M202" s="149"/>
      <c r="T202" s="150"/>
      <c r="AT202" s="151" t="s">
        <v>99</v>
      </c>
      <c r="AU202" s="151">
        <v>0</v>
      </c>
      <c r="AY202" s="7" t="s">
        <v>91</v>
      </c>
      <c r="BJ202" s="7">
        <v>0</v>
      </c>
    </row>
    <row r="203" spans="2:62" s="14" customFormat="1" ht="24">
      <c r="B203" s="168"/>
      <c r="C203" s="169">
        <v>35</v>
      </c>
      <c r="D203" s="169" t="s">
        <v>158</v>
      </c>
      <c r="E203" s="170" t="s">
        <v>226</v>
      </c>
      <c r="F203" s="170" t="s">
        <v>227</v>
      </c>
      <c r="G203" s="171" t="s">
        <v>97</v>
      </c>
      <c r="H203" s="172">
        <v>6.4210000000000003</v>
      </c>
      <c r="I203" s="583"/>
      <c r="J203" s="173">
        <f>ROUND(H203*I203,2)</f>
        <v>0</v>
      </c>
      <c r="K203" s="673" t="s">
        <v>98</v>
      </c>
      <c r="L203" s="168"/>
      <c r="M203" s="174"/>
      <c r="N203" s="175" t="s">
        <v>26</v>
      </c>
      <c r="O203" s="176">
        <v>0</v>
      </c>
      <c r="P203" s="176">
        <f>H203*O203</f>
        <v>0</v>
      </c>
      <c r="Q203" s="176">
        <v>0.161</v>
      </c>
      <c r="R203" s="176">
        <f>H203*Q203</f>
        <v>1.0337810000000001</v>
      </c>
      <c r="S203" s="176">
        <v>0</v>
      </c>
      <c r="T203" s="177">
        <f>H203*S203</f>
        <v>0</v>
      </c>
      <c r="AR203" s="14">
        <v>8</v>
      </c>
      <c r="AT203" s="14" t="s">
        <v>158</v>
      </c>
      <c r="AU203" s="14">
        <v>2</v>
      </c>
      <c r="AY203" s="14" t="s">
        <v>91</v>
      </c>
      <c r="BE203" s="14">
        <f>IF(N203="základní",J203,0)</f>
        <v>0</v>
      </c>
      <c r="BF203" s="14">
        <f>IF(N203="snížená",J203,0)</f>
        <v>0</v>
      </c>
      <c r="BG203" s="14">
        <f>IF(N203="zákl. přenesená",J203,0)</f>
        <v>0</v>
      </c>
      <c r="BH203" s="14">
        <f>IF(N203="sníž. přenesená",J203,0)</f>
        <v>0</v>
      </c>
      <c r="BI203" s="14">
        <f>IF(N203="nulová",J203,0)</f>
        <v>0</v>
      </c>
      <c r="BJ203" s="14">
        <v>1</v>
      </c>
    </row>
    <row r="204" spans="2:62" s="14" customFormat="1">
      <c r="B204" s="168"/>
      <c r="C204" s="169">
        <v>36</v>
      </c>
      <c r="D204" s="169" t="s">
        <v>158</v>
      </c>
      <c r="E204" s="170" t="s">
        <v>226</v>
      </c>
      <c r="F204" s="170" t="s">
        <v>228</v>
      </c>
      <c r="G204" s="171" t="s">
        <v>97</v>
      </c>
      <c r="H204" s="172">
        <v>0.46400000000000002</v>
      </c>
      <c r="I204" s="583"/>
      <c r="J204" s="173">
        <f>ROUND(H204*I204,2)</f>
        <v>0</v>
      </c>
      <c r="K204" s="673" t="s">
        <v>98</v>
      </c>
      <c r="L204" s="168"/>
      <c r="M204" s="174"/>
      <c r="N204" s="175" t="s">
        <v>26</v>
      </c>
      <c r="O204" s="176">
        <v>0</v>
      </c>
      <c r="P204" s="176">
        <f>H204*O204</f>
        <v>0</v>
      </c>
      <c r="Q204" s="176">
        <v>0.161</v>
      </c>
      <c r="R204" s="176">
        <f>H204*Q204</f>
        <v>7.4704000000000007E-2</v>
      </c>
      <c r="S204" s="176">
        <v>0</v>
      </c>
      <c r="T204" s="177">
        <f>H204*S204</f>
        <v>0</v>
      </c>
      <c r="AR204" s="14">
        <v>8</v>
      </c>
      <c r="AT204" s="14" t="s">
        <v>158</v>
      </c>
      <c r="AU204" s="14">
        <v>2</v>
      </c>
      <c r="AY204" s="14" t="s">
        <v>91</v>
      </c>
      <c r="BE204" s="14">
        <f>IF(N204="základní",J204,0)</f>
        <v>0</v>
      </c>
      <c r="BF204" s="14">
        <f>IF(N204="snížená",J204,0)</f>
        <v>0</v>
      </c>
      <c r="BG204" s="14">
        <f>IF(N204="zákl. přenesená",J204,0)</f>
        <v>0</v>
      </c>
      <c r="BH204" s="14">
        <f>IF(N204="sníž. přenesená",J204,0)</f>
        <v>0</v>
      </c>
      <c r="BI204" s="14">
        <f>IF(N204="nulová",J204,0)</f>
        <v>0</v>
      </c>
      <c r="BJ204" s="14">
        <v>1</v>
      </c>
    </row>
    <row r="205" spans="2:62" s="14" customFormat="1" ht="24">
      <c r="B205" s="168"/>
      <c r="C205" s="169">
        <v>37</v>
      </c>
      <c r="D205" s="169" t="s">
        <v>158</v>
      </c>
      <c r="E205" s="170" t="s">
        <v>229</v>
      </c>
      <c r="F205" s="170" t="s">
        <v>230</v>
      </c>
      <c r="G205" s="171" t="s">
        <v>97</v>
      </c>
      <c r="H205" s="172">
        <v>2.1419999999999999</v>
      </c>
      <c r="I205" s="583"/>
      <c r="J205" s="173">
        <f>ROUND(H205*I205,2)</f>
        <v>0</v>
      </c>
      <c r="K205" s="673" t="s">
        <v>98</v>
      </c>
      <c r="L205" s="168"/>
      <c r="M205" s="174"/>
      <c r="N205" s="175" t="s">
        <v>26</v>
      </c>
      <c r="O205" s="176">
        <v>0</v>
      </c>
      <c r="P205" s="176">
        <f>H205*O205</f>
        <v>0</v>
      </c>
      <c r="Q205" s="176">
        <v>0.17499999999999999</v>
      </c>
      <c r="R205" s="176">
        <f>H205*Q205</f>
        <v>0.37484999999999996</v>
      </c>
      <c r="S205" s="176">
        <v>0</v>
      </c>
      <c r="T205" s="177">
        <f>H205*S205</f>
        <v>0</v>
      </c>
      <c r="AR205" s="14">
        <v>8</v>
      </c>
      <c r="AT205" s="14" t="s">
        <v>158</v>
      </c>
      <c r="AU205" s="14">
        <v>2</v>
      </c>
      <c r="AY205" s="14" t="s">
        <v>91</v>
      </c>
      <c r="BE205" s="14">
        <f>IF(N205="základní",J205,0)</f>
        <v>0</v>
      </c>
      <c r="BF205" s="14">
        <f>IF(N205="snížená",J205,0)</f>
        <v>0</v>
      </c>
      <c r="BG205" s="14">
        <f>IF(N205="zákl. přenesená",J205,0)</f>
        <v>0</v>
      </c>
      <c r="BH205" s="14">
        <f>IF(N205="sníž. přenesená",J205,0)</f>
        <v>0</v>
      </c>
      <c r="BI205" s="14">
        <f>IF(N205="nulová",J205,0)</f>
        <v>0</v>
      </c>
      <c r="BJ205" s="14">
        <v>1</v>
      </c>
    </row>
    <row r="206" spans="2:62" s="13" customFormat="1" ht="11.25">
      <c r="B206" s="152"/>
      <c r="C206" s="153"/>
      <c r="D206" s="154" t="s">
        <v>101</v>
      </c>
      <c r="E206" s="155"/>
      <c r="F206" s="156" t="s">
        <v>231</v>
      </c>
      <c r="G206" s="157"/>
      <c r="H206" s="158">
        <v>2.1419999999999999</v>
      </c>
      <c r="I206" s="159"/>
      <c r="J206" s="159"/>
      <c r="K206" s="160"/>
      <c r="L206" s="152"/>
      <c r="M206" s="161"/>
      <c r="N206" s="160"/>
      <c r="O206" s="162"/>
      <c r="P206" s="162"/>
      <c r="Q206" s="162"/>
      <c r="R206" s="162"/>
      <c r="S206" s="162"/>
      <c r="T206" s="163"/>
      <c r="AT206" s="13" t="s">
        <v>101</v>
      </c>
      <c r="AU206" s="13">
        <v>0</v>
      </c>
      <c r="AV206" s="13">
        <v>2</v>
      </c>
      <c r="AW206" s="13" t="b">
        <v>1</v>
      </c>
      <c r="AY206" s="13" t="s">
        <v>91</v>
      </c>
      <c r="BJ206" s="13">
        <v>0</v>
      </c>
    </row>
    <row r="207" spans="2:62" s="13" customFormat="1" ht="11.25">
      <c r="B207" s="152"/>
      <c r="C207" s="153"/>
      <c r="D207" s="154" t="s">
        <v>101</v>
      </c>
      <c r="E207" s="155"/>
      <c r="F207" s="166" t="s">
        <v>103</v>
      </c>
      <c r="G207" s="164"/>
      <c r="H207" s="167">
        <v>2.1419999999999999</v>
      </c>
      <c r="I207" s="159"/>
      <c r="J207" s="159"/>
      <c r="K207" s="160"/>
      <c r="L207" s="152"/>
      <c r="M207" s="161"/>
      <c r="N207" s="160"/>
      <c r="O207" s="162"/>
      <c r="P207" s="162"/>
      <c r="Q207" s="162"/>
      <c r="R207" s="162"/>
      <c r="S207" s="162"/>
      <c r="T207" s="163"/>
      <c r="AT207" s="13" t="s">
        <v>101</v>
      </c>
      <c r="AU207" s="13">
        <v>0</v>
      </c>
      <c r="AV207" s="13">
        <v>4</v>
      </c>
      <c r="AW207" s="13" t="b">
        <v>1</v>
      </c>
      <c r="AX207" s="13" t="b">
        <v>1</v>
      </c>
      <c r="AY207" s="13" t="s">
        <v>91</v>
      </c>
      <c r="BJ207" s="13">
        <v>0</v>
      </c>
    </row>
    <row r="208" spans="2:62" s="11" customFormat="1" ht="23.1" customHeight="1">
      <c r="B208" s="139"/>
      <c r="C208" s="140"/>
      <c r="D208" s="130" t="s">
        <v>52</v>
      </c>
      <c r="E208" s="141" t="s">
        <v>232</v>
      </c>
      <c r="F208" s="142" t="s">
        <v>233</v>
      </c>
      <c r="G208" s="143"/>
      <c r="H208" s="144"/>
      <c r="I208" s="145"/>
      <c r="J208" s="145">
        <f>J209 + J213 + J215 + J219 + J222 + J226 + J227 + J231 + J234 + J238 + J240 + J244 + J248 + J252 + J254 + J257 + J261</f>
        <v>0</v>
      </c>
      <c r="K208" s="142"/>
      <c r="L208" s="139"/>
      <c r="M208" s="146"/>
      <c r="N208" s="136"/>
      <c r="O208" s="137"/>
      <c r="P208" s="137">
        <f>P209 + P213 + P215 + P219 + P222 + P226 + P227 + P231 + P234 + P238 + P240 + P244 + P248 + P252 + P254 + P257 + P261</f>
        <v>39.533999999999999</v>
      </c>
      <c r="Q208" s="137"/>
      <c r="R208" s="137">
        <f>R209 + R213 + R215 + R219 + R222 + R226 + R227 + R231 + R234 + R238 + R240 + R244 + R248 + R252 + R254 + R257 + R261</f>
        <v>52.910158040000006</v>
      </c>
      <c r="S208" s="137"/>
      <c r="T208" s="138">
        <f>T209 + T213 + T215 + T219 + T222 + T226 + T227 + T231 + T234 + T238 + T240 + T244 + T248 + T252 + T254 + T257 + T261</f>
        <v>0.5</v>
      </c>
      <c r="AR208" s="11">
        <v>1</v>
      </c>
      <c r="AT208" s="11" t="s">
        <v>52</v>
      </c>
      <c r="AU208" s="11">
        <v>1</v>
      </c>
      <c r="AY208" s="11" t="s">
        <v>91</v>
      </c>
      <c r="BJ208" s="11">
        <v>0</v>
      </c>
    </row>
    <row r="209" spans="2:62" s="12" customFormat="1" ht="24">
      <c r="B209" s="672"/>
      <c r="C209" s="614">
        <v>38</v>
      </c>
      <c r="D209" s="614" t="s">
        <v>94</v>
      </c>
      <c r="E209" s="673" t="s">
        <v>234</v>
      </c>
      <c r="F209" s="673" t="s">
        <v>235</v>
      </c>
      <c r="G209" s="674" t="s">
        <v>118</v>
      </c>
      <c r="H209" s="675">
        <v>66</v>
      </c>
      <c r="I209" s="676"/>
      <c r="J209" s="677">
        <f>ROUND(H209*I209,2)</f>
        <v>0</v>
      </c>
      <c r="K209" s="673" t="s">
        <v>98</v>
      </c>
      <c r="L209" s="672"/>
      <c r="M209" s="678"/>
      <c r="N209" s="679" t="s">
        <v>26</v>
      </c>
      <c r="O209" s="680">
        <v>0.255</v>
      </c>
      <c r="P209" s="680">
        <f>H209*O209</f>
        <v>16.830000000000002</v>
      </c>
      <c r="Q209" s="680">
        <v>0.14215</v>
      </c>
      <c r="R209" s="680">
        <f>H209*Q209</f>
        <v>9.3818999999999999</v>
      </c>
      <c r="S209" s="680">
        <v>0</v>
      </c>
      <c r="T209" s="681">
        <f>H209*S209</f>
        <v>0</v>
      </c>
      <c r="U209" s="682"/>
      <c r="V209" s="682"/>
      <c r="W209" s="682"/>
      <c r="X209" s="682"/>
      <c r="Y209" s="682"/>
      <c r="Z209" s="682"/>
      <c r="AA209" s="682"/>
      <c r="AB209" s="682"/>
      <c r="AC209" s="682"/>
      <c r="AD209" s="682"/>
      <c r="AE209" s="682"/>
      <c r="AF209" s="682"/>
      <c r="AG209" s="682"/>
      <c r="AH209" s="682"/>
      <c r="AI209" s="682"/>
      <c r="AJ209" s="682"/>
      <c r="AK209" s="682"/>
      <c r="AL209" s="682"/>
      <c r="AM209" s="682"/>
      <c r="AN209" s="682"/>
      <c r="AO209" s="682"/>
      <c r="AP209" s="682"/>
      <c r="AQ209" s="682"/>
      <c r="AR209" s="682">
        <v>4</v>
      </c>
      <c r="AS209" s="682"/>
      <c r="AT209" s="682" t="s">
        <v>94</v>
      </c>
      <c r="AU209" s="682">
        <v>2</v>
      </c>
      <c r="AV209" s="682"/>
      <c r="AW209" s="682"/>
      <c r="AX209" s="682"/>
      <c r="AY209" s="682" t="s">
        <v>91</v>
      </c>
      <c r="AZ209" s="682"/>
      <c r="BA209" s="682"/>
      <c r="BB209" s="682"/>
      <c r="BC209" s="682"/>
      <c r="BD209" s="682"/>
      <c r="BE209" s="682">
        <f>IF(N209="základní",J209,0)</f>
        <v>0</v>
      </c>
      <c r="BF209" s="682">
        <f>IF(N209="snížená",J209,0)</f>
        <v>0</v>
      </c>
      <c r="BG209" s="682">
        <f>IF(N209="zákl. přenesená",J209,0)</f>
        <v>0</v>
      </c>
      <c r="BH209" s="682">
        <f>IF(N209="sníž. přenesená",J209,0)</f>
        <v>0</v>
      </c>
      <c r="BI209" s="682">
        <f>IF(N209="nulová",J209,0)</f>
        <v>0</v>
      </c>
      <c r="BJ209" s="682">
        <v>1</v>
      </c>
    </row>
    <row r="210" spans="2:62" s="7" customFormat="1">
      <c r="B210" s="93"/>
      <c r="D210" s="147" t="s">
        <v>99</v>
      </c>
      <c r="F210" s="148" t="s">
        <v>236</v>
      </c>
      <c r="L210" s="93"/>
      <c r="M210" s="149"/>
      <c r="T210" s="150"/>
      <c r="AT210" s="151" t="s">
        <v>99</v>
      </c>
      <c r="AU210" s="151">
        <v>0</v>
      </c>
      <c r="AY210" s="7" t="s">
        <v>91</v>
      </c>
      <c r="BJ210" s="7">
        <v>0</v>
      </c>
    </row>
    <row r="211" spans="2:62" s="13" customFormat="1" ht="11.25">
      <c r="B211" s="152"/>
      <c r="C211" s="153"/>
      <c r="D211" s="154" t="s">
        <v>101</v>
      </c>
      <c r="E211" s="155"/>
      <c r="F211" s="156" t="s">
        <v>237</v>
      </c>
      <c r="G211" s="157"/>
      <c r="H211" s="158">
        <v>66</v>
      </c>
      <c r="I211" s="159"/>
      <c r="J211" s="159"/>
      <c r="K211" s="160"/>
      <c r="L211" s="152"/>
      <c r="M211" s="161"/>
      <c r="N211" s="160"/>
      <c r="O211" s="162"/>
      <c r="P211" s="162"/>
      <c r="Q211" s="162"/>
      <c r="R211" s="162"/>
      <c r="S211" s="162"/>
      <c r="T211" s="163"/>
      <c r="AT211" s="13" t="s">
        <v>101</v>
      </c>
      <c r="AU211" s="13">
        <v>0</v>
      </c>
      <c r="AV211" s="13">
        <v>2</v>
      </c>
      <c r="AW211" s="13" t="b">
        <v>1</v>
      </c>
      <c r="AY211" s="13" t="s">
        <v>91</v>
      </c>
      <c r="BJ211" s="13">
        <v>0</v>
      </c>
    </row>
    <row r="212" spans="2:62" s="13" customFormat="1" ht="11.25">
      <c r="B212" s="152"/>
      <c r="C212" s="153"/>
      <c r="D212" s="154" t="s">
        <v>101</v>
      </c>
      <c r="E212" s="155"/>
      <c r="F212" s="166" t="s">
        <v>103</v>
      </c>
      <c r="G212" s="164"/>
      <c r="H212" s="167">
        <v>66</v>
      </c>
      <c r="I212" s="159"/>
      <c r="J212" s="159"/>
      <c r="K212" s="160"/>
      <c r="L212" s="152"/>
      <c r="M212" s="161"/>
      <c r="N212" s="160"/>
      <c r="O212" s="162"/>
      <c r="P212" s="162"/>
      <c r="Q212" s="162"/>
      <c r="R212" s="162"/>
      <c r="S212" s="162"/>
      <c r="T212" s="163"/>
      <c r="AT212" s="13" t="s">
        <v>101</v>
      </c>
      <c r="AU212" s="13">
        <v>0</v>
      </c>
      <c r="AV212" s="13">
        <v>4</v>
      </c>
      <c r="AW212" s="13" t="b">
        <v>1</v>
      </c>
      <c r="AX212" s="13" t="b">
        <v>1</v>
      </c>
      <c r="AY212" s="13" t="s">
        <v>91</v>
      </c>
      <c r="BJ212" s="13">
        <v>0</v>
      </c>
    </row>
    <row r="213" spans="2:62" s="14" customFormat="1">
      <c r="B213" s="168"/>
      <c r="C213" s="169">
        <v>39</v>
      </c>
      <c r="D213" s="169" t="s">
        <v>158</v>
      </c>
      <c r="E213" s="170" t="s">
        <v>238</v>
      </c>
      <c r="F213" s="170" t="s">
        <v>239</v>
      </c>
      <c r="G213" s="171" t="s">
        <v>118</v>
      </c>
      <c r="H213" s="172">
        <v>44</v>
      </c>
      <c r="I213" s="583"/>
      <c r="J213" s="173">
        <f>ROUND(H213*I213,2)</f>
        <v>0</v>
      </c>
      <c r="K213" s="673" t="s">
        <v>98</v>
      </c>
      <c r="L213" s="168"/>
      <c r="M213" s="174"/>
      <c r="N213" s="175" t="s">
        <v>26</v>
      </c>
      <c r="O213" s="176">
        <v>0</v>
      </c>
      <c r="P213" s="176">
        <f>H213*O213</f>
        <v>0</v>
      </c>
      <c r="Q213" s="176">
        <v>5.6000000000000001E-2</v>
      </c>
      <c r="R213" s="176">
        <f>H213*Q213</f>
        <v>2.464</v>
      </c>
      <c r="S213" s="176">
        <v>0</v>
      </c>
      <c r="T213" s="177">
        <f>H213*S213</f>
        <v>0</v>
      </c>
      <c r="AR213" s="14">
        <v>8</v>
      </c>
      <c r="AT213" s="14" t="s">
        <v>158</v>
      </c>
      <c r="AU213" s="14">
        <v>2</v>
      </c>
      <c r="AY213" s="14" t="s">
        <v>91</v>
      </c>
      <c r="BE213" s="14">
        <f>IF(N213="základní",J213,0)</f>
        <v>0</v>
      </c>
      <c r="BF213" s="14">
        <f>IF(N213="snížená",J213,0)</f>
        <v>0</v>
      </c>
      <c r="BG213" s="14">
        <f>IF(N213="zákl. přenesená",J213,0)</f>
        <v>0</v>
      </c>
      <c r="BH213" s="14">
        <f>IF(N213="sníž. přenesená",J213,0)</f>
        <v>0</v>
      </c>
      <c r="BI213" s="14">
        <f>IF(N213="nulová",J213,0)</f>
        <v>0</v>
      </c>
      <c r="BJ213" s="14">
        <v>1</v>
      </c>
    </row>
    <row r="214" spans="2:62" s="13" customFormat="1" ht="11.25">
      <c r="B214" s="152"/>
      <c r="C214" s="153"/>
      <c r="D214" s="154" t="s">
        <v>101</v>
      </c>
      <c r="E214" s="155"/>
      <c r="F214" s="156" t="s">
        <v>240</v>
      </c>
      <c r="G214" s="157"/>
      <c r="H214" s="158">
        <v>44</v>
      </c>
      <c r="I214" s="159"/>
      <c r="J214" s="159"/>
      <c r="K214" s="160"/>
      <c r="L214" s="152"/>
      <c r="M214" s="161"/>
      <c r="N214" s="160"/>
      <c r="O214" s="162"/>
      <c r="P214" s="162"/>
      <c r="Q214" s="162"/>
      <c r="R214" s="162"/>
      <c r="S214" s="162"/>
      <c r="T214" s="163"/>
      <c r="AT214" s="13" t="s">
        <v>101</v>
      </c>
      <c r="AU214" s="13">
        <v>0</v>
      </c>
      <c r="AV214" s="13">
        <v>2</v>
      </c>
      <c r="AW214" s="13" t="b">
        <v>1</v>
      </c>
      <c r="AX214" s="13" t="b">
        <v>1</v>
      </c>
      <c r="AY214" s="13" t="s">
        <v>91</v>
      </c>
      <c r="BJ214" s="13">
        <v>0</v>
      </c>
    </row>
    <row r="215" spans="2:62" s="12" customFormat="1" ht="24">
      <c r="B215" s="672"/>
      <c r="C215" s="614">
        <v>40</v>
      </c>
      <c r="D215" s="614" t="s">
        <v>94</v>
      </c>
      <c r="E215" s="673" t="s">
        <v>241</v>
      </c>
      <c r="F215" s="673" t="s">
        <v>242</v>
      </c>
      <c r="G215" s="674" t="s">
        <v>118</v>
      </c>
      <c r="H215" s="675">
        <v>5.2</v>
      </c>
      <c r="I215" s="676"/>
      <c r="J215" s="677">
        <f>ROUND(H215*I215,2)</f>
        <v>0</v>
      </c>
      <c r="K215" s="673" t="s">
        <v>98</v>
      </c>
      <c r="L215" s="672"/>
      <c r="M215" s="678"/>
      <c r="N215" s="679" t="s">
        <v>26</v>
      </c>
      <c r="O215" s="680">
        <v>0</v>
      </c>
      <c r="P215" s="680">
        <f>H215*O215</f>
        <v>0</v>
      </c>
      <c r="Q215" s="680">
        <v>0.16850000000000001</v>
      </c>
      <c r="R215" s="680">
        <f>H215*Q215</f>
        <v>0.87620000000000009</v>
      </c>
      <c r="S215" s="680">
        <v>0</v>
      </c>
      <c r="T215" s="681">
        <f>H215*S215</f>
        <v>0</v>
      </c>
      <c r="U215" s="682"/>
      <c r="V215" s="682"/>
      <c r="W215" s="682"/>
      <c r="X215" s="682"/>
      <c r="Y215" s="682"/>
      <c r="Z215" s="682"/>
      <c r="AA215" s="682"/>
      <c r="AB215" s="682"/>
      <c r="AC215" s="682"/>
      <c r="AD215" s="682"/>
      <c r="AE215" s="682"/>
      <c r="AF215" s="682"/>
      <c r="AG215" s="682"/>
      <c r="AH215" s="682"/>
      <c r="AI215" s="682"/>
      <c r="AJ215" s="682"/>
      <c r="AK215" s="682"/>
      <c r="AL215" s="682"/>
      <c r="AM215" s="682"/>
      <c r="AN215" s="682"/>
      <c r="AO215" s="682"/>
      <c r="AP215" s="682"/>
      <c r="AQ215" s="682"/>
      <c r="AR215" s="682">
        <v>4</v>
      </c>
      <c r="AS215" s="682"/>
      <c r="AT215" s="682" t="s">
        <v>94</v>
      </c>
      <c r="AU215" s="682">
        <v>2</v>
      </c>
      <c r="AV215" s="682"/>
      <c r="AW215" s="682"/>
      <c r="AX215" s="682"/>
      <c r="AY215" s="682" t="s">
        <v>91</v>
      </c>
      <c r="AZ215" s="682"/>
      <c r="BA215" s="682"/>
      <c r="BB215" s="682"/>
      <c r="BC215" s="682"/>
      <c r="BD215" s="682"/>
      <c r="BE215" s="682">
        <f>IF(N215="základní",J215,0)</f>
        <v>0</v>
      </c>
      <c r="BF215" s="682">
        <f>IF(N215="snížená",J215,0)</f>
        <v>0</v>
      </c>
      <c r="BG215" s="682">
        <f>IF(N215="zákl. přenesená",J215,0)</f>
        <v>0</v>
      </c>
      <c r="BH215" s="682">
        <f>IF(N215="sníž. přenesená",J215,0)</f>
        <v>0</v>
      </c>
      <c r="BI215" s="682">
        <f>IF(N215="nulová",J215,0)</f>
        <v>0</v>
      </c>
      <c r="BJ215" s="682">
        <v>1</v>
      </c>
    </row>
    <row r="216" spans="2:62" s="7" customFormat="1">
      <c r="B216" s="93"/>
      <c r="D216" s="147" t="s">
        <v>99</v>
      </c>
      <c r="F216" s="148" t="s">
        <v>243</v>
      </c>
      <c r="L216" s="93"/>
      <c r="M216" s="149"/>
      <c r="T216" s="150"/>
      <c r="AT216" s="151" t="s">
        <v>99</v>
      </c>
      <c r="AU216" s="151">
        <v>0</v>
      </c>
      <c r="AY216" s="7" t="s">
        <v>91</v>
      </c>
      <c r="BJ216" s="7">
        <v>0</v>
      </c>
    </row>
    <row r="217" spans="2:62" s="13" customFormat="1" ht="11.25">
      <c r="B217" s="152"/>
      <c r="C217" s="153"/>
      <c r="D217" s="154" t="s">
        <v>101</v>
      </c>
      <c r="E217" s="155"/>
      <c r="F217" s="156" t="s">
        <v>244</v>
      </c>
      <c r="G217" s="157"/>
      <c r="H217" s="158">
        <v>5.2</v>
      </c>
      <c r="I217" s="159"/>
      <c r="J217" s="159"/>
      <c r="K217" s="160"/>
      <c r="L217" s="152"/>
      <c r="M217" s="161"/>
      <c r="N217" s="160"/>
      <c r="O217" s="162"/>
      <c r="P217" s="162"/>
      <c r="Q217" s="162"/>
      <c r="R217" s="162"/>
      <c r="S217" s="162"/>
      <c r="T217" s="163"/>
      <c r="AT217" s="13" t="s">
        <v>101</v>
      </c>
      <c r="AU217" s="13">
        <v>0</v>
      </c>
      <c r="AV217" s="13">
        <v>2</v>
      </c>
      <c r="AW217" s="13" t="b">
        <v>1</v>
      </c>
      <c r="AY217" s="13" t="s">
        <v>91</v>
      </c>
      <c r="BJ217" s="13">
        <v>0</v>
      </c>
    </row>
    <row r="218" spans="2:62" s="13" customFormat="1" ht="11.25">
      <c r="B218" s="152"/>
      <c r="C218" s="153"/>
      <c r="D218" s="154" t="s">
        <v>101</v>
      </c>
      <c r="E218" s="155"/>
      <c r="F218" s="166" t="s">
        <v>103</v>
      </c>
      <c r="G218" s="164"/>
      <c r="H218" s="167">
        <v>5.2</v>
      </c>
      <c r="I218" s="159"/>
      <c r="J218" s="159"/>
      <c r="K218" s="160"/>
      <c r="L218" s="152"/>
      <c r="M218" s="161"/>
      <c r="N218" s="160"/>
      <c r="O218" s="162"/>
      <c r="P218" s="162"/>
      <c r="Q218" s="162"/>
      <c r="R218" s="162"/>
      <c r="S218" s="162"/>
      <c r="T218" s="163"/>
      <c r="AT218" s="13" t="s">
        <v>101</v>
      </c>
      <c r="AU218" s="13">
        <v>0</v>
      </c>
      <c r="AV218" s="13">
        <v>4</v>
      </c>
      <c r="AW218" s="13" t="b">
        <v>1</v>
      </c>
      <c r="AX218" s="13" t="b">
        <v>1</v>
      </c>
      <c r="AY218" s="13" t="s">
        <v>91</v>
      </c>
      <c r="BJ218" s="13">
        <v>0</v>
      </c>
    </row>
    <row r="219" spans="2:62" s="14" customFormat="1">
      <c r="B219" s="168"/>
      <c r="C219" s="169">
        <v>41</v>
      </c>
      <c r="D219" s="169" t="s">
        <v>158</v>
      </c>
      <c r="E219" s="170" t="s">
        <v>245</v>
      </c>
      <c r="F219" s="170" t="s">
        <v>246</v>
      </c>
      <c r="G219" s="171" t="s">
        <v>118</v>
      </c>
      <c r="H219" s="172">
        <v>5.3040000000000003</v>
      </c>
      <c r="I219" s="583"/>
      <c r="J219" s="173">
        <f>ROUND(H219*I219,2)</f>
        <v>0</v>
      </c>
      <c r="K219" s="673" t="s">
        <v>98</v>
      </c>
      <c r="L219" s="168"/>
      <c r="M219" s="174"/>
      <c r="N219" s="175" t="s">
        <v>26</v>
      </c>
      <c r="O219" s="176">
        <v>0</v>
      </c>
      <c r="P219" s="176">
        <f>H219*O219</f>
        <v>0</v>
      </c>
      <c r="Q219" s="176">
        <v>4.8300000000000003E-2</v>
      </c>
      <c r="R219" s="176">
        <f>H219*Q219</f>
        <v>0.2561832</v>
      </c>
      <c r="S219" s="176">
        <v>0</v>
      </c>
      <c r="T219" s="177">
        <f>H219*S219</f>
        <v>0</v>
      </c>
      <c r="AR219" s="14">
        <v>8</v>
      </c>
      <c r="AT219" s="14" t="s">
        <v>158</v>
      </c>
      <c r="AU219" s="14">
        <v>2</v>
      </c>
      <c r="AY219" s="14" t="s">
        <v>91</v>
      </c>
      <c r="BE219" s="14">
        <f>IF(N219="základní",J219,0)</f>
        <v>0</v>
      </c>
      <c r="BF219" s="14">
        <f>IF(N219="snížená",J219,0)</f>
        <v>0</v>
      </c>
      <c r="BG219" s="14">
        <f>IF(N219="zákl. přenesená",J219,0)</f>
        <v>0</v>
      </c>
      <c r="BH219" s="14">
        <f>IF(N219="sníž. přenesená",J219,0)</f>
        <v>0</v>
      </c>
      <c r="BI219" s="14">
        <f>IF(N219="nulová",J219,0)</f>
        <v>0</v>
      </c>
      <c r="BJ219" s="14">
        <v>1</v>
      </c>
    </row>
    <row r="220" spans="2:62" s="13" customFormat="1" ht="11.25">
      <c r="B220" s="152"/>
      <c r="C220" s="153"/>
      <c r="D220" s="154" t="s">
        <v>101</v>
      </c>
      <c r="E220" s="155"/>
      <c r="F220" s="156" t="s">
        <v>247</v>
      </c>
      <c r="G220" s="157"/>
      <c r="H220" s="158">
        <v>5.3040000000000003</v>
      </c>
      <c r="I220" s="159"/>
      <c r="J220" s="159"/>
      <c r="K220" s="160"/>
      <c r="L220" s="152"/>
      <c r="M220" s="161"/>
      <c r="N220" s="160"/>
      <c r="O220" s="162"/>
      <c r="P220" s="162"/>
      <c r="Q220" s="162"/>
      <c r="R220" s="162"/>
      <c r="S220" s="162"/>
      <c r="T220" s="163"/>
      <c r="AT220" s="13" t="s">
        <v>101</v>
      </c>
      <c r="AU220" s="13">
        <v>0</v>
      </c>
      <c r="AV220" s="13">
        <v>2</v>
      </c>
      <c r="AW220" s="13" t="b">
        <v>1</v>
      </c>
      <c r="AY220" s="13" t="s">
        <v>91</v>
      </c>
      <c r="BJ220" s="13">
        <v>0</v>
      </c>
    </row>
    <row r="221" spans="2:62" s="13" customFormat="1" ht="11.25">
      <c r="B221" s="152"/>
      <c r="C221" s="153"/>
      <c r="D221" s="154" t="s">
        <v>101</v>
      </c>
      <c r="E221" s="155"/>
      <c r="F221" s="166" t="s">
        <v>103</v>
      </c>
      <c r="G221" s="164"/>
      <c r="H221" s="167">
        <v>5.3040000000000003</v>
      </c>
      <c r="I221" s="159"/>
      <c r="J221" s="159"/>
      <c r="K221" s="160"/>
      <c r="L221" s="152"/>
      <c r="M221" s="161"/>
      <c r="N221" s="160"/>
      <c r="O221" s="162"/>
      <c r="P221" s="162"/>
      <c r="Q221" s="162"/>
      <c r="R221" s="162"/>
      <c r="S221" s="162"/>
      <c r="T221" s="163"/>
      <c r="AT221" s="13" t="s">
        <v>101</v>
      </c>
      <c r="AU221" s="13">
        <v>0</v>
      </c>
      <c r="AV221" s="13">
        <v>4</v>
      </c>
      <c r="AW221" s="13" t="b">
        <v>1</v>
      </c>
      <c r="AX221" s="13" t="b">
        <v>1</v>
      </c>
      <c r="AY221" s="13" t="s">
        <v>91</v>
      </c>
      <c r="BJ221" s="13">
        <v>0</v>
      </c>
    </row>
    <row r="222" spans="2:62" s="12" customFormat="1" ht="24">
      <c r="B222" s="672"/>
      <c r="C222" s="614">
        <v>42</v>
      </c>
      <c r="D222" s="614" t="s">
        <v>94</v>
      </c>
      <c r="E222" s="673" t="s">
        <v>248</v>
      </c>
      <c r="F222" s="673" t="s">
        <v>249</v>
      </c>
      <c r="G222" s="674" t="s">
        <v>118</v>
      </c>
      <c r="H222" s="675">
        <v>66</v>
      </c>
      <c r="I222" s="676"/>
      <c r="J222" s="677">
        <f>ROUND(H222*I222,2)</f>
        <v>0</v>
      </c>
      <c r="K222" s="673" t="s">
        <v>98</v>
      </c>
      <c r="L222" s="672"/>
      <c r="M222" s="678"/>
      <c r="N222" s="679" t="s">
        <v>26</v>
      </c>
      <c r="O222" s="680">
        <v>0</v>
      </c>
      <c r="P222" s="680">
        <f>H222*O222</f>
        <v>0</v>
      </c>
      <c r="Q222" s="680">
        <v>0.18292</v>
      </c>
      <c r="R222" s="680">
        <f>H222*Q222</f>
        <v>12.07272</v>
      </c>
      <c r="S222" s="680">
        <v>0</v>
      </c>
      <c r="T222" s="681">
        <f>H222*S222</f>
        <v>0</v>
      </c>
      <c r="U222" s="682"/>
      <c r="V222" s="682"/>
      <c r="W222" s="682"/>
      <c r="X222" s="682"/>
      <c r="Y222" s="682"/>
      <c r="Z222" s="682"/>
      <c r="AA222" s="682"/>
      <c r="AB222" s="682"/>
      <c r="AC222" s="682"/>
      <c r="AD222" s="682"/>
      <c r="AE222" s="682"/>
      <c r="AF222" s="682"/>
      <c r="AG222" s="682"/>
      <c r="AH222" s="682"/>
      <c r="AI222" s="682"/>
      <c r="AJ222" s="682"/>
      <c r="AK222" s="682"/>
      <c r="AL222" s="682"/>
      <c r="AM222" s="682"/>
      <c r="AN222" s="682"/>
      <c r="AO222" s="682"/>
      <c r="AP222" s="682"/>
      <c r="AQ222" s="682"/>
      <c r="AR222" s="682">
        <v>4</v>
      </c>
      <c r="AS222" s="682"/>
      <c r="AT222" s="682" t="s">
        <v>94</v>
      </c>
      <c r="AU222" s="682">
        <v>2</v>
      </c>
      <c r="AV222" s="682"/>
      <c r="AW222" s="682"/>
      <c r="AX222" s="682"/>
      <c r="AY222" s="682" t="s">
        <v>91</v>
      </c>
      <c r="AZ222" s="682"/>
      <c r="BA222" s="682"/>
      <c r="BB222" s="682"/>
      <c r="BC222" s="682"/>
      <c r="BD222" s="682"/>
      <c r="BE222" s="682">
        <f>IF(N222="základní",J222,0)</f>
        <v>0</v>
      </c>
      <c r="BF222" s="682">
        <f>IF(N222="snížená",J222,0)</f>
        <v>0</v>
      </c>
      <c r="BG222" s="682">
        <f>IF(N222="zákl. přenesená",J222,0)</f>
        <v>0</v>
      </c>
      <c r="BH222" s="682">
        <f>IF(N222="sníž. přenesená",J222,0)</f>
        <v>0</v>
      </c>
      <c r="BI222" s="682">
        <f>IF(N222="nulová",J222,0)</f>
        <v>0</v>
      </c>
      <c r="BJ222" s="682">
        <v>1</v>
      </c>
    </row>
    <row r="223" spans="2:62" s="7" customFormat="1">
      <c r="B223" s="93"/>
      <c r="D223" s="147" t="s">
        <v>99</v>
      </c>
      <c r="F223" s="148" t="s">
        <v>250</v>
      </c>
      <c r="L223" s="93"/>
      <c r="M223" s="149"/>
      <c r="T223" s="150"/>
      <c r="AT223" s="151" t="s">
        <v>99</v>
      </c>
      <c r="AU223" s="151">
        <v>0</v>
      </c>
      <c r="AY223" s="7" t="s">
        <v>91</v>
      </c>
      <c r="BJ223" s="7">
        <v>0</v>
      </c>
    </row>
    <row r="224" spans="2:62" s="13" customFormat="1" ht="11.25">
      <c r="B224" s="152"/>
      <c r="C224" s="153"/>
      <c r="D224" s="154" t="s">
        <v>101</v>
      </c>
      <c r="E224" s="155"/>
      <c r="F224" s="156" t="s">
        <v>120</v>
      </c>
      <c r="G224" s="157"/>
      <c r="H224" s="158">
        <v>66</v>
      </c>
      <c r="I224" s="159"/>
      <c r="J224" s="159"/>
      <c r="K224" s="160"/>
      <c r="L224" s="152"/>
      <c r="M224" s="161"/>
      <c r="N224" s="160"/>
      <c r="O224" s="162"/>
      <c r="P224" s="162"/>
      <c r="Q224" s="162"/>
      <c r="R224" s="162"/>
      <c r="S224" s="162"/>
      <c r="T224" s="163"/>
      <c r="AT224" s="13" t="s">
        <v>101</v>
      </c>
      <c r="AU224" s="13">
        <v>0</v>
      </c>
      <c r="AV224" s="13">
        <v>2</v>
      </c>
      <c r="AW224" s="13" t="b">
        <v>1</v>
      </c>
      <c r="AY224" s="13" t="s">
        <v>91</v>
      </c>
      <c r="BJ224" s="13">
        <v>0</v>
      </c>
    </row>
    <row r="225" spans="2:62" s="13" customFormat="1" ht="11.25">
      <c r="B225" s="152"/>
      <c r="C225" s="153"/>
      <c r="D225" s="154" t="s">
        <v>101</v>
      </c>
      <c r="E225" s="155"/>
      <c r="F225" s="166" t="s">
        <v>103</v>
      </c>
      <c r="G225" s="164"/>
      <c r="H225" s="167">
        <v>66</v>
      </c>
      <c r="I225" s="159"/>
      <c r="J225" s="159"/>
      <c r="K225" s="160"/>
      <c r="L225" s="152"/>
      <c r="M225" s="161"/>
      <c r="N225" s="160"/>
      <c r="O225" s="162"/>
      <c r="P225" s="162"/>
      <c r="Q225" s="162"/>
      <c r="R225" s="162"/>
      <c r="S225" s="162"/>
      <c r="T225" s="163"/>
      <c r="AT225" s="13" t="s">
        <v>101</v>
      </c>
      <c r="AU225" s="13">
        <v>0</v>
      </c>
      <c r="AV225" s="13">
        <v>4</v>
      </c>
      <c r="AW225" s="13" t="b">
        <v>1</v>
      </c>
      <c r="AX225" s="13" t="b">
        <v>1</v>
      </c>
      <c r="AY225" s="13" t="s">
        <v>91</v>
      </c>
      <c r="BJ225" s="13">
        <v>0</v>
      </c>
    </row>
    <row r="226" spans="2:62" s="14" customFormat="1">
      <c r="B226" s="168"/>
      <c r="C226" s="169">
        <v>43</v>
      </c>
      <c r="D226" s="169" t="s">
        <v>158</v>
      </c>
      <c r="E226" s="170" t="s">
        <v>251</v>
      </c>
      <c r="F226" s="170" t="s">
        <v>252</v>
      </c>
      <c r="G226" s="171" t="s">
        <v>118</v>
      </c>
      <c r="H226" s="172">
        <v>68.665999999999997</v>
      </c>
      <c r="I226" s="583"/>
      <c r="J226" s="173">
        <f>ROUND(H226*I226,2)</f>
        <v>0</v>
      </c>
      <c r="K226" s="673" t="s">
        <v>98</v>
      </c>
      <c r="L226" s="168"/>
      <c r="M226" s="174"/>
      <c r="N226" s="175" t="s">
        <v>26</v>
      </c>
      <c r="O226" s="176">
        <v>0</v>
      </c>
      <c r="P226" s="176">
        <f>H226*O226</f>
        <v>0</v>
      </c>
      <c r="Q226" s="176">
        <v>0.125</v>
      </c>
      <c r="R226" s="176">
        <f>H226*Q226</f>
        <v>8.5832499999999996</v>
      </c>
      <c r="S226" s="176">
        <v>0</v>
      </c>
      <c r="T226" s="177">
        <f>H226*S226</f>
        <v>0</v>
      </c>
      <c r="AR226" s="14">
        <v>8</v>
      </c>
      <c r="AT226" s="14" t="s">
        <v>158</v>
      </c>
      <c r="AU226" s="14">
        <v>2</v>
      </c>
      <c r="AY226" s="14" t="s">
        <v>91</v>
      </c>
      <c r="BE226" s="14">
        <f>IF(N226="základní",J226,0)</f>
        <v>0</v>
      </c>
      <c r="BF226" s="14">
        <f>IF(N226="snížená",J226,0)</f>
        <v>0</v>
      </c>
      <c r="BG226" s="14">
        <f>IF(N226="zákl. přenesená",J226,0)</f>
        <v>0</v>
      </c>
      <c r="BH226" s="14">
        <f>IF(N226="sníž. přenesená",J226,0)</f>
        <v>0</v>
      </c>
      <c r="BI226" s="14">
        <f>IF(N226="nulová",J226,0)</f>
        <v>0</v>
      </c>
      <c r="BJ226" s="14">
        <v>1</v>
      </c>
    </row>
    <row r="227" spans="2:62" s="12" customFormat="1" ht="24">
      <c r="B227" s="672"/>
      <c r="C227" s="614">
        <v>44</v>
      </c>
      <c r="D227" s="614" t="s">
        <v>94</v>
      </c>
      <c r="E227" s="673" t="s">
        <v>253</v>
      </c>
      <c r="F227" s="673" t="s">
        <v>254</v>
      </c>
      <c r="G227" s="674" t="s">
        <v>118</v>
      </c>
      <c r="H227" s="675">
        <v>49.6</v>
      </c>
      <c r="I227" s="676"/>
      <c r="J227" s="677">
        <f>ROUND(H227*I227,2)</f>
        <v>0</v>
      </c>
      <c r="K227" s="673" t="s">
        <v>98</v>
      </c>
      <c r="L227" s="672"/>
      <c r="M227" s="678"/>
      <c r="N227" s="679" t="s">
        <v>26</v>
      </c>
      <c r="O227" s="680">
        <v>0</v>
      </c>
      <c r="P227" s="680">
        <f>H227*O227</f>
        <v>0</v>
      </c>
      <c r="Q227" s="680">
        <v>0.10095</v>
      </c>
      <c r="R227" s="680">
        <f>H227*Q227</f>
        <v>5.0071200000000005</v>
      </c>
      <c r="S227" s="680">
        <v>0</v>
      </c>
      <c r="T227" s="681">
        <f>H227*S227</f>
        <v>0</v>
      </c>
      <c r="U227" s="682"/>
      <c r="V227" s="682"/>
      <c r="W227" s="682"/>
      <c r="X227" s="682"/>
      <c r="Y227" s="682"/>
      <c r="Z227" s="682"/>
      <c r="AA227" s="682"/>
      <c r="AB227" s="682"/>
      <c r="AC227" s="682"/>
      <c r="AD227" s="682"/>
      <c r="AE227" s="682"/>
      <c r="AF227" s="682"/>
      <c r="AG227" s="682"/>
      <c r="AH227" s="682"/>
      <c r="AI227" s="682"/>
      <c r="AJ227" s="682"/>
      <c r="AK227" s="682"/>
      <c r="AL227" s="682"/>
      <c r="AM227" s="682"/>
      <c r="AN227" s="682"/>
      <c r="AO227" s="682"/>
      <c r="AP227" s="682"/>
      <c r="AQ227" s="682"/>
      <c r="AR227" s="682">
        <v>4</v>
      </c>
      <c r="AS227" s="682"/>
      <c r="AT227" s="682" t="s">
        <v>94</v>
      </c>
      <c r="AU227" s="682">
        <v>2</v>
      </c>
      <c r="AV227" s="682"/>
      <c r="AW227" s="682"/>
      <c r="AX227" s="682"/>
      <c r="AY227" s="682" t="s">
        <v>91</v>
      </c>
      <c r="AZ227" s="682"/>
      <c r="BA227" s="682"/>
      <c r="BB227" s="682"/>
      <c r="BC227" s="682"/>
      <c r="BD227" s="682"/>
      <c r="BE227" s="682">
        <f>IF(N227="základní",J227,0)</f>
        <v>0</v>
      </c>
      <c r="BF227" s="682">
        <f>IF(N227="snížená",J227,0)</f>
        <v>0</v>
      </c>
      <c r="BG227" s="682">
        <f>IF(N227="zákl. přenesená",J227,0)</f>
        <v>0</v>
      </c>
      <c r="BH227" s="682">
        <f>IF(N227="sníž. přenesená",J227,0)</f>
        <v>0</v>
      </c>
      <c r="BI227" s="682">
        <f>IF(N227="nulová",J227,0)</f>
        <v>0</v>
      </c>
      <c r="BJ227" s="682">
        <v>1</v>
      </c>
    </row>
    <row r="228" spans="2:62" s="7" customFormat="1">
      <c r="B228" s="93"/>
      <c r="D228" s="147" t="s">
        <v>99</v>
      </c>
      <c r="F228" s="148" t="s">
        <v>255</v>
      </c>
      <c r="L228" s="93"/>
      <c r="M228" s="149"/>
      <c r="T228" s="150"/>
      <c r="AT228" s="151" t="s">
        <v>99</v>
      </c>
      <c r="AU228" s="151">
        <v>0</v>
      </c>
      <c r="AY228" s="7" t="s">
        <v>91</v>
      </c>
      <c r="BJ228" s="7">
        <v>0</v>
      </c>
    </row>
    <row r="229" spans="2:62" s="13" customFormat="1" ht="11.25">
      <c r="B229" s="152"/>
      <c r="C229" s="153"/>
      <c r="D229" s="154" t="s">
        <v>101</v>
      </c>
      <c r="E229" s="155"/>
      <c r="F229" s="156" t="s">
        <v>256</v>
      </c>
      <c r="G229" s="157"/>
      <c r="H229" s="158">
        <v>49.6</v>
      </c>
      <c r="I229" s="159"/>
      <c r="J229" s="159"/>
      <c r="K229" s="160"/>
      <c r="L229" s="152"/>
      <c r="M229" s="161"/>
      <c r="N229" s="160"/>
      <c r="O229" s="162"/>
      <c r="P229" s="162"/>
      <c r="Q229" s="162"/>
      <c r="R229" s="162"/>
      <c r="S229" s="162"/>
      <c r="T229" s="163"/>
      <c r="AT229" s="13" t="s">
        <v>101</v>
      </c>
      <c r="AU229" s="13">
        <v>0</v>
      </c>
      <c r="AV229" s="13">
        <v>2</v>
      </c>
      <c r="AW229" s="13" t="b">
        <v>1</v>
      </c>
      <c r="AY229" s="13" t="s">
        <v>91</v>
      </c>
      <c r="BJ229" s="13">
        <v>0</v>
      </c>
    </row>
    <row r="230" spans="2:62" s="13" customFormat="1" ht="11.25">
      <c r="B230" s="152"/>
      <c r="C230" s="153"/>
      <c r="D230" s="154" t="s">
        <v>101</v>
      </c>
      <c r="E230" s="155"/>
      <c r="F230" s="166" t="s">
        <v>103</v>
      </c>
      <c r="G230" s="164"/>
      <c r="H230" s="167">
        <v>49.6</v>
      </c>
      <c r="I230" s="159"/>
      <c r="J230" s="159"/>
      <c r="K230" s="160"/>
      <c r="L230" s="152"/>
      <c r="M230" s="161"/>
      <c r="N230" s="160"/>
      <c r="O230" s="162"/>
      <c r="P230" s="162"/>
      <c r="Q230" s="162"/>
      <c r="R230" s="162"/>
      <c r="S230" s="162"/>
      <c r="T230" s="163"/>
      <c r="AT230" s="13" t="s">
        <v>101</v>
      </c>
      <c r="AU230" s="13">
        <v>0</v>
      </c>
      <c r="AV230" s="13">
        <v>4</v>
      </c>
      <c r="AW230" s="13" t="b">
        <v>1</v>
      </c>
      <c r="AX230" s="13" t="b">
        <v>1</v>
      </c>
      <c r="AY230" s="13" t="s">
        <v>91</v>
      </c>
      <c r="BJ230" s="13">
        <v>0</v>
      </c>
    </row>
    <row r="231" spans="2:62" s="14" customFormat="1">
      <c r="B231" s="168"/>
      <c r="C231" s="169">
        <v>45</v>
      </c>
      <c r="D231" s="169" t="s">
        <v>158</v>
      </c>
      <c r="E231" s="170" t="s">
        <v>257</v>
      </c>
      <c r="F231" s="170" t="s">
        <v>258</v>
      </c>
      <c r="G231" s="171" t="s">
        <v>118</v>
      </c>
      <c r="H231" s="172">
        <v>50.591999999999999</v>
      </c>
      <c r="I231" s="583"/>
      <c r="J231" s="173">
        <f>ROUND(H231*I231,2)</f>
        <v>0</v>
      </c>
      <c r="K231" s="673" t="s">
        <v>98</v>
      </c>
      <c r="L231" s="168"/>
      <c r="M231" s="174"/>
      <c r="N231" s="175" t="s">
        <v>26</v>
      </c>
      <c r="O231" s="176">
        <v>0</v>
      </c>
      <c r="P231" s="176">
        <f>H231*O231</f>
        <v>0</v>
      </c>
      <c r="Q231" s="176">
        <v>2.8000000000000001E-2</v>
      </c>
      <c r="R231" s="176">
        <f>H231*Q231</f>
        <v>1.4165760000000001</v>
      </c>
      <c r="S231" s="176">
        <v>0</v>
      </c>
      <c r="T231" s="177">
        <f>H231*S231</f>
        <v>0</v>
      </c>
      <c r="AR231" s="14">
        <v>8</v>
      </c>
      <c r="AT231" s="14" t="s">
        <v>158</v>
      </c>
      <c r="AU231" s="14">
        <v>2</v>
      </c>
      <c r="AY231" s="14" t="s">
        <v>91</v>
      </c>
      <c r="BE231" s="14">
        <f>IF(N231="základní",J231,0)</f>
        <v>0</v>
      </c>
      <c r="BF231" s="14">
        <f>IF(N231="snížená",J231,0)</f>
        <v>0</v>
      </c>
      <c r="BG231" s="14">
        <f>IF(N231="zákl. přenesená",J231,0)</f>
        <v>0</v>
      </c>
      <c r="BH231" s="14">
        <f>IF(N231="sníž. přenesená",J231,0)</f>
        <v>0</v>
      </c>
      <c r="BI231" s="14">
        <f>IF(N231="nulová",J231,0)</f>
        <v>0</v>
      </c>
      <c r="BJ231" s="14">
        <v>1</v>
      </c>
    </row>
    <row r="232" spans="2:62" s="13" customFormat="1" ht="11.25">
      <c r="B232" s="152"/>
      <c r="C232" s="153"/>
      <c r="D232" s="154" t="s">
        <v>101</v>
      </c>
      <c r="E232" s="155"/>
      <c r="F232" s="156" t="s">
        <v>259</v>
      </c>
      <c r="G232" s="157"/>
      <c r="H232" s="158">
        <v>50.591999999999999</v>
      </c>
      <c r="I232" s="159"/>
      <c r="J232" s="159"/>
      <c r="K232" s="160"/>
      <c r="L232" s="152"/>
      <c r="M232" s="161"/>
      <c r="N232" s="160"/>
      <c r="O232" s="162"/>
      <c r="P232" s="162"/>
      <c r="Q232" s="162"/>
      <c r="R232" s="162"/>
      <c r="S232" s="162"/>
      <c r="T232" s="163"/>
      <c r="AT232" s="13" t="s">
        <v>101</v>
      </c>
      <c r="AU232" s="13">
        <v>0</v>
      </c>
      <c r="AV232" s="13">
        <v>2</v>
      </c>
      <c r="AW232" s="13" t="b">
        <v>1</v>
      </c>
      <c r="AY232" s="13" t="s">
        <v>91</v>
      </c>
      <c r="BJ232" s="13">
        <v>0</v>
      </c>
    </row>
    <row r="233" spans="2:62" s="13" customFormat="1" ht="11.25">
      <c r="B233" s="152"/>
      <c r="C233" s="153"/>
      <c r="D233" s="154" t="s">
        <v>101</v>
      </c>
      <c r="E233" s="155"/>
      <c r="F233" s="166" t="s">
        <v>103</v>
      </c>
      <c r="G233" s="164"/>
      <c r="H233" s="167">
        <v>50.591999999999999</v>
      </c>
      <c r="I233" s="159"/>
      <c r="J233" s="159"/>
      <c r="K233" s="160"/>
      <c r="L233" s="152"/>
      <c r="M233" s="161"/>
      <c r="N233" s="160"/>
      <c r="O233" s="162"/>
      <c r="P233" s="162"/>
      <c r="Q233" s="162"/>
      <c r="R233" s="162"/>
      <c r="S233" s="162"/>
      <c r="T233" s="163"/>
      <c r="AT233" s="13" t="s">
        <v>101</v>
      </c>
      <c r="AU233" s="13">
        <v>0</v>
      </c>
      <c r="AV233" s="13">
        <v>4</v>
      </c>
      <c r="AW233" s="13" t="b">
        <v>1</v>
      </c>
      <c r="AX233" s="13" t="b">
        <v>1</v>
      </c>
      <c r="AY233" s="13" t="s">
        <v>91</v>
      </c>
      <c r="BJ233" s="13">
        <v>0</v>
      </c>
    </row>
    <row r="234" spans="2:62" s="12" customFormat="1" ht="24">
      <c r="B234" s="672"/>
      <c r="C234" s="614">
        <v>46</v>
      </c>
      <c r="D234" s="614" t="s">
        <v>94</v>
      </c>
      <c r="E234" s="673" t="s">
        <v>260</v>
      </c>
      <c r="F234" s="673" t="s">
        <v>261</v>
      </c>
      <c r="G234" s="674" t="s">
        <v>130</v>
      </c>
      <c r="H234" s="675">
        <v>5.4359999999999999</v>
      </c>
      <c r="I234" s="676"/>
      <c r="J234" s="677">
        <f>ROUND(H234*I234,2)</f>
        <v>0</v>
      </c>
      <c r="K234" s="673" t="s">
        <v>98</v>
      </c>
      <c r="L234" s="672"/>
      <c r="M234" s="678"/>
      <c r="N234" s="679" t="s">
        <v>26</v>
      </c>
      <c r="O234" s="680">
        <v>0</v>
      </c>
      <c r="P234" s="680">
        <f>H234*O234</f>
        <v>0</v>
      </c>
      <c r="Q234" s="680">
        <v>2.2563399999999998</v>
      </c>
      <c r="R234" s="680">
        <f>H234*Q234</f>
        <v>12.265464239999998</v>
      </c>
      <c r="S234" s="680">
        <v>0</v>
      </c>
      <c r="T234" s="681">
        <f>H234*S234</f>
        <v>0</v>
      </c>
      <c r="U234" s="682"/>
      <c r="V234" s="682"/>
      <c r="W234" s="682"/>
      <c r="X234" s="682"/>
      <c r="Y234" s="682"/>
      <c r="Z234" s="682"/>
      <c r="AA234" s="682"/>
      <c r="AB234" s="682"/>
      <c r="AC234" s="682"/>
      <c r="AD234" s="682"/>
      <c r="AE234" s="682"/>
      <c r="AF234" s="682"/>
      <c r="AG234" s="682"/>
      <c r="AH234" s="682"/>
      <c r="AI234" s="682"/>
      <c r="AJ234" s="682"/>
      <c r="AK234" s="682"/>
      <c r="AL234" s="682"/>
      <c r="AM234" s="682"/>
      <c r="AN234" s="682"/>
      <c r="AO234" s="682"/>
      <c r="AP234" s="682"/>
      <c r="AQ234" s="682"/>
      <c r="AR234" s="682">
        <v>4</v>
      </c>
      <c r="AS234" s="682"/>
      <c r="AT234" s="682" t="s">
        <v>94</v>
      </c>
      <c r="AU234" s="682">
        <v>2</v>
      </c>
      <c r="AV234" s="682"/>
      <c r="AW234" s="682"/>
      <c r="AX234" s="682"/>
      <c r="AY234" s="682" t="s">
        <v>91</v>
      </c>
      <c r="AZ234" s="682"/>
      <c r="BA234" s="682"/>
      <c r="BB234" s="682"/>
      <c r="BC234" s="682"/>
      <c r="BD234" s="682"/>
      <c r="BE234" s="682">
        <f>IF(N234="základní",J234,0)</f>
        <v>0</v>
      </c>
      <c r="BF234" s="682">
        <f>IF(N234="snížená",J234,0)</f>
        <v>0</v>
      </c>
      <c r="BG234" s="682">
        <f>IF(N234="zákl. přenesená",J234,0)</f>
        <v>0</v>
      </c>
      <c r="BH234" s="682">
        <f>IF(N234="sníž. přenesená",J234,0)</f>
        <v>0</v>
      </c>
      <c r="BI234" s="682">
        <f>IF(N234="nulová",J234,0)</f>
        <v>0</v>
      </c>
      <c r="BJ234" s="682">
        <v>1</v>
      </c>
    </row>
    <row r="235" spans="2:62" s="7" customFormat="1">
      <c r="B235" s="93"/>
      <c r="D235" s="147" t="s">
        <v>99</v>
      </c>
      <c r="F235" s="148" t="s">
        <v>262</v>
      </c>
      <c r="L235" s="93"/>
      <c r="M235" s="149"/>
      <c r="T235" s="150"/>
      <c r="AT235" s="151" t="s">
        <v>99</v>
      </c>
      <c r="AU235" s="151">
        <v>0</v>
      </c>
      <c r="AY235" s="7" t="s">
        <v>91</v>
      </c>
      <c r="BJ235" s="7">
        <v>0</v>
      </c>
    </row>
    <row r="236" spans="2:62" s="13" customFormat="1" ht="11.25">
      <c r="B236" s="152"/>
      <c r="C236" s="153"/>
      <c r="D236" s="154" t="s">
        <v>101</v>
      </c>
      <c r="E236" s="155"/>
      <c r="F236" s="156" t="s">
        <v>263</v>
      </c>
      <c r="G236" s="157"/>
      <c r="H236" s="158">
        <v>5.4359999999999999</v>
      </c>
      <c r="I236" s="159"/>
      <c r="J236" s="159"/>
      <c r="K236" s="160"/>
      <c r="L236" s="152"/>
      <c r="M236" s="161"/>
      <c r="N236" s="160"/>
      <c r="O236" s="162"/>
      <c r="P236" s="162"/>
      <c r="Q236" s="162"/>
      <c r="R236" s="162"/>
      <c r="S236" s="162"/>
      <c r="T236" s="163"/>
      <c r="AT236" s="13" t="s">
        <v>101</v>
      </c>
      <c r="AU236" s="13">
        <v>0</v>
      </c>
      <c r="AV236" s="13">
        <v>2</v>
      </c>
      <c r="AW236" s="13" t="b">
        <v>1</v>
      </c>
      <c r="AY236" s="13" t="s">
        <v>91</v>
      </c>
      <c r="BJ236" s="13">
        <v>0</v>
      </c>
    </row>
    <row r="237" spans="2:62" s="13" customFormat="1" ht="11.25">
      <c r="B237" s="152"/>
      <c r="C237" s="153"/>
      <c r="D237" s="154" t="s">
        <v>101</v>
      </c>
      <c r="E237" s="155"/>
      <c r="F237" s="166" t="s">
        <v>103</v>
      </c>
      <c r="G237" s="164"/>
      <c r="H237" s="167">
        <v>5.4359999999999999</v>
      </c>
      <c r="I237" s="159"/>
      <c r="J237" s="159"/>
      <c r="K237" s="160"/>
      <c r="L237" s="152"/>
      <c r="M237" s="161"/>
      <c r="N237" s="160"/>
      <c r="O237" s="162"/>
      <c r="P237" s="162"/>
      <c r="Q237" s="162"/>
      <c r="R237" s="162"/>
      <c r="S237" s="162"/>
      <c r="T237" s="163"/>
      <c r="AT237" s="13" t="s">
        <v>101</v>
      </c>
      <c r="AU237" s="13">
        <v>0</v>
      </c>
      <c r="AV237" s="13">
        <v>4</v>
      </c>
      <c r="AW237" s="13" t="b">
        <v>1</v>
      </c>
      <c r="AX237" s="13" t="b">
        <v>1</v>
      </c>
      <c r="AY237" s="13" t="s">
        <v>91</v>
      </c>
      <c r="BJ237" s="13">
        <v>0</v>
      </c>
    </row>
    <row r="238" spans="2:62" s="12" customFormat="1" ht="24">
      <c r="B238" s="672"/>
      <c r="C238" s="614">
        <v>47</v>
      </c>
      <c r="D238" s="614" t="s">
        <v>94</v>
      </c>
      <c r="E238" s="673" t="s">
        <v>264</v>
      </c>
      <c r="F238" s="673" t="s">
        <v>265</v>
      </c>
      <c r="G238" s="674" t="s">
        <v>118</v>
      </c>
      <c r="H238" s="675">
        <v>66</v>
      </c>
      <c r="I238" s="676"/>
      <c r="J238" s="677">
        <f>ROUND(H238*I238,2)</f>
        <v>0</v>
      </c>
      <c r="K238" s="673" t="s">
        <v>98</v>
      </c>
      <c r="L238" s="672"/>
      <c r="M238" s="678"/>
      <c r="N238" s="679" t="s">
        <v>26</v>
      </c>
      <c r="O238" s="680">
        <v>0.24</v>
      </c>
      <c r="P238" s="680">
        <f>H238*O238</f>
        <v>15.84</v>
      </c>
      <c r="Q238" s="680">
        <v>1.0000000000000001E-5</v>
      </c>
      <c r="R238" s="680">
        <f>H238*Q238</f>
        <v>6.600000000000001E-4</v>
      </c>
      <c r="S238" s="680">
        <v>0</v>
      </c>
      <c r="T238" s="681">
        <f>H238*S238</f>
        <v>0</v>
      </c>
      <c r="U238" s="682"/>
      <c r="V238" s="682"/>
      <c r="W238" s="682"/>
      <c r="X238" s="682"/>
      <c r="Y238" s="682"/>
      <c r="Z238" s="682"/>
      <c r="AA238" s="682"/>
      <c r="AB238" s="682"/>
      <c r="AC238" s="682"/>
      <c r="AD238" s="682"/>
      <c r="AE238" s="682"/>
      <c r="AF238" s="682"/>
      <c r="AG238" s="682"/>
      <c r="AH238" s="682"/>
      <c r="AI238" s="682"/>
      <c r="AJ238" s="682"/>
      <c r="AK238" s="682"/>
      <c r="AL238" s="682"/>
      <c r="AM238" s="682"/>
      <c r="AN238" s="682"/>
      <c r="AO238" s="682"/>
      <c r="AP238" s="682"/>
      <c r="AQ238" s="682"/>
      <c r="AR238" s="682">
        <v>4</v>
      </c>
      <c r="AS238" s="682"/>
      <c r="AT238" s="682" t="s">
        <v>94</v>
      </c>
      <c r="AU238" s="682">
        <v>2</v>
      </c>
      <c r="AV238" s="682"/>
      <c r="AW238" s="682"/>
      <c r="AX238" s="682"/>
      <c r="AY238" s="682" t="s">
        <v>91</v>
      </c>
      <c r="AZ238" s="682"/>
      <c r="BA238" s="682"/>
      <c r="BB238" s="682"/>
      <c r="BC238" s="682"/>
      <c r="BD238" s="682"/>
      <c r="BE238" s="682">
        <f>IF(N238="základní",J238,0)</f>
        <v>0</v>
      </c>
      <c r="BF238" s="682">
        <f>IF(N238="snížená",J238,0)</f>
        <v>0</v>
      </c>
      <c r="BG238" s="682">
        <f>IF(N238="zákl. přenesená",J238,0)</f>
        <v>0</v>
      </c>
      <c r="BH238" s="682">
        <f>IF(N238="sníž. přenesená",J238,0)</f>
        <v>0</v>
      </c>
      <c r="BI238" s="682">
        <f>IF(N238="nulová",J238,0)</f>
        <v>0</v>
      </c>
      <c r="BJ238" s="682">
        <v>1</v>
      </c>
    </row>
    <row r="239" spans="2:62" s="7" customFormat="1">
      <c r="B239" s="93"/>
      <c r="D239" s="147" t="s">
        <v>99</v>
      </c>
      <c r="F239" s="148" t="s">
        <v>266</v>
      </c>
      <c r="L239" s="93"/>
      <c r="M239" s="149"/>
      <c r="T239" s="150"/>
      <c r="AT239" s="151" t="s">
        <v>99</v>
      </c>
      <c r="AU239" s="151">
        <v>0</v>
      </c>
      <c r="AY239" s="7" t="s">
        <v>91</v>
      </c>
      <c r="BJ239" s="7">
        <v>0</v>
      </c>
    </row>
    <row r="240" spans="2:62" s="12" customFormat="1" ht="24">
      <c r="B240" s="672"/>
      <c r="C240" s="614">
        <v>48</v>
      </c>
      <c r="D240" s="614" t="s">
        <v>94</v>
      </c>
      <c r="E240" s="673" t="s">
        <v>267</v>
      </c>
      <c r="F240" s="673" t="s">
        <v>268</v>
      </c>
      <c r="G240" s="674" t="s">
        <v>118</v>
      </c>
      <c r="H240" s="675">
        <v>66</v>
      </c>
      <c r="I240" s="676"/>
      <c r="J240" s="677">
        <f>ROUND(H240*I240,2)</f>
        <v>0</v>
      </c>
      <c r="K240" s="673" t="s">
        <v>98</v>
      </c>
      <c r="L240" s="672"/>
      <c r="M240" s="678"/>
      <c r="N240" s="679" t="s">
        <v>26</v>
      </c>
      <c r="O240" s="680">
        <v>0.104</v>
      </c>
      <c r="P240" s="680">
        <f>H240*O240</f>
        <v>6.8639999999999999</v>
      </c>
      <c r="Q240" s="680">
        <v>3.4000000000000002E-4</v>
      </c>
      <c r="R240" s="680">
        <f>H240*Q240</f>
        <v>2.2440000000000002E-2</v>
      </c>
      <c r="S240" s="680">
        <v>0</v>
      </c>
      <c r="T240" s="681">
        <f>H240*S240</f>
        <v>0</v>
      </c>
      <c r="U240" s="682"/>
      <c r="V240" s="682"/>
      <c r="W240" s="682"/>
      <c r="X240" s="682"/>
      <c r="Y240" s="682"/>
      <c r="Z240" s="682"/>
      <c r="AA240" s="682"/>
      <c r="AB240" s="682"/>
      <c r="AC240" s="682"/>
      <c r="AD240" s="682"/>
      <c r="AE240" s="682"/>
      <c r="AF240" s="682"/>
      <c r="AG240" s="682"/>
      <c r="AH240" s="682"/>
      <c r="AI240" s="682"/>
      <c r="AJ240" s="682"/>
      <c r="AK240" s="682"/>
      <c r="AL240" s="682"/>
      <c r="AM240" s="682"/>
      <c r="AN240" s="682"/>
      <c r="AO240" s="682"/>
      <c r="AP240" s="682"/>
      <c r="AQ240" s="682"/>
      <c r="AR240" s="682">
        <v>4</v>
      </c>
      <c r="AS240" s="682"/>
      <c r="AT240" s="682" t="s">
        <v>94</v>
      </c>
      <c r="AU240" s="682">
        <v>2</v>
      </c>
      <c r="AV240" s="682"/>
      <c r="AW240" s="682"/>
      <c r="AX240" s="682"/>
      <c r="AY240" s="682" t="s">
        <v>91</v>
      </c>
      <c r="AZ240" s="682"/>
      <c r="BA240" s="682"/>
      <c r="BB240" s="682"/>
      <c r="BC240" s="682"/>
      <c r="BD240" s="682"/>
      <c r="BE240" s="682">
        <f>IF(N240="základní",J240,0)</f>
        <v>0</v>
      </c>
      <c r="BF240" s="682">
        <f>IF(N240="snížená",J240,0)</f>
        <v>0</v>
      </c>
      <c r="BG240" s="682">
        <f>IF(N240="zákl. přenesená",J240,0)</f>
        <v>0</v>
      </c>
      <c r="BH240" s="682">
        <f>IF(N240="sníž. přenesená",J240,0)</f>
        <v>0</v>
      </c>
      <c r="BI240" s="682">
        <f>IF(N240="nulová",J240,0)</f>
        <v>0</v>
      </c>
      <c r="BJ240" s="682">
        <v>1</v>
      </c>
    </row>
    <row r="241" spans="2:62" s="7" customFormat="1">
      <c r="B241" s="93"/>
      <c r="D241" s="147" t="s">
        <v>99</v>
      </c>
      <c r="F241" s="148" t="s">
        <v>269</v>
      </c>
      <c r="L241" s="93"/>
      <c r="M241" s="149"/>
      <c r="T241" s="150"/>
      <c r="AT241" s="151" t="s">
        <v>99</v>
      </c>
      <c r="AU241" s="151">
        <v>0</v>
      </c>
      <c r="AY241" s="7" t="s">
        <v>91</v>
      </c>
      <c r="BJ241" s="7">
        <v>0</v>
      </c>
    </row>
    <row r="242" spans="2:62" s="13" customFormat="1" ht="11.25">
      <c r="B242" s="152"/>
      <c r="C242" s="153"/>
      <c r="D242" s="154" t="s">
        <v>101</v>
      </c>
      <c r="E242" s="155"/>
      <c r="F242" s="156" t="s">
        <v>237</v>
      </c>
      <c r="G242" s="157"/>
      <c r="H242" s="158">
        <v>66</v>
      </c>
      <c r="I242" s="159"/>
      <c r="J242" s="159"/>
      <c r="K242" s="160"/>
      <c r="L242" s="152"/>
      <c r="M242" s="161"/>
      <c r="N242" s="160"/>
      <c r="O242" s="162"/>
      <c r="P242" s="162"/>
      <c r="Q242" s="162"/>
      <c r="R242" s="162"/>
      <c r="S242" s="162"/>
      <c r="T242" s="163"/>
      <c r="AT242" s="13" t="s">
        <v>101</v>
      </c>
      <c r="AU242" s="13">
        <v>0</v>
      </c>
      <c r="AV242" s="13">
        <v>2</v>
      </c>
      <c r="AW242" s="13" t="b">
        <v>1</v>
      </c>
      <c r="AY242" s="13" t="s">
        <v>91</v>
      </c>
      <c r="BJ242" s="13">
        <v>0</v>
      </c>
    </row>
    <row r="243" spans="2:62" s="13" customFormat="1" ht="11.25">
      <c r="B243" s="152"/>
      <c r="C243" s="153"/>
      <c r="D243" s="154" t="s">
        <v>101</v>
      </c>
      <c r="E243" s="155"/>
      <c r="F243" s="166" t="s">
        <v>103</v>
      </c>
      <c r="G243" s="164"/>
      <c r="H243" s="167">
        <v>66</v>
      </c>
      <c r="I243" s="159"/>
      <c r="J243" s="159"/>
      <c r="K243" s="160"/>
      <c r="L243" s="152"/>
      <c r="M243" s="161"/>
      <c r="N243" s="160"/>
      <c r="O243" s="162"/>
      <c r="P243" s="162"/>
      <c r="Q243" s="162"/>
      <c r="R243" s="162"/>
      <c r="S243" s="162"/>
      <c r="T243" s="163"/>
      <c r="AT243" s="13" t="s">
        <v>101</v>
      </c>
      <c r="AU243" s="13">
        <v>0</v>
      </c>
      <c r="AV243" s="13">
        <v>4</v>
      </c>
      <c r="AW243" s="13" t="b">
        <v>1</v>
      </c>
      <c r="AX243" s="13" t="b">
        <v>1</v>
      </c>
      <c r="AY243" s="13" t="s">
        <v>91</v>
      </c>
      <c r="BJ243" s="13">
        <v>0</v>
      </c>
    </row>
    <row r="244" spans="2:62" s="12" customFormat="1">
      <c r="B244" s="672"/>
      <c r="C244" s="614">
        <v>49</v>
      </c>
      <c r="D244" s="614" t="s">
        <v>94</v>
      </c>
      <c r="E244" s="673" t="s">
        <v>270</v>
      </c>
      <c r="F244" s="673" t="s">
        <v>271</v>
      </c>
      <c r="G244" s="674" t="s">
        <v>118</v>
      </c>
      <c r="H244" s="675">
        <v>20</v>
      </c>
      <c r="I244" s="676"/>
      <c r="J244" s="677">
        <f>ROUND(H244*I244,2)</f>
        <v>0</v>
      </c>
      <c r="K244" s="673" t="s">
        <v>98</v>
      </c>
      <c r="L244" s="672"/>
      <c r="M244" s="678"/>
      <c r="N244" s="679" t="s">
        <v>26</v>
      </c>
      <c r="O244" s="680">
        <v>0</v>
      </c>
      <c r="P244" s="680">
        <f>H244*O244</f>
        <v>0</v>
      </c>
      <c r="Q244" s="680">
        <v>0</v>
      </c>
      <c r="R244" s="680">
        <f>H244*Q244</f>
        <v>0</v>
      </c>
      <c r="S244" s="680">
        <v>0</v>
      </c>
      <c r="T244" s="681">
        <f>H244*S244</f>
        <v>0</v>
      </c>
      <c r="U244" s="682"/>
      <c r="V244" s="682"/>
      <c r="W244" s="682"/>
      <c r="X244" s="682"/>
      <c r="Y244" s="682"/>
      <c r="Z244" s="682"/>
      <c r="AA244" s="682"/>
      <c r="AB244" s="682"/>
      <c r="AC244" s="682"/>
      <c r="AD244" s="682"/>
      <c r="AE244" s="682"/>
      <c r="AF244" s="682"/>
      <c r="AG244" s="682"/>
      <c r="AH244" s="682"/>
      <c r="AI244" s="682"/>
      <c r="AJ244" s="682"/>
      <c r="AK244" s="682"/>
      <c r="AL244" s="682"/>
      <c r="AM244" s="682"/>
      <c r="AN244" s="682"/>
      <c r="AO244" s="682"/>
      <c r="AP244" s="682"/>
      <c r="AQ244" s="682"/>
      <c r="AR244" s="682">
        <v>4</v>
      </c>
      <c r="AS244" s="682"/>
      <c r="AT244" s="682" t="s">
        <v>94</v>
      </c>
      <c r="AU244" s="682">
        <v>2</v>
      </c>
      <c r="AV244" s="682"/>
      <c r="AW244" s="682"/>
      <c r="AX244" s="682"/>
      <c r="AY244" s="682" t="s">
        <v>91</v>
      </c>
      <c r="AZ244" s="682"/>
      <c r="BA244" s="682"/>
      <c r="BB244" s="682"/>
      <c r="BC244" s="682"/>
      <c r="BD244" s="682"/>
      <c r="BE244" s="682">
        <f>IF(N244="základní",J244,0)</f>
        <v>0</v>
      </c>
      <c r="BF244" s="682">
        <f>IF(N244="snížená",J244,0)</f>
        <v>0</v>
      </c>
      <c r="BG244" s="682">
        <f>IF(N244="zákl. přenesená",J244,0)</f>
        <v>0</v>
      </c>
      <c r="BH244" s="682">
        <f>IF(N244="sníž. přenesená",J244,0)</f>
        <v>0</v>
      </c>
      <c r="BI244" s="682">
        <f>IF(N244="nulová",J244,0)</f>
        <v>0</v>
      </c>
      <c r="BJ244" s="682">
        <v>1</v>
      </c>
    </row>
    <row r="245" spans="2:62" s="7" customFormat="1">
      <c r="B245" s="93"/>
      <c r="D245" s="147" t="s">
        <v>99</v>
      </c>
      <c r="F245" s="148" t="s">
        <v>272</v>
      </c>
      <c r="L245" s="93"/>
      <c r="M245" s="149"/>
      <c r="T245" s="150"/>
      <c r="AT245" s="151" t="s">
        <v>99</v>
      </c>
      <c r="AU245" s="151">
        <v>0</v>
      </c>
      <c r="AY245" s="7" t="s">
        <v>91</v>
      </c>
      <c r="BJ245" s="7">
        <v>0</v>
      </c>
    </row>
    <row r="246" spans="2:62" s="13" customFormat="1" ht="11.25">
      <c r="B246" s="152"/>
      <c r="C246" s="153"/>
      <c r="D246" s="154" t="s">
        <v>101</v>
      </c>
      <c r="E246" s="155"/>
      <c r="F246" s="156" t="s">
        <v>273</v>
      </c>
      <c r="G246" s="157"/>
      <c r="H246" s="158">
        <v>20</v>
      </c>
      <c r="I246" s="159"/>
      <c r="J246" s="159"/>
      <c r="K246" s="160"/>
      <c r="L246" s="152"/>
      <c r="M246" s="161"/>
      <c r="N246" s="160"/>
      <c r="O246" s="162"/>
      <c r="P246" s="162"/>
      <c r="Q246" s="162"/>
      <c r="R246" s="162"/>
      <c r="S246" s="162"/>
      <c r="T246" s="163"/>
      <c r="AT246" s="13" t="s">
        <v>101</v>
      </c>
      <c r="AU246" s="13">
        <v>0</v>
      </c>
      <c r="AV246" s="13">
        <v>2</v>
      </c>
      <c r="AW246" s="13" t="b">
        <v>1</v>
      </c>
      <c r="AY246" s="13" t="s">
        <v>91</v>
      </c>
      <c r="BJ246" s="13">
        <v>0</v>
      </c>
    </row>
    <row r="247" spans="2:62" s="13" customFormat="1" ht="11.25">
      <c r="B247" s="152"/>
      <c r="C247" s="153"/>
      <c r="D247" s="154" t="s">
        <v>101</v>
      </c>
      <c r="E247" s="155"/>
      <c r="F247" s="166" t="s">
        <v>103</v>
      </c>
      <c r="G247" s="164"/>
      <c r="H247" s="167">
        <v>20</v>
      </c>
      <c r="I247" s="159"/>
      <c r="J247" s="159"/>
      <c r="K247" s="160"/>
      <c r="L247" s="152"/>
      <c r="M247" s="161"/>
      <c r="N247" s="160"/>
      <c r="O247" s="162"/>
      <c r="P247" s="162"/>
      <c r="Q247" s="162"/>
      <c r="R247" s="162"/>
      <c r="S247" s="162"/>
      <c r="T247" s="163"/>
      <c r="AT247" s="13" t="s">
        <v>101</v>
      </c>
      <c r="AU247" s="13">
        <v>0</v>
      </c>
      <c r="AV247" s="13">
        <v>4</v>
      </c>
      <c r="AW247" s="13" t="b">
        <v>1</v>
      </c>
      <c r="AX247" s="13" t="b">
        <v>1</v>
      </c>
      <c r="AY247" s="13" t="s">
        <v>91</v>
      </c>
      <c r="BJ247" s="13">
        <v>0</v>
      </c>
    </row>
    <row r="248" spans="2:62" s="12" customFormat="1" ht="24">
      <c r="B248" s="672"/>
      <c r="C248" s="614">
        <v>50</v>
      </c>
      <c r="D248" s="614" t="s">
        <v>94</v>
      </c>
      <c r="E248" s="673" t="s">
        <v>274</v>
      </c>
      <c r="F248" s="673" t="s">
        <v>275</v>
      </c>
      <c r="G248" s="674" t="s">
        <v>97</v>
      </c>
      <c r="H248" s="675">
        <v>12.7</v>
      </c>
      <c r="I248" s="676"/>
      <c r="J248" s="677">
        <f>ROUND(H248*I248,2)</f>
        <v>0</v>
      </c>
      <c r="K248" s="673" t="s">
        <v>98</v>
      </c>
      <c r="L248" s="672"/>
      <c r="M248" s="678"/>
      <c r="N248" s="679" t="s">
        <v>26</v>
      </c>
      <c r="O248" s="680">
        <v>0</v>
      </c>
      <c r="P248" s="680">
        <f>H248*O248</f>
        <v>0</v>
      </c>
      <c r="Q248" s="680">
        <v>0</v>
      </c>
      <c r="R248" s="680">
        <f>H248*Q248</f>
        <v>0</v>
      </c>
      <c r="S248" s="680">
        <v>0</v>
      </c>
      <c r="T248" s="681">
        <f>H248*S248</f>
        <v>0</v>
      </c>
      <c r="U248" s="682"/>
      <c r="V248" s="682"/>
      <c r="W248" s="682"/>
      <c r="X248" s="682"/>
      <c r="Y248" s="682"/>
      <c r="Z248" s="682"/>
      <c r="AA248" s="682"/>
      <c r="AB248" s="682"/>
      <c r="AC248" s="682"/>
      <c r="AD248" s="682"/>
      <c r="AE248" s="682"/>
      <c r="AF248" s="682"/>
      <c r="AG248" s="682"/>
      <c r="AH248" s="682"/>
      <c r="AI248" s="682"/>
      <c r="AJ248" s="682"/>
      <c r="AK248" s="682"/>
      <c r="AL248" s="682"/>
      <c r="AM248" s="682"/>
      <c r="AN248" s="682"/>
      <c r="AO248" s="682"/>
      <c r="AP248" s="682"/>
      <c r="AQ248" s="682"/>
      <c r="AR248" s="682">
        <v>4</v>
      </c>
      <c r="AS248" s="682"/>
      <c r="AT248" s="682" t="s">
        <v>94</v>
      </c>
      <c r="AU248" s="682">
        <v>2</v>
      </c>
      <c r="AV248" s="682"/>
      <c r="AW248" s="682"/>
      <c r="AX248" s="682"/>
      <c r="AY248" s="682" t="s">
        <v>91</v>
      </c>
      <c r="AZ248" s="682"/>
      <c r="BA248" s="682"/>
      <c r="BB248" s="682"/>
      <c r="BC248" s="682"/>
      <c r="BD248" s="682"/>
      <c r="BE248" s="682">
        <f>IF(N248="základní",J248,0)</f>
        <v>0</v>
      </c>
      <c r="BF248" s="682">
        <f>IF(N248="snížená",J248,0)</f>
        <v>0</v>
      </c>
      <c r="BG248" s="682">
        <f>IF(N248="zákl. přenesená",J248,0)</f>
        <v>0</v>
      </c>
      <c r="BH248" s="682">
        <f>IF(N248="sníž. přenesená",J248,0)</f>
        <v>0</v>
      </c>
      <c r="BI248" s="682">
        <f>IF(N248="nulová",J248,0)</f>
        <v>0</v>
      </c>
      <c r="BJ248" s="682">
        <v>1</v>
      </c>
    </row>
    <row r="249" spans="2:62" s="7" customFormat="1">
      <c r="B249" s="93"/>
      <c r="D249" s="147" t="s">
        <v>99</v>
      </c>
      <c r="F249" s="148" t="s">
        <v>276</v>
      </c>
      <c r="L249" s="93"/>
      <c r="M249" s="149"/>
      <c r="T249" s="150"/>
      <c r="AT249" s="151" t="s">
        <v>99</v>
      </c>
      <c r="AU249" s="151">
        <v>0</v>
      </c>
      <c r="AY249" s="7" t="s">
        <v>91</v>
      </c>
      <c r="BJ249" s="7">
        <v>0</v>
      </c>
    </row>
    <row r="250" spans="2:62" s="13" customFormat="1" ht="11.25">
      <c r="B250" s="152"/>
      <c r="C250" s="153"/>
      <c r="D250" s="154" t="s">
        <v>101</v>
      </c>
      <c r="E250" s="155"/>
      <c r="F250" s="156" t="s">
        <v>102</v>
      </c>
      <c r="G250" s="157"/>
      <c r="H250" s="158">
        <v>12.7</v>
      </c>
      <c r="I250" s="159"/>
      <c r="J250" s="159"/>
      <c r="K250" s="160"/>
      <c r="L250" s="152"/>
      <c r="M250" s="161"/>
      <c r="N250" s="160"/>
      <c r="O250" s="162"/>
      <c r="P250" s="162"/>
      <c r="Q250" s="162"/>
      <c r="R250" s="162"/>
      <c r="S250" s="162"/>
      <c r="T250" s="163"/>
      <c r="AT250" s="13" t="s">
        <v>101</v>
      </c>
      <c r="AU250" s="13">
        <v>0</v>
      </c>
      <c r="AV250" s="13">
        <v>2</v>
      </c>
      <c r="AW250" s="13" t="b">
        <v>1</v>
      </c>
      <c r="AY250" s="13" t="s">
        <v>91</v>
      </c>
      <c r="BJ250" s="13">
        <v>0</v>
      </c>
    </row>
    <row r="251" spans="2:62" s="13" customFormat="1" ht="11.25">
      <c r="B251" s="152"/>
      <c r="C251" s="153"/>
      <c r="D251" s="154" t="s">
        <v>101</v>
      </c>
      <c r="E251" s="155"/>
      <c r="F251" s="166" t="s">
        <v>103</v>
      </c>
      <c r="G251" s="164"/>
      <c r="H251" s="167">
        <v>12.7</v>
      </c>
      <c r="I251" s="159"/>
      <c r="J251" s="159"/>
      <c r="K251" s="160"/>
      <c r="L251" s="152"/>
      <c r="M251" s="161"/>
      <c r="N251" s="160"/>
      <c r="O251" s="162"/>
      <c r="P251" s="162"/>
      <c r="Q251" s="162"/>
      <c r="R251" s="162"/>
      <c r="S251" s="162"/>
      <c r="T251" s="163"/>
      <c r="AT251" s="13" t="s">
        <v>101</v>
      </c>
      <c r="AU251" s="13">
        <v>0</v>
      </c>
      <c r="AV251" s="13">
        <v>4</v>
      </c>
      <c r="AW251" s="13" t="b">
        <v>1</v>
      </c>
      <c r="AX251" s="13" t="b">
        <v>1</v>
      </c>
      <c r="AY251" s="13" t="s">
        <v>91</v>
      </c>
      <c r="BJ251" s="13">
        <v>0</v>
      </c>
    </row>
    <row r="252" spans="2:62" s="12" customFormat="1" ht="24">
      <c r="B252" s="672"/>
      <c r="C252" s="614">
        <v>51</v>
      </c>
      <c r="D252" s="614" t="s">
        <v>94</v>
      </c>
      <c r="E252" s="673" t="s">
        <v>277</v>
      </c>
      <c r="F252" s="673" t="s">
        <v>278</v>
      </c>
      <c r="G252" s="674" t="s">
        <v>118</v>
      </c>
      <c r="H252" s="675">
        <v>66</v>
      </c>
      <c r="I252" s="676"/>
      <c r="J252" s="677">
        <f>ROUND(H252*I252,2)</f>
        <v>0</v>
      </c>
      <c r="K252" s="673" t="s">
        <v>98</v>
      </c>
      <c r="L252" s="672"/>
      <c r="M252" s="678"/>
      <c r="N252" s="679" t="s">
        <v>26</v>
      </c>
      <c r="O252" s="680">
        <v>0</v>
      </c>
      <c r="P252" s="680">
        <f>H252*O252</f>
        <v>0</v>
      </c>
      <c r="Q252" s="680">
        <v>0</v>
      </c>
      <c r="R252" s="680">
        <f>H252*Q252</f>
        <v>0</v>
      </c>
      <c r="S252" s="680">
        <v>0</v>
      </c>
      <c r="T252" s="681">
        <f>H252*S252</f>
        <v>0</v>
      </c>
      <c r="U252" s="682"/>
      <c r="V252" s="682"/>
      <c r="W252" s="682"/>
      <c r="X252" s="682"/>
      <c r="Y252" s="682"/>
      <c r="Z252" s="682"/>
      <c r="AA252" s="682"/>
      <c r="AB252" s="682"/>
      <c r="AC252" s="682"/>
      <c r="AD252" s="682"/>
      <c r="AE252" s="682"/>
      <c r="AF252" s="682"/>
      <c r="AG252" s="682"/>
      <c r="AH252" s="682"/>
      <c r="AI252" s="682"/>
      <c r="AJ252" s="682"/>
      <c r="AK252" s="682"/>
      <c r="AL252" s="682"/>
      <c r="AM252" s="682"/>
      <c r="AN252" s="682"/>
      <c r="AO252" s="682"/>
      <c r="AP252" s="682"/>
      <c r="AQ252" s="682"/>
      <c r="AR252" s="682">
        <v>4</v>
      </c>
      <c r="AS252" s="682"/>
      <c r="AT252" s="682" t="s">
        <v>94</v>
      </c>
      <c r="AU252" s="682">
        <v>2</v>
      </c>
      <c r="AV252" s="682"/>
      <c r="AW252" s="682"/>
      <c r="AX252" s="682"/>
      <c r="AY252" s="682" t="s">
        <v>91</v>
      </c>
      <c r="AZ252" s="682"/>
      <c r="BA252" s="682"/>
      <c r="BB252" s="682"/>
      <c r="BC252" s="682"/>
      <c r="BD252" s="682"/>
      <c r="BE252" s="682">
        <f>IF(N252="základní",J252,0)</f>
        <v>0</v>
      </c>
      <c r="BF252" s="682">
        <f>IF(N252="snížená",J252,0)</f>
        <v>0</v>
      </c>
      <c r="BG252" s="682">
        <f>IF(N252="zákl. přenesená",J252,0)</f>
        <v>0</v>
      </c>
      <c r="BH252" s="682">
        <f>IF(N252="sníž. přenesená",J252,0)</f>
        <v>0</v>
      </c>
      <c r="BI252" s="682">
        <f>IF(N252="nulová",J252,0)</f>
        <v>0</v>
      </c>
      <c r="BJ252" s="682">
        <v>1</v>
      </c>
    </row>
    <row r="253" spans="2:62" s="7" customFormat="1">
      <c r="B253" s="93"/>
      <c r="D253" s="147" t="s">
        <v>99</v>
      </c>
      <c r="F253" s="148" t="s">
        <v>279</v>
      </c>
      <c r="L253" s="93"/>
      <c r="M253" s="149"/>
      <c r="T253" s="150"/>
      <c r="AT253" s="151" t="s">
        <v>99</v>
      </c>
      <c r="AU253" s="151">
        <v>0</v>
      </c>
      <c r="AY253" s="7" t="s">
        <v>91</v>
      </c>
      <c r="BJ253" s="7">
        <v>0</v>
      </c>
    </row>
    <row r="254" spans="2:62" s="14" customFormat="1" ht="24">
      <c r="B254" s="168"/>
      <c r="C254" s="169">
        <v>52</v>
      </c>
      <c r="D254" s="169" t="s">
        <v>158</v>
      </c>
      <c r="E254" s="170" t="s">
        <v>280</v>
      </c>
      <c r="F254" s="170" t="s">
        <v>281</v>
      </c>
      <c r="G254" s="171" t="s">
        <v>118</v>
      </c>
      <c r="H254" s="172">
        <v>69.3</v>
      </c>
      <c r="I254" s="583"/>
      <c r="J254" s="173">
        <f>ROUND(H254*I254,2)</f>
        <v>0</v>
      </c>
      <c r="K254" s="673" t="s">
        <v>98</v>
      </c>
      <c r="L254" s="168"/>
      <c r="M254" s="174"/>
      <c r="N254" s="175" t="s">
        <v>26</v>
      </c>
      <c r="O254" s="176">
        <v>0</v>
      </c>
      <c r="P254" s="176">
        <f>H254*O254</f>
        <v>0</v>
      </c>
      <c r="Q254" s="176">
        <v>6.8999999999999997E-4</v>
      </c>
      <c r="R254" s="176">
        <f>H254*Q254</f>
        <v>4.7816999999999998E-2</v>
      </c>
      <c r="S254" s="176">
        <v>0</v>
      </c>
      <c r="T254" s="177">
        <f>H254*S254</f>
        <v>0</v>
      </c>
      <c r="AR254" s="14">
        <v>8</v>
      </c>
      <c r="AT254" s="14" t="s">
        <v>158</v>
      </c>
      <c r="AU254" s="14">
        <v>2</v>
      </c>
      <c r="AY254" s="14" t="s">
        <v>91</v>
      </c>
      <c r="BE254" s="14">
        <f>IF(N254="základní",J254,0)</f>
        <v>0</v>
      </c>
      <c r="BF254" s="14">
        <f>IF(N254="snížená",J254,0)</f>
        <v>0</v>
      </c>
      <c r="BG254" s="14">
        <f>IF(N254="zákl. přenesená",J254,0)</f>
        <v>0</v>
      </c>
      <c r="BH254" s="14">
        <f>IF(N254="sníž. přenesená",J254,0)</f>
        <v>0</v>
      </c>
      <c r="BI254" s="14">
        <f>IF(N254="nulová",J254,0)</f>
        <v>0</v>
      </c>
      <c r="BJ254" s="14">
        <v>1</v>
      </c>
    </row>
    <row r="255" spans="2:62" s="13" customFormat="1" ht="11.25">
      <c r="B255" s="152"/>
      <c r="C255" s="153"/>
      <c r="D255" s="154" t="s">
        <v>101</v>
      </c>
      <c r="E255" s="155"/>
      <c r="F255" s="156" t="s">
        <v>282</v>
      </c>
      <c r="G255" s="157"/>
      <c r="H255" s="158">
        <v>69.3</v>
      </c>
      <c r="I255" s="159"/>
      <c r="J255" s="159"/>
      <c r="K255" s="160"/>
      <c r="L255" s="152"/>
      <c r="M255" s="161"/>
      <c r="N255" s="160"/>
      <c r="O255" s="162"/>
      <c r="P255" s="162"/>
      <c r="Q255" s="162"/>
      <c r="R255" s="162"/>
      <c r="S255" s="162"/>
      <c r="T255" s="163"/>
      <c r="AT255" s="13" t="s">
        <v>101</v>
      </c>
      <c r="AU255" s="13">
        <v>0</v>
      </c>
      <c r="AV255" s="13">
        <v>2</v>
      </c>
      <c r="AW255" s="13" t="b">
        <v>1</v>
      </c>
      <c r="AY255" s="13" t="s">
        <v>91</v>
      </c>
      <c r="BJ255" s="13">
        <v>0</v>
      </c>
    </row>
    <row r="256" spans="2:62" s="13" customFormat="1" ht="11.25">
      <c r="B256" s="152"/>
      <c r="C256" s="153"/>
      <c r="D256" s="154" t="s">
        <v>101</v>
      </c>
      <c r="E256" s="155"/>
      <c r="F256" s="166" t="s">
        <v>103</v>
      </c>
      <c r="G256" s="164"/>
      <c r="H256" s="167">
        <v>69.3</v>
      </c>
      <c r="I256" s="159"/>
      <c r="J256" s="159"/>
      <c r="K256" s="160"/>
      <c r="L256" s="152"/>
      <c r="M256" s="161"/>
      <c r="N256" s="160"/>
      <c r="O256" s="162"/>
      <c r="P256" s="162"/>
      <c r="Q256" s="162"/>
      <c r="R256" s="162"/>
      <c r="S256" s="162"/>
      <c r="T256" s="163"/>
      <c r="AT256" s="13" t="s">
        <v>101</v>
      </c>
      <c r="AU256" s="13">
        <v>0</v>
      </c>
      <c r="AV256" s="13">
        <v>4</v>
      </c>
      <c r="AW256" s="13" t="b">
        <v>1</v>
      </c>
      <c r="AX256" s="13" t="b">
        <v>1</v>
      </c>
      <c r="AY256" s="13" t="s">
        <v>91</v>
      </c>
      <c r="BJ256" s="13">
        <v>0</v>
      </c>
    </row>
    <row r="257" spans="2:62" s="12" customFormat="1" ht="24">
      <c r="B257" s="672"/>
      <c r="C257" s="614">
        <v>53</v>
      </c>
      <c r="D257" s="614" t="s">
        <v>94</v>
      </c>
      <c r="E257" s="673" t="s">
        <v>283</v>
      </c>
      <c r="F257" s="673" t="s">
        <v>284</v>
      </c>
      <c r="G257" s="674" t="s">
        <v>97</v>
      </c>
      <c r="H257" s="675">
        <v>7.68</v>
      </c>
      <c r="I257" s="676"/>
      <c r="J257" s="677">
        <f>ROUND(H257*I257,2)</f>
        <v>0</v>
      </c>
      <c r="K257" s="673" t="s">
        <v>98</v>
      </c>
      <c r="L257" s="672"/>
      <c r="M257" s="678"/>
      <c r="N257" s="679" t="s">
        <v>26</v>
      </c>
      <c r="O257" s="680">
        <v>0</v>
      </c>
      <c r="P257" s="680">
        <f>H257*O257</f>
        <v>0</v>
      </c>
      <c r="Q257" s="680">
        <v>1.82E-3</v>
      </c>
      <c r="R257" s="680">
        <f>H257*Q257</f>
        <v>1.39776E-2</v>
      </c>
      <c r="S257" s="680">
        <v>0</v>
      </c>
      <c r="T257" s="681">
        <f>H257*S257</f>
        <v>0</v>
      </c>
      <c r="U257" s="682"/>
      <c r="V257" s="682"/>
      <c r="W257" s="682"/>
      <c r="X257" s="682"/>
      <c r="Y257" s="682"/>
      <c r="Z257" s="682"/>
      <c r="AA257" s="682"/>
      <c r="AB257" s="682"/>
      <c r="AC257" s="682"/>
      <c r="AD257" s="682"/>
      <c r="AE257" s="682"/>
      <c r="AF257" s="682"/>
      <c r="AG257" s="682"/>
      <c r="AH257" s="682"/>
      <c r="AI257" s="682"/>
      <c r="AJ257" s="682"/>
      <c r="AK257" s="682"/>
      <c r="AL257" s="682"/>
      <c r="AM257" s="682"/>
      <c r="AN257" s="682"/>
      <c r="AO257" s="682"/>
      <c r="AP257" s="682"/>
      <c r="AQ257" s="682"/>
      <c r="AR257" s="682">
        <v>4</v>
      </c>
      <c r="AS257" s="682"/>
      <c r="AT257" s="682" t="s">
        <v>94</v>
      </c>
      <c r="AU257" s="682">
        <v>2</v>
      </c>
      <c r="AV257" s="682"/>
      <c r="AW257" s="682"/>
      <c r="AX257" s="682"/>
      <c r="AY257" s="682" t="s">
        <v>91</v>
      </c>
      <c r="AZ257" s="682"/>
      <c r="BA257" s="682"/>
      <c r="BB257" s="682"/>
      <c r="BC257" s="682"/>
      <c r="BD257" s="682"/>
      <c r="BE257" s="682">
        <f>IF(N257="základní",J257,0)</f>
        <v>0</v>
      </c>
      <c r="BF257" s="682">
        <f>IF(N257="snížená",J257,0)</f>
        <v>0</v>
      </c>
      <c r="BG257" s="682">
        <f>IF(N257="zákl. přenesená",J257,0)</f>
        <v>0</v>
      </c>
      <c r="BH257" s="682">
        <f>IF(N257="sníž. přenesená",J257,0)</f>
        <v>0</v>
      </c>
      <c r="BI257" s="682">
        <f>IF(N257="nulová",J257,0)</f>
        <v>0</v>
      </c>
      <c r="BJ257" s="682">
        <v>1</v>
      </c>
    </row>
    <row r="258" spans="2:62" s="7" customFormat="1">
      <c r="B258" s="93"/>
      <c r="D258" s="147" t="s">
        <v>99</v>
      </c>
      <c r="F258" s="148" t="s">
        <v>285</v>
      </c>
      <c r="L258" s="93"/>
      <c r="M258" s="149"/>
      <c r="T258" s="150"/>
      <c r="AT258" s="151" t="s">
        <v>99</v>
      </c>
      <c r="AU258" s="151">
        <v>0</v>
      </c>
      <c r="AY258" s="7" t="s">
        <v>91</v>
      </c>
      <c r="BJ258" s="7">
        <v>0</v>
      </c>
    </row>
    <row r="259" spans="2:62" s="13" customFormat="1" ht="11.25">
      <c r="B259" s="152"/>
      <c r="C259" s="153"/>
      <c r="D259" s="154" t="s">
        <v>101</v>
      </c>
      <c r="E259" s="155"/>
      <c r="F259" s="156" t="s">
        <v>286</v>
      </c>
      <c r="G259" s="157"/>
      <c r="H259" s="158">
        <v>7.68</v>
      </c>
      <c r="I259" s="159"/>
      <c r="J259" s="159"/>
      <c r="K259" s="160"/>
      <c r="L259" s="152"/>
      <c r="M259" s="161"/>
      <c r="N259" s="160"/>
      <c r="O259" s="162"/>
      <c r="P259" s="162"/>
      <c r="Q259" s="162"/>
      <c r="R259" s="162"/>
      <c r="S259" s="162"/>
      <c r="T259" s="163"/>
      <c r="AT259" s="13" t="s">
        <v>101</v>
      </c>
      <c r="AU259" s="13">
        <v>0</v>
      </c>
      <c r="AV259" s="13">
        <v>2</v>
      </c>
      <c r="AW259" s="13" t="b">
        <v>1</v>
      </c>
      <c r="AY259" s="13" t="s">
        <v>91</v>
      </c>
      <c r="BJ259" s="13">
        <v>0</v>
      </c>
    </row>
    <row r="260" spans="2:62" s="13" customFormat="1" ht="11.25">
      <c r="B260" s="152"/>
      <c r="C260" s="153"/>
      <c r="D260" s="154" t="s">
        <v>101</v>
      </c>
      <c r="E260" s="155"/>
      <c r="F260" s="166" t="s">
        <v>103</v>
      </c>
      <c r="G260" s="164"/>
      <c r="H260" s="167">
        <v>7.68</v>
      </c>
      <c r="I260" s="159"/>
      <c r="J260" s="159"/>
      <c r="K260" s="160"/>
      <c r="L260" s="152"/>
      <c r="M260" s="161"/>
      <c r="N260" s="160"/>
      <c r="O260" s="162"/>
      <c r="P260" s="162"/>
      <c r="Q260" s="162"/>
      <c r="R260" s="162"/>
      <c r="S260" s="162"/>
      <c r="T260" s="163"/>
      <c r="AT260" s="13" t="s">
        <v>101</v>
      </c>
      <c r="AU260" s="13">
        <v>0</v>
      </c>
      <c r="AV260" s="13">
        <v>4</v>
      </c>
      <c r="AW260" s="13" t="b">
        <v>1</v>
      </c>
      <c r="AX260" s="13" t="b">
        <v>1</v>
      </c>
      <c r="AY260" s="13" t="s">
        <v>91</v>
      </c>
      <c r="BJ260" s="13">
        <v>0</v>
      </c>
    </row>
    <row r="261" spans="2:62" s="12" customFormat="1" ht="24">
      <c r="B261" s="672"/>
      <c r="C261" s="614">
        <v>54</v>
      </c>
      <c r="D261" s="614" t="s">
        <v>94</v>
      </c>
      <c r="E261" s="673" t="s">
        <v>287</v>
      </c>
      <c r="F261" s="673" t="s">
        <v>288</v>
      </c>
      <c r="G261" s="674" t="s">
        <v>289</v>
      </c>
      <c r="H261" s="675">
        <v>5</v>
      </c>
      <c r="I261" s="676"/>
      <c r="J261" s="677">
        <f>ROUND(H261*I261,2)</f>
        <v>0</v>
      </c>
      <c r="K261" s="673" t="s">
        <v>98</v>
      </c>
      <c r="L261" s="672"/>
      <c r="M261" s="678"/>
      <c r="N261" s="679" t="s">
        <v>26</v>
      </c>
      <c r="O261" s="680">
        <v>0</v>
      </c>
      <c r="P261" s="680">
        <f>H261*O261</f>
        <v>0</v>
      </c>
      <c r="Q261" s="680">
        <v>0.10037</v>
      </c>
      <c r="R261" s="680">
        <f>H261*Q261</f>
        <v>0.50185000000000002</v>
      </c>
      <c r="S261" s="680">
        <v>0.1</v>
      </c>
      <c r="T261" s="681">
        <f>H261*S261</f>
        <v>0.5</v>
      </c>
      <c r="U261" s="682"/>
      <c r="V261" s="682"/>
      <c r="W261" s="682"/>
      <c r="X261" s="682"/>
      <c r="Y261" s="682"/>
      <c r="Z261" s="682"/>
      <c r="AA261" s="682"/>
      <c r="AB261" s="682"/>
      <c r="AC261" s="682"/>
      <c r="AD261" s="682"/>
      <c r="AE261" s="682"/>
      <c r="AF261" s="682"/>
      <c r="AG261" s="682"/>
      <c r="AH261" s="682"/>
      <c r="AI261" s="682"/>
      <c r="AJ261" s="682"/>
      <c r="AK261" s="682"/>
      <c r="AL261" s="682"/>
      <c r="AM261" s="682"/>
      <c r="AN261" s="682"/>
      <c r="AO261" s="682"/>
      <c r="AP261" s="682"/>
      <c r="AQ261" s="682"/>
      <c r="AR261" s="682">
        <v>4</v>
      </c>
      <c r="AS261" s="682"/>
      <c r="AT261" s="682" t="s">
        <v>94</v>
      </c>
      <c r="AU261" s="682">
        <v>2</v>
      </c>
      <c r="AV261" s="682"/>
      <c r="AW261" s="682"/>
      <c r="AX261" s="682"/>
      <c r="AY261" s="682" t="s">
        <v>91</v>
      </c>
      <c r="AZ261" s="682"/>
      <c r="BA261" s="682"/>
      <c r="BB261" s="682"/>
      <c r="BC261" s="682"/>
      <c r="BD261" s="682"/>
      <c r="BE261" s="682">
        <f>IF(N261="základní",J261,0)</f>
        <v>0</v>
      </c>
      <c r="BF261" s="682">
        <f>IF(N261="snížená",J261,0)</f>
        <v>0</v>
      </c>
      <c r="BG261" s="682">
        <f>IF(N261="zákl. přenesená",J261,0)</f>
        <v>0</v>
      </c>
      <c r="BH261" s="682">
        <f>IF(N261="sníž. přenesená",J261,0)</f>
        <v>0</v>
      </c>
      <c r="BI261" s="682">
        <f>IF(N261="nulová",J261,0)</f>
        <v>0</v>
      </c>
      <c r="BJ261" s="682">
        <v>1</v>
      </c>
    </row>
    <row r="262" spans="2:62" s="7" customFormat="1">
      <c r="B262" s="93"/>
      <c r="D262" s="147" t="s">
        <v>99</v>
      </c>
      <c r="F262" s="148" t="s">
        <v>290</v>
      </c>
      <c r="L262" s="93"/>
      <c r="M262" s="149"/>
      <c r="T262" s="150"/>
      <c r="AT262" s="151" t="s">
        <v>99</v>
      </c>
      <c r="AU262" s="151">
        <v>0</v>
      </c>
      <c r="AY262" s="7" t="s">
        <v>91</v>
      </c>
      <c r="BJ262" s="7">
        <v>0</v>
      </c>
    </row>
    <row r="263" spans="2:62" s="11" customFormat="1" ht="23.1" customHeight="1">
      <c r="B263" s="139"/>
      <c r="C263" s="140"/>
      <c r="D263" s="130" t="s">
        <v>52</v>
      </c>
      <c r="E263" s="141" t="s">
        <v>291</v>
      </c>
      <c r="F263" s="142" t="s">
        <v>292</v>
      </c>
      <c r="G263" s="143"/>
      <c r="H263" s="144"/>
      <c r="I263" s="145"/>
      <c r="J263" s="145">
        <f>J264 + J268 + J272 + J276</f>
        <v>0</v>
      </c>
      <c r="K263" s="142"/>
      <c r="L263" s="139"/>
      <c r="M263" s="146"/>
      <c r="N263" s="136"/>
      <c r="O263" s="137"/>
      <c r="P263" s="137">
        <f>P264 + P268 + P272 + P276</f>
        <v>0</v>
      </c>
      <c r="Q263" s="137"/>
      <c r="R263" s="137">
        <f>R264 + R268 + R272 + R276</f>
        <v>0</v>
      </c>
      <c r="S263" s="137"/>
      <c r="T263" s="138">
        <f>T264 + T268 + T272 + T276</f>
        <v>0</v>
      </c>
      <c r="AR263" s="11">
        <v>1</v>
      </c>
      <c r="AT263" s="11" t="s">
        <v>52</v>
      </c>
      <c r="AU263" s="11">
        <v>1</v>
      </c>
      <c r="AY263" s="11" t="s">
        <v>91</v>
      </c>
      <c r="BJ263" s="11">
        <v>0</v>
      </c>
    </row>
    <row r="264" spans="2:62" s="12" customFormat="1">
      <c r="B264" s="672"/>
      <c r="C264" s="614">
        <v>55</v>
      </c>
      <c r="D264" s="614" t="s">
        <v>94</v>
      </c>
      <c r="E264" s="673" t="s">
        <v>293</v>
      </c>
      <c r="F264" s="673" t="s">
        <v>294</v>
      </c>
      <c r="G264" s="674" t="s">
        <v>151</v>
      </c>
      <c r="H264" s="675">
        <v>120.14400000000001</v>
      </c>
      <c r="I264" s="676"/>
      <c r="J264" s="677">
        <f>ROUND(H264*I264,2)</f>
        <v>0</v>
      </c>
      <c r="K264" s="673" t="s">
        <v>98</v>
      </c>
      <c r="L264" s="672"/>
      <c r="M264" s="678"/>
      <c r="N264" s="679" t="s">
        <v>26</v>
      </c>
      <c r="O264" s="680">
        <v>0</v>
      </c>
      <c r="P264" s="680">
        <f>H264*O264</f>
        <v>0</v>
      </c>
      <c r="Q264" s="680">
        <v>0</v>
      </c>
      <c r="R264" s="680">
        <f>H264*Q264</f>
        <v>0</v>
      </c>
      <c r="S264" s="680">
        <v>0</v>
      </c>
      <c r="T264" s="681">
        <f>H264*S264</f>
        <v>0</v>
      </c>
      <c r="U264" s="682"/>
      <c r="V264" s="682"/>
      <c r="W264" s="682"/>
      <c r="X264" s="682"/>
      <c r="Y264" s="682"/>
      <c r="Z264" s="682"/>
      <c r="AA264" s="682"/>
      <c r="AB264" s="682"/>
      <c r="AC264" s="682"/>
      <c r="AD264" s="682"/>
      <c r="AE264" s="682"/>
      <c r="AF264" s="682"/>
      <c r="AG264" s="682"/>
      <c r="AH264" s="682"/>
      <c r="AI264" s="682"/>
      <c r="AJ264" s="682"/>
      <c r="AK264" s="682"/>
      <c r="AL264" s="682"/>
      <c r="AM264" s="682"/>
      <c r="AN264" s="682"/>
      <c r="AO264" s="682"/>
      <c r="AP264" s="682"/>
      <c r="AQ264" s="682"/>
      <c r="AR264" s="682">
        <v>4</v>
      </c>
      <c r="AS264" s="682"/>
      <c r="AT264" s="682" t="s">
        <v>94</v>
      </c>
      <c r="AU264" s="682">
        <v>2</v>
      </c>
      <c r="AV264" s="682"/>
      <c r="AW264" s="682"/>
      <c r="AX264" s="682"/>
      <c r="AY264" s="682" t="s">
        <v>91</v>
      </c>
      <c r="AZ264" s="682"/>
      <c r="BA264" s="682"/>
      <c r="BB264" s="682"/>
      <c r="BC264" s="682"/>
      <c r="BD264" s="682"/>
      <c r="BE264" s="682">
        <f>IF(N264="základní",J264,0)</f>
        <v>0</v>
      </c>
      <c r="BF264" s="682">
        <f>IF(N264="snížená",J264,0)</f>
        <v>0</v>
      </c>
      <c r="BG264" s="682">
        <f>IF(N264="zákl. přenesená",J264,0)</f>
        <v>0</v>
      </c>
      <c r="BH264" s="682">
        <f>IF(N264="sníž. přenesená",J264,0)</f>
        <v>0</v>
      </c>
      <c r="BI264" s="682">
        <f>IF(N264="nulová",J264,0)</f>
        <v>0</v>
      </c>
      <c r="BJ264" s="682">
        <v>1</v>
      </c>
    </row>
    <row r="265" spans="2:62" s="7" customFormat="1">
      <c r="B265" s="93"/>
      <c r="D265" s="147" t="s">
        <v>99</v>
      </c>
      <c r="F265" s="148" t="s">
        <v>295</v>
      </c>
      <c r="L265" s="93"/>
      <c r="M265" s="149"/>
      <c r="T265" s="150"/>
      <c r="AT265" s="151" t="s">
        <v>99</v>
      </c>
      <c r="AU265" s="151">
        <v>0</v>
      </c>
      <c r="AY265" s="7" t="s">
        <v>91</v>
      </c>
      <c r="BJ265" s="7">
        <v>0</v>
      </c>
    </row>
    <row r="266" spans="2:62" s="13" customFormat="1" ht="11.25">
      <c r="B266" s="152"/>
      <c r="C266" s="153"/>
      <c r="D266" s="154" t="s">
        <v>101</v>
      </c>
      <c r="E266" s="155"/>
      <c r="F266" s="156" t="s">
        <v>296</v>
      </c>
      <c r="G266" s="157"/>
      <c r="H266" s="158">
        <v>120.14400000000001</v>
      </c>
      <c r="I266" s="159"/>
      <c r="J266" s="159"/>
      <c r="K266" s="160"/>
      <c r="L266" s="152"/>
      <c r="M266" s="161"/>
      <c r="N266" s="160"/>
      <c r="O266" s="162"/>
      <c r="P266" s="162"/>
      <c r="Q266" s="162"/>
      <c r="R266" s="162"/>
      <c r="S266" s="162"/>
      <c r="T266" s="163"/>
      <c r="AT266" s="13" t="s">
        <v>101</v>
      </c>
      <c r="AU266" s="13">
        <v>0</v>
      </c>
      <c r="AV266" s="13">
        <v>2</v>
      </c>
      <c r="AW266" s="13" t="b">
        <v>1</v>
      </c>
      <c r="AY266" s="13" t="s">
        <v>91</v>
      </c>
      <c r="BJ266" s="13">
        <v>0</v>
      </c>
    </row>
    <row r="267" spans="2:62" s="13" customFormat="1" ht="11.25">
      <c r="B267" s="152"/>
      <c r="C267" s="153"/>
      <c r="D267" s="154" t="s">
        <v>101</v>
      </c>
      <c r="E267" s="155"/>
      <c r="F267" s="166" t="s">
        <v>103</v>
      </c>
      <c r="G267" s="164"/>
      <c r="H267" s="167">
        <v>120.14400000000001</v>
      </c>
      <c r="I267" s="159"/>
      <c r="J267" s="159"/>
      <c r="K267" s="160"/>
      <c r="L267" s="152"/>
      <c r="M267" s="161"/>
      <c r="N267" s="160"/>
      <c r="O267" s="162"/>
      <c r="P267" s="162"/>
      <c r="Q267" s="162"/>
      <c r="R267" s="162"/>
      <c r="S267" s="162"/>
      <c r="T267" s="163"/>
      <c r="AT267" s="13" t="s">
        <v>101</v>
      </c>
      <c r="AU267" s="13">
        <v>0</v>
      </c>
      <c r="AV267" s="13">
        <v>4</v>
      </c>
      <c r="AW267" s="13" t="b">
        <v>1</v>
      </c>
      <c r="AX267" s="13" t="b">
        <v>1</v>
      </c>
      <c r="AY267" s="13" t="s">
        <v>91</v>
      </c>
      <c r="BJ267" s="13">
        <v>0</v>
      </c>
    </row>
    <row r="268" spans="2:62" s="12" customFormat="1">
      <c r="B268" s="672"/>
      <c r="C268" s="614">
        <v>56</v>
      </c>
      <c r="D268" s="614" t="s">
        <v>94</v>
      </c>
      <c r="E268" s="673" t="s">
        <v>297</v>
      </c>
      <c r="F268" s="673" t="s">
        <v>298</v>
      </c>
      <c r="G268" s="674" t="s">
        <v>151</v>
      </c>
      <c r="H268" s="675">
        <v>2282.7359999999999</v>
      </c>
      <c r="I268" s="676"/>
      <c r="J268" s="677">
        <f>ROUND(H268*I268,2)</f>
        <v>0</v>
      </c>
      <c r="K268" s="673" t="s">
        <v>98</v>
      </c>
      <c r="L268" s="672"/>
      <c r="M268" s="678"/>
      <c r="N268" s="679" t="s">
        <v>26</v>
      </c>
      <c r="O268" s="680">
        <v>0</v>
      </c>
      <c r="P268" s="680">
        <f>H268*O268</f>
        <v>0</v>
      </c>
      <c r="Q268" s="680">
        <v>0</v>
      </c>
      <c r="R268" s="680">
        <f>H268*Q268</f>
        <v>0</v>
      </c>
      <c r="S268" s="680">
        <v>0</v>
      </c>
      <c r="T268" s="681">
        <f>H268*S268</f>
        <v>0</v>
      </c>
      <c r="U268" s="682"/>
      <c r="V268" s="682"/>
      <c r="W268" s="682"/>
      <c r="X268" s="682"/>
      <c r="Y268" s="682"/>
      <c r="Z268" s="682"/>
      <c r="AA268" s="682"/>
      <c r="AB268" s="682"/>
      <c r="AC268" s="682"/>
      <c r="AD268" s="682"/>
      <c r="AE268" s="682"/>
      <c r="AF268" s="682"/>
      <c r="AG268" s="682"/>
      <c r="AH268" s="682"/>
      <c r="AI268" s="682"/>
      <c r="AJ268" s="682"/>
      <c r="AK268" s="682"/>
      <c r="AL268" s="682"/>
      <c r="AM268" s="682"/>
      <c r="AN268" s="682"/>
      <c r="AO268" s="682"/>
      <c r="AP268" s="682"/>
      <c r="AQ268" s="682"/>
      <c r="AR268" s="682">
        <v>4</v>
      </c>
      <c r="AS268" s="682"/>
      <c r="AT268" s="682" t="s">
        <v>94</v>
      </c>
      <c r="AU268" s="682">
        <v>2</v>
      </c>
      <c r="AV268" s="682"/>
      <c r="AW268" s="682"/>
      <c r="AX268" s="682"/>
      <c r="AY268" s="682" t="s">
        <v>91</v>
      </c>
      <c r="AZ268" s="682"/>
      <c r="BA268" s="682"/>
      <c r="BB268" s="682"/>
      <c r="BC268" s="682"/>
      <c r="BD268" s="682"/>
      <c r="BE268" s="682">
        <f>IF(N268="základní",J268,0)</f>
        <v>0</v>
      </c>
      <c r="BF268" s="682">
        <f>IF(N268="snížená",J268,0)</f>
        <v>0</v>
      </c>
      <c r="BG268" s="682">
        <f>IF(N268="zákl. přenesená",J268,0)</f>
        <v>0</v>
      </c>
      <c r="BH268" s="682">
        <f>IF(N268="sníž. přenesená",J268,0)</f>
        <v>0</v>
      </c>
      <c r="BI268" s="682">
        <f>IF(N268="nulová",J268,0)</f>
        <v>0</v>
      </c>
      <c r="BJ268" s="682">
        <v>1</v>
      </c>
    </row>
    <row r="269" spans="2:62" s="7" customFormat="1">
      <c r="B269" s="93"/>
      <c r="D269" s="147" t="s">
        <v>99</v>
      </c>
      <c r="F269" s="148" t="s">
        <v>299</v>
      </c>
      <c r="L269" s="93"/>
      <c r="M269" s="149"/>
      <c r="T269" s="150"/>
      <c r="AT269" s="151" t="s">
        <v>99</v>
      </c>
      <c r="AU269" s="151">
        <v>0</v>
      </c>
      <c r="AY269" s="7" t="s">
        <v>91</v>
      </c>
      <c r="BJ269" s="7">
        <v>0</v>
      </c>
    </row>
    <row r="270" spans="2:62" s="13" customFormat="1" ht="11.25">
      <c r="B270" s="152"/>
      <c r="C270" s="153"/>
      <c r="D270" s="154" t="s">
        <v>101</v>
      </c>
      <c r="E270" s="155"/>
      <c r="F270" s="156" t="s">
        <v>300</v>
      </c>
      <c r="G270" s="157"/>
      <c r="H270" s="158">
        <v>2282.7359999999999</v>
      </c>
      <c r="I270" s="159"/>
      <c r="J270" s="159"/>
      <c r="K270" s="160"/>
      <c r="L270" s="152"/>
      <c r="M270" s="161"/>
      <c r="N270" s="160"/>
      <c r="O270" s="162"/>
      <c r="P270" s="162"/>
      <c r="Q270" s="162"/>
      <c r="R270" s="162"/>
      <c r="S270" s="162"/>
      <c r="T270" s="163"/>
      <c r="AT270" s="13" t="s">
        <v>101</v>
      </c>
      <c r="AU270" s="13">
        <v>0</v>
      </c>
      <c r="AV270" s="13">
        <v>2</v>
      </c>
      <c r="AW270" s="13" t="b">
        <v>1</v>
      </c>
      <c r="AY270" s="13" t="s">
        <v>91</v>
      </c>
      <c r="BJ270" s="13">
        <v>0</v>
      </c>
    </row>
    <row r="271" spans="2:62" s="13" customFormat="1" ht="11.25">
      <c r="B271" s="152"/>
      <c r="C271" s="153"/>
      <c r="D271" s="154" t="s">
        <v>101</v>
      </c>
      <c r="E271" s="155"/>
      <c r="F271" s="166" t="s">
        <v>103</v>
      </c>
      <c r="G271" s="164"/>
      <c r="H271" s="167">
        <v>2282.7359999999999</v>
      </c>
      <c r="I271" s="159"/>
      <c r="J271" s="159"/>
      <c r="K271" s="160"/>
      <c r="L271" s="152"/>
      <c r="M271" s="161"/>
      <c r="N271" s="160"/>
      <c r="O271" s="162"/>
      <c r="P271" s="162"/>
      <c r="Q271" s="162"/>
      <c r="R271" s="162"/>
      <c r="S271" s="162"/>
      <c r="T271" s="163"/>
      <c r="AT271" s="13" t="s">
        <v>101</v>
      </c>
      <c r="AU271" s="13">
        <v>0</v>
      </c>
      <c r="AV271" s="13">
        <v>4</v>
      </c>
      <c r="AW271" s="13" t="b">
        <v>1</v>
      </c>
      <c r="AX271" s="13" t="b">
        <v>1</v>
      </c>
      <c r="AY271" s="13" t="s">
        <v>91</v>
      </c>
      <c r="BJ271" s="13">
        <v>0</v>
      </c>
    </row>
    <row r="272" spans="2:62" s="12" customFormat="1" ht="24">
      <c r="B272" s="672"/>
      <c r="C272" s="614">
        <v>57</v>
      </c>
      <c r="D272" s="614" t="s">
        <v>94</v>
      </c>
      <c r="E272" s="673" t="s">
        <v>301</v>
      </c>
      <c r="F272" s="673" t="s">
        <v>302</v>
      </c>
      <c r="G272" s="674" t="s">
        <v>151</v>
      </c>
      <c r="H272" s="675">
        <v>82.26</v>
      </c>
      <c r="I272" s="676"/>
      <c r="J272" s="677">
        <f>ROUND(H272*I272,2)</f>
        <v>0</v>
      </c>
      <c r="K272" s="673" t="s">
        <v>98</v>
      </c>
      <c r="L272" s="672"/>
      <c r="M272" s="678"/>
      <c r="N272" s="679" t="s">
        <v>26</v>
      </c>
      <c r="O272" s="680">
        <v>0</v>
      </c>
      <c r="P272" s="680">
        <f>H272*O272</f>
        <v>0</v>
      </c>
      <c r="Q272" s="680">
        <v>0</v>
      </c>
      <c r="R272" s="680">
        <f>H272*Q272</f>
        <v>0</v>
      </c>
      <c r="S272" s="680">
        <v>0</v>
      </c>
      <c r="T272" s="681">
        <f>H272*S272</f>
        <v>0</v>
      </c>
      <c r="U272" s="682"/>
      <c r="V272" s="682"/>
      <c r="W272" s="682"/>
      <c r="X272" s="682"/>
      <c r="Y272" s="682"/>
      <c r="Z272" s="682"/>
      <c r="AA272" s="682"/>
      <c r="AB272" s="682"/>
      <c r="AC272" s="682"/>
      <c r="AD272" s="682"/>
      <c r="AE272" s="682"/>
      <c r="AF272" s="682"/>
      <c r="AG272" s="682"/>
      <c r="AH272" s="682"/>
      <c r="AI272" s="682"/>
      <c r="AJ272" s="682"/>
      <c r="AK272" s="682"/>
      <c r="AL272" s="682"/>
      <c r="AM272" s="682"/>
      <c r="AN272" s="682"/>
      <c r="AO272" s="682"/>
      <c r="AP272" s="682"/>
      <c r="AQ272" s="682"/>
      <c r="AR272" s="682">
        <v>4</v>
      </c>
      <c r="AS272" s="682"/>
      <c r="AT272" s="682" t="s">
        <v>94</v>
      </c>
      <c r="AU272" s="682">
        <v>2</v>
      </c>
      <c r="AV272" s="682"/>
      <c r="AW272" s="682"/>
      <c r="AX272" s="682"/>
      <c r="AY272" s="682" t="s">
        <v>91</v>
      </c>
      <c r="AZ272" s="682"/>
      <c r="BA272" s="682"/>
      <c r="BB272" s="682"/>
      <c r="BC272" s="682"/>
      <c r="BD272" s="682"/>
      <c r="BE272" s="682">
        <f>IF(N272="základní",J272,0)</f>
        <v>0</v>
      </c>
      <c r="BF272" s="682">
        <f>IF(N272="snížená",J272,0)</f>
        <v>0</v>
      </c>
      <c r="BG272" s="682">
        <f>IF(N272="zákl. přenesená",J272,0)</f>
        <v>0</v>
      </c>
      <c r="BH272" s="682">
        <f>IF(N272="sníž. přenesená",J272,0)</f>
        <v>0</v>
      </c>
      <c r="BI272" s="682">
        <f>IF(N272="nulová",J272,0)</f>
        <v>0</v>
      </c>
      <c r="BJ272" s="682">
        <v>1</v>
      </c>
    </row>
    <row r="273" spans="2:62" s="7" customFormat="1">
      <c r="B273" s="93"/>
      <c r="D273" s="147" t="s">
        <v>99</v>
      </c>
      <c r="F273" s="148" t="s">
        <v>303</v>
      </c>
      <c r="L273" s="93"/>
      <c r="M273" s="149"/>
      <c r="T273" s="150"/>
      <c r="AT273" s="151" t="s">
        <v>99</v>
      </c>
      <c r="AU273" s="151">
        <v>0</v>
      </c>
      <c r="AY273" s="7" t="s">
        <v>91</v>
      </c>
      <c r="BJ273" s="7">
        <v>0</v>
      </c>
    </row>
    <row r="274" spans="2:62" s="13" customFormat="1" ht="11.25">
      <c r="B274" s="152"/>
      <c r="C274" s="153"/>
      <c r="D274" s="154" t="s">
        <v>101</v>
      </c>
      <c r="E274" s="155"/>
      <c r="F274" s="156" t="s">
        <v>304</v>
      </c>
      <c r="G274" s="157"/>
      <c r="H274" s="158">
        <v>82.26</v>
      </c>
      <c r="I274" s="159"/>
      <c r="J274" s="159"/>
      <c r="K274" s="160"/>
      <c r="L274" s="152"/>
      <c r="M274" s="161"/>
      <c r="N274" s="160"/>
      <c r="O274" s="162"/>
      <c r="P274" s="162"/>
      <c r="Q274" s="162"/>
      <c r="R274" s="162"/>
      <c r="S274" s="162"/>
      <c r="T274" s="163"/>
      <c r="AT274" s="13" t="s">
        <v>101</v>
      </c>
      <c r="AU274" s="13">
        <v>0</v>
      </c>
      <c r="AV274" s="13">
        <v>2</v>
      </c>
      <c r="AW274" s="13" t="b">
        <v>1</v>
      </c>
      <c r="AY274" s="13" t="s">
        <v>91</v>
      </c>
      <c r="BJ274" s="13">
        <v>0</v>
      </c>
    </row>
    <row r="275" spans="2:62" s="13" customFormat="1" ht="11.25">
      <c r="B275" s="152"/>
      <c r="C275" s="153"/>
      <c r="D275" s="154" t="s">
        <v>101</v>
      </c>
      <c r="E275" s="155"/>
      <c r="F275" s="166" t="s">
        <v>103</v>
      </c>
      <c r="G275" s="164"/>
      <c r="H275" s="167">
        <v>82.26</v>
      </c>
      <c r="I275" s="159"/>
      <c r="J275" s="159"/>
      <c r="K275" s="160"/>
      <c r="L275" s="152"/>
      <c r="M275" s="161"/>
      <c r="N275" s="160"/>
      <c r="O275" s="162"/>
      <c r="P275" s="162"/>
      <c r="Q275" s="162"/>
      <c r="R275" s="162"/>
      <c r="S275" s="162"/>
      <c r="T275" s="163"/>
      <c r="AT275" s="13" t="s">
        <v>101</v>
      </c>
      <c r="AU275" s="13">
        <v>0</v>
      </c>
      <c r="AV275" s="13">
        <v>4</v>
      </c>
      <c r="AW275" s="13" t="b">
        <v>1</v>
      </c>
      <c r="AX275" s="13" t="b">
        <v>1</v>
      </c>
      <c r="AY275" s="13" t="s">
        <v>91</v>
      </c>
      <c r="BJ275" s="13">
        <v>0</v>
      </c>
    </row>
    <row r="276" spans="2:62" s="12" customFormat="1" ht="24">
      <c r="B276" s="672"/>
      <c r="C276" s="614">
        <v>58</v>
      </c>
      <c r="D276" s="614" t="s">
        <v>94</v>
      </c>
      <c r="E276" s="673" t="s">
        <v>305</v>
      </c>
      <c r="F276" s="673" t="s">
        <v>306</v>
      </c>
      <c r="G276" s="674" t="s">
        <v>151</v>
      </c>
      <c r="H276" s="675">
        <v>37.884</v>
      </c>
      <c r="I276" s="676"/>
      <c r="J276" s="677">
        <f>ROUND(H276*I276,2)</f>
        <v>0</v>
      </c>
      <c r="K276" s="673" t="s">
        <v>98</v>
      </c>
      <c r="L276" s="672"/>
      <c r="M276" s="678"/>
      <c r="N276" s="679" t="s">
        <v>26</v>
      </c>
      <c r="O276" s="680">
        <v>0</v>
      </c>
      <c r="P276" s="680">
        <f>H276*O276</f>
        <v>0</v>
      </c>
      <c r="Q276" s="680">
        <v>0</v>
      </c>
      <c r="R276" s="680">
        <f>H276*Q276</f>
        <v>0</v>
      </c>
      <c r="S276" s="680">
        <v>0</v>
      </c>
      <c r="T276" s="681">
        <f>H276*S276</f>
        <v>0</v>
      </c>
      <c r="U276" s="682"/>
      <c r="V276" s="682"/>
      <c r="W276" s="682"/>
      <c r="X276" s="682"/>
      <c r="Y276" s="682"/>
      <c r="Z276" s="682"/>
      <c r="AA276" s="682"/>
      <c r="AB276" s="682"/>
      <c r="AC276" s="682"/>
      <c r="AD276" s="682"/>
      <c r="AE276" s="682"/>
      <c r="AF276" s="682"/>
      <c r="AG276" s="682"/>
      <c r="AH276" s="682"/>
      <c r="AI276" s="682"/>
      <c r="AJ276" s="682"/>
      <c r="AK276" s="682"/>
      <c r="AL276" s="682"/>
      <c r="AM276" s="682"/>
      <c r="AN276" s="682"/>
      <c r="AO276" s="682"/>
      <c r="AP276" s="682"/>
      <c r="AQ276" s="682"/>
      <c r="AR276" s="682">
        <v>4</v>
      </c>
      <c r="AS276" s="682"/>
      <c r="AT276" s="682" t="s">
        <v>94</v>
      </c>
      <c r="AU276" s="682">
        <v>2</v>
      </c>
      <c r="AV276" s="682"/>
      <c r="AW276" s="682"/>
      <c r="AX276" s="682"/>
      <c r="AY276" s="682" t="s">
        <v>91</v>
      </c>
      <c r="AZ276" s="682"/>
      <c r="BA276" s="682"/>
      <c r="BB276" s="682"/>
      <c r="BC276" s="682"/>
      <c r="BD276" s="682"/>
      <c r="BE276" s="682">
        <f>IF(N276="základní",J276,0)</f>
        <v>0</v>
      </c>
      <c r="BF276" s="682">
        <f>IF(N276="snížená",J276,0)</f>
        <v>0</v>
      </c>
      <c r="BG276" s="682">
        <f>IF(N276="zákl. přenesená",J276,0)</f>
        <v>0</v>
      </c>
      <c r="BH276" s="682">
        <f>IF(N276="sníž. přenesená",J276,0)</f>
        <v>0</v>
      </c>
      <c r="BI276" s="682">
        <f>IF(N276="nulová",J276,0)</f>
        <v>0</v>
      </c>
      <c r="BJ276" s="682">
        <v>1</v>
      </c>
    </row>
    <row r="277" spans="2:62" s="7" customFormat="1">
      <c r="B277" s="93"/>
      <c r="D277" s="147" t="s">
        <v>99</v>
      </c>
      <c r="F277" s="148" t="s">
        <v>307</v>
      </c>
      <c r="L277" s="93"/>
      <c r="M277" s="149"/>
      <c r="T277" s="150"/>
      <c r="AT277" s="151" t="s">
        <v>99</v>
      </c>
      <c r="AU277" s="151">
        <v>0</v>
      </c>
      <c r="AY277" s="7" t="s">
        <v>91</v>
      </c>
      <c r="BJ277" s="7">
        <v>0</v>
      </c>
    </row>
    <row r="278" spans="2:62" s="13" customFormat="1" ht="11.25">
      <c r="B278" s="152"/>
      <c r="C278" s="153"/>
      <c r="D278" s="154" t="s">
        <v>101</v>
      </c>
      <c r="E278" s="155"/>
      <c r="F278" s="156" t="s">
        <v>308</v>
      </c>
      <c r="G278" s="157"/>
      <c r="H278" s="158">
        <v>37.884</v>
      </c>
      <c r="I278" s="159"/>
      <c r="J278" s="159"/>
      <c r="K278" s="160"/>
      <c r="L278" s="152"/>
      <c r="M278" s="161"/>
      <c r="N278" s="160"/>
      <c r="O278" s="162"/>
      <c r="P278" s="162"/>
      <c r="Q278" s="162"/>
      <c r="R278" s="162"/>
      <c r="S278" s="162"/>
      <c r="T278" s="163"/>
      <c r="AT278" s="13" t="s">
        <v>101</v>
      </c>
      <c r="AU278" s="13">
        <v>0</v>
      </c>
      <c r="AV278" s="13">
        <v>2</v>
      </c>
      <c r="AW278" s="13" t="b">
        <v>1</v>
      </c>
      <c r="AY278" s="13" t="s">
        <v>91</v>
      </c>
      <c r="BJ278" s="13">
        <v>0</v>
      </c>
    </row>
    <row r="279" spans="2:62" s="13" customFormat="1" ht="11.25">
      <c r="B279" s="152"/>
      <c r="C279" s="153"/>
      <c r="D279" s="154" t="s">
        <v>101</v>
      </c>
      <c r="E279" s="155"/>
      <c r="F279" s="166" t="s">
        <v>103</v>
      </c>
      <c r="G279" s="164"/>
      <c r="H279" s="167">
        <v>37.884</v>
      </c>
      <c r="I279" s="159"/>
      <c r="J279" s="159"/>
      <c r="K279" s="160"/>
      <c r="L279" s="152"/>
      <c r="M279" s="161"/>
      <c r="N279" s="160"/>
      <c r="O279" s="162"/>
      <c r="P279" s="162"/>
      <c r="Q279" s="162"/>
      <c r="R279" s="162"/>
      <c r="S279" s="162"/>
      <c r="T279" s="163"/>
      <c r="AT279" s="13" t="s">
        <v>101</v>
      </c>
      <c r="AU279" s="13">
        <v>0</v>
      </c>
      <c r="AV279" s="13">
        <v>4</v>
      </c>
      <c r="AW279" s="13" t="b">
        <v>1</v>
      </c>
      <c r="AX279" s="13" t="b">
        <v>1</v>
      </c>
      <c r="AY279" s="13" t="s">
        <v>91</v>
      </c>
      <c r="BJ279" s="13">
        <v>0</v>
      </c>
    </row>
    <row r="280" spans="2:62" s="11" customFormat="1" ht="23.1" customHeight="1">
      <c r="B280" s="139"/>
      <c r="C280" s="140"/>
      <c r="D280" s="130" t="s">
        <v>52</v>
      </c>
      <c r="E280" s="141" t="s">
        <v>309</v>
      </c>
      <c r="F280" s="142" t="s">
        <v>310</v>
      </c>
      <c r="G280" s="143"/>
      <c r="H280" s="144"/>
      <c r="I280" s="145"/>
      <c r="J280" s="145">
        <f>J281</f>
        <v>0</v>
      </c>
      <c r="K280" s="142"/>
      <c r="L280" s="139"/>
      <c r="M280" s="146"/>
      <c r="N280" s="136"/>
      <c r="O280" s="137"/>
      <c r="P280" s="137">
        <f>P281</f>
        <v>0</v>
      </c>
      <c r="Q280" s="137"/>
      <c r="R280" s="137">
        <f>R281</f>
        <v>0</v>
      </c>
      <c r="S280" s="137"/>
      <c r="T280" s="138">
        <f>T281</f>
        <v>0</v>
      </c>
      <c r="AR280" s="11">
        <v>1</v>
      </c>
      <c r="AT280" s="11" t="s">
        <v>52</v>
      </c>
      <c r="AU280" s="11">
        <v>1</v>
      </c>
      <c r="AY280" s="11" t="s">
        <v>91</v>
      </c>
      <c r="BJ280" s="11">
        <v>0</v>
      </c>
    </row>
    <row r="281" spans="2:62" s="12" customFormat="1">
      <c r="B281" s="672"/>
      <c r="C281" s="614">
        <v>59</v>
      </c>
      <c r="D281" s="614" t="s">
        <v>94</v>
      </c>
      <c r="E281" s="673" t="s">
        <v>311</v>
      </c>
      <c r="F281" s="673" t="s">
        <v>312</v>
      </c>
      <c r="G281" s="674" t="s">
        <v>151</v>
      </c>
      <c r="H281" s="675">
        <v>208.392</v>
      </c>
      <c r="I281" s="676"/>
      <c r="J281" s="677">
        <f>ROUND(H281*I281,2)</f>
        <v>0</v>
      </c>
      <c r="K281" s="673" t="s">
        <v>98</v>
      </c>
      <c r="L281" s="672"/>
      <c r="M281" s="678"/>
      <c r="N281" s="679" t="s">
        <v>26</v>
      </c>
      <c r="O281" s="680">
        <v>0</v>
      </c>
      <c r="P281" s="680">
        <f>H281*O281</f>
        <v>0</v>
      </c>
      <c r="Q281" s="680">
        <v>0</v>
      </c>
      <c r="R281" s="680">
        <f>H281*Q281</f>
        <v>0</v>
      </c>
      <c r="S281" s="680">
        <v>0</v>
      </c>
      <c r="T281" s="681">
        <f>H281*S281</f>
        <v>0</v>
      </c>
      <c r="U281" s="682"/>
      <c r="V281" s="682"/>
      <c r="W281" s="682"/>
      <c r="X281" s="682"/>
      <c r="Y281" s="682"/>
      <c r="Z281" s="682"/>
      <c r="AA281" s="682"/>
      <c r="AB281" s="682"/>
      <c r="AC281" s="682"/>
      <c r="AD281" s="682"/>
      <c r="AE281" s="682"/>
      <c r="AF281" s="682"/>
      <c r="AG281" s="682"/>
      <c r="AH281" s="682"/>
      <c r="AI281" s="682"/>
      <c r="AJ281" s="682"/>
      <c r="AK281" s="682"/>
      <c r="AL281" s="682"/>
      <c r="AM281" s="682"/>
      <c r="AN281" s="682"/>
      <c r="AO281" s="682"/>
      <c r="AP281" s="682"/>
      <c r="AQ281" s="682"/>
      <c r="AR281" s="682">
        <v>4</v>
      </c>
      <c r="AS281" s="682"/>
      <c r="AT281" s="682" t="s">
        <v>94</v>
      </c>
      <c r="AU281" s="682">
        <v>2</v>
      </c>
      <c r="AV281" s="682"/>
      <c r="AW281" s="682"/>
      <c r="AX281" s="682"/>
      <c r="AY281" s="682" t="s">
        <v>91</v>
      </c>
      <c r="AZ281" s="682"/>
      <c r="BA281" s="682"/>
      <c r="BB281" s="682"/>
      <c r="BC281" s="682"/>
      <c r="BD281" s="682"/>
      <c r="BE281" s="682">
        <f>IF(N281="základní",J281,0)</f>
        <v>0</v>
      </c>
      <c r="BF281" s="682">
        <f>IF(N281="snížená",J281,0)</f>
        <v>0</v>
      </c>
      <c r="BG281" s="682">
        <f>IF(N281="zákl. přenesená",J281,0)</f>
        <v>0</v>
      </c>
      <c r="BH281" s="682">
        <f>IF(N281="sníž. přenesená",J281,0)</f>
        <v>0</v>
      </c>
      <c r="BI281" s="682">
        <f>IF(N281="nulová",J281,0)</f>
        <v>0</v>
      </c>
      <c r="BJ281" s="682">
        <v>1</v>
      </c>
    </row>
    <row r="282" spans="2:62" s="7" customFormat="1">
      <c r="B282" s="93"/>
      <c r="D282" s="147" t="s">
        <v>99</v>
      </c>
      <c r="F282" s="148" t="s">
        <v>313</v>
      </c>
      <c r="L282" s="93"/>
      <c r="M282" s="149"/>
      <c r="T282" s="150"/>
      <c r="AT282" s="151" t="s">
        <v>99</v>
      </c>
      <c r="AU282" s="151">
        <v>0</v>
      </c>
      <c r="AY282" s="7" t="s">
        <v>91</v>
      </c>
      <c r="BJ282" s="7">
        <v>0</v>
      </c>
    </row>
    <row r="283" spans="2:62" s="13" customFormat="1" ht="14.45" customHeight="1">
      <c r="B283" s="152"/>
      <c r="C283" s="153"/>
      <c r="D283" s="153"/>
      <c r="E283" s="155"/>
      <c r="F283" s="178"/>
      <c r="G283" s="164"/>
      <c r="H283" s="165"/>
      <c r="I283" s="159"/>
      <c r="J283" s="159"/>
      <c r="K283" s="160"/>
      <c r="L283" s="152"/>
      <c r="M283" s="161"/>
      <c r="N283" s="160"/>
      <c r="O283" s="162"/>
      <c r="P283" s="162"/>
      <c r="Q283" s="162"/>
      <c r="R283" s="162"/>
      <c r="S283" s="162"/>
      <c r="T283" s="179"/>
    </row>
    <row r="284" spans="2:62" s="7" customFormat="1">
      <c r="B284" s="116"/>
      <c r="C284" s="117"/>
      <c r="D284" s="117"/>
      <c r="E284" s="117"/>
      <c r="F284" s="117"/>
      <c r="G284" s="117"/>
      <c r="H284" s="117"/>
      <c r="I284" s="117"/>
      <c r="J284" s="117"/>
      <c r="K284" s="117"/>
      <c r="L284" s="93"/>
      <c r="M284" s="180"/>
      <c r="N284" s="180"/>
      <c r="O284" s="180"/>
      <c r="P284" s="180"/>
      <c r="Q284" s="180"/>
      <c r="R284" s="180"/>
      <c r="S284" s="180"/>
      <c r="T284" s="180"/>
    </row>
  </sheetData>
  <autoFilter ref="C87:K88" xr:uid="{00000000-0009-0000-0000-000001000000}"/>
  <mergeCells count="10">
    <mergeCell ref="L2:V2"/>
    <mergeCell ref="E78:H78"/>
    <mergeCell ref="E80:H80"/>
    <mergeCell ref="E7:H7"/>
    <mergeCell ref="E9:H9"/>
    <mergeCell ref="E15:H15"/>
    <mergeCell ref="E21:H21"/>
    <mergeCell ref="E24:H24"/>
    <mergeCell ref="E27:H27"/>
    <mergeCell ref="E18:H18"/>
  </mergeCells>
  <hyperlinks>
    <hyperlink ref="F282" r:id="rId1" xr:uid="{00000000-0004-0000-0100-000000000000}"/>
    <hyperlink ref="F277" r:id="rId2" xr:uid="{00000000-0004-0000-0100-000001000000}"/>
    <hyperlink ref="F273" r:id="rId3" xr:uid="{00000000-0004-0000-0100-000002000000}"/>
    <hyperlink ref="F269" r:id="rId4" xr:uid="{00000000-0004-0000-0100-000003000000}"/>
    <hyperlink ref="F265" r:id="rId5" xr:uid="{00000000-0004-0000-0100-000004000000}"/>
    <hyperlink ref="F262" r:id="rId6" xr:uid="{00000000-0004-0000-0100-000005000000}"/>
    <hyperlink ref="F258" r:id="rId7" xr:uid="{00000000-0004-0000-0100-000006000000}"/>
    <hyperlink ref="F253" r:id="rId8" xr:uid="{00000000-0004-0000-0100-000007000000}"/>
    <hyperlink ref="F249" r:id="rId9" xr:uid="{00000000-0004-0000-0100-000008000000}"/>
    <hyperlink ref="F245" r:id="rId10" xr:uid="{00000000-0004-0000-0100-000009000000}"/>
    <hyperlink ref="F241" r:id="rId11" xr:uid="{00000000-0004-0000-0100-00000A000000}"/>
    <hyperlink ref="F239" r:id="rId12" xr:uid="{00000000-0004-0000-0100-00000B000000}"/>
    <hyperlink ref="F235" r:id="rId13" xr:uid="{00000000-0004-0000-0100-00000C000000}"/>
    <hyperlink ref="F228" r:id="rId14" xr:uid="{00000000-0004-0000-0100-00000D000000}"/>
    <hyperlink ref="F223" r:id="rId15" xr:uid="{00000000-0004-0000-0100-00000E000000}"/>
    <hyperlink ref="F216" r:id="rId16" xr:uid="{00000000-0004-0000-0100-00000F000000}"/>
    <hyperlink ref="F210" r:id="rId17" xr:uid="{00000000-0004-0000-0100-000010000000}"/>
    <hyperlink ref="F202" r:id="rId18" xr:uid="{00000000-0004-0000-0100-000011000000}"/>
    <hyperlink ref="F198" r:id="rId19" xr:uid="{00000000-0004-0000-0100-000012000000}"/>
    <hyperlink ref="F189" r:id="rId20" xr:uid="{00000000-0004-0000-0100-000013000000}"/>
    <hyperlink ref="F185" r:id="rId21" xr:uid="{00000000-0004-0000-0100-000014000000}"/>
    <hyperlink ref="F183" r:id="rId22" xr:uid="{00000000-0004-0000-0100-000015000000}"/>
    <hyperlink ref="F181" r:id="rId23" xr:uid="{00000000-0004-0000-0100-000016000000}"/>
    <hyperlink ref="F179" r:id="rId24" xr:uid="{00000000-0004-0000-0100-000017000000}"/>
    <hyperlink ref="F175" r:id="rId25" xr:uid="{00000000-0004-0000-0100-000018000000}"/>
    <hyperlink ref="F173" r:id="rId26" xr:uid="{00000000-0004-0000-0100-000019000000}"/>
    <hyperlink ref="F169" r:id="rId27" xr:uid="{00000000-0004-0000-0100-00001A000000}"/>
    <hyperlink ref="F167" r:id="rId28" xr:uid="{00000000-0004-0000-0100-00001B000000}"/>
    <hyperlink ref="F162" r:id="rId29" xr:uid="{00000000-0004-0000-0100-00001C000000}"/>
    <hyperlink ref="F158" r:id="rId30" xr:uid="{00000000-0004-0000-0100-00001D000000}"/>
    <hyperlink ref="F151" r:id="rId31" xr:uid="{00000000-0004-0000-0100-00001E000000}"/>
    <hyperlink ref="F149" r:id="rId32" xr:uid="{00000000-0004-0000-0100-00001F000000}"/>
    <hyperlink ref="F142" r:id="rId33" xr:uid="{00000000-0004-0000-0100-000020000000}"/>
    <hyperlink ref="F138" r:id="rId34" xr:uid="{00000000-0004-0000-0100-000021000000}"/>
    <hyperlink ref="F134" r:id="rId35" xr:uid="{00000000-0004-0000-0100-000022000000}"/>
    <hyperlink ref="F130" r:id="rId36" xr:uid="{00000000-0004-0000-0100-000023000000}"/>
    <hyperlink ref="F126" r:id="rId37" xr:uid="{00000000-0004-0000-0100-000024000000}"/>
    <hyperlink ref="F122" r:id="rId38" xr:uid="{00000000-0004-0000-0100-000025000000}"/>
    <hyperlink ref="F118" r:id="rId39" xr:uid="{00000000-0004-0000-0100-000026000000}"/>
    <hyperlink ref="F114" r:id="rId40" xr:uid="{00000000-0004-0000-0100-000027000000}"/>
    <hyperlink ref="F112" r:id="rId41" xr:uid="{00000000-0004-0000-0100-000028000000}"/>
    <hyperlink ref="F108" r:id="rId42" xr:uid="{00000000-0004-0000-0100-000029000000}"/>
    <hyperlink ref="F104" r:id="rId43" xr:uid="{00000000-0004-0000-0100-00002A000000}"/>
    <hyperlink ref="F100" r:id="rId44" xr:uid="{00000000-0004-0000-0100-00002B000000}"/>
    <hyperlink ref="F96" r:id="rId45" xr:uid="{00000000-0004-0000-0100-00002C000000}"/>
    <hyperlink ref="F92" r:id="rId46" xr:uid="{00000000-0004-0000-0100-00002D000000}"/>
  </hyperlinks>
  <pageMargins left="0.39374999999999999" right="0.39374999999999999" top="0.39374999999999999" bottom="0.39374999999999999" header="0" footer="0"/>
  <pageSetup paperSize="9" scale="60" fitToHeight="100" orientation="portrait" r:id="rId47"/>
  <headerFooter>
    <oddFooter>&amp;C&amp;8 Strana &amp;P z &amp;N</oddFooter>
    <evenFooter>&amp;C&amp;8 Strana &amp;P z &amp;N</evenFooter>
    <firstFooter>&amp;C&amp;8 Strana &amp;P z &amp;N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M277"/>
  <sheetViews>
    <sheetView showGridLines="0" topLeftCell="A175" workbookViewId="0">
      <selection activeCell="I84" sqref="I84:I85"/>
    </sheetView>
  </sheetViews>
  <sheetFormatPr defaultColWidth="9.140625" defaultRowHeight="15"/>
  <cols>
    <col min="1" max="1" width="7.140625" style="181" customWidth="1"/>
    <col min="2" max="2" width="0.85546875" style="181" customWidth="1"/>
    <col min="3" max="3" width="3.7109375" style="181" customWidth="1"/>
    <col min="4" max="4" width="10.85546875" style="181" customWidth="1"/>
    <col min="5" max="5" width="17.7109375" style="181" customWidth="1"/>
    <col min="6" max="6" width="55.7109375" style="181" customWidth="1"/>
    <col min="7" max="7" width="6.7109375" style="181" customWidth="1"/>
    <col min="8" max="9" width="14.7109375" style="181" customWidth="1"/>
    <col min="10" max="11" width="20.7109375" style="181" customWidth="1"/>
    <col min="12" max="12" width="7.85546875" style="181" customWidth="1"/>
    <col min="13" max="13" width="9.28515625" style="181" hidden="1" customWidth="1"/>
    <col min="14" max="14" width="7.85546875" style="181" hidden="1" customWidth="1"/>
    <col min="15" max="20" width="12.140625" style="181" hidden="1" customWidth="1"/>
    <col min="21" max="21" width="14" style="181" hidden="1" customWidth="1"/>
    <col min="22" max="22" width="10.7109375" style="181" customWidth="1"/>
    <col min="23" max="23" width="14" style="181" customWidth="1"/>
    <col min="24" max="24" width="10.7109375" style="181" customWidth="1"/>
    <col min="25" max="25" width="12.85546875" style="181" customWidth="1"/>
    <col min="26" max="26" width="9.42578125" style="181" customWidth="1"/>
    <col min="27" max="27" width="94.85546875" style="181" hidden="1" customWidth="1"/>
    <col min="28" max="28" width="14" style="181" customWidth="1"/>
    <col min="29" max="29" width="9.42578125" style="181" customWidth="1"/>
    <col min="30" max="30" width="12.85546875" style="181" customWidth="1"/>
    <col min="31" max="31" width="14" style="181" customWidth="1"/>
    <col min="32" max="43" width="9.140625" style="181"/>
    <col min="44" max="65" width="9.140625" style="181" hidden="1"/>
    <col min="66" max="16384" width="9.140625" style="181"/>
  </cols>
  <sheetData>
    <row r="1" spans="2:46" ht="11.25" customHeight="1"/>
    <row r="2" spans="2:46" ht="36.75" customHeight="1">
      <c r="L2" s="883" t="s">
        <v>5</v>
      </c>
      <c r="M2" s="884"/>
      <c r="N2" s="884"/>
      <c r="O2" s="884"/>
      <c r="P2" s="884"/>
      <c r="Q2" s="884"/>
      <c r="R2" s="884"/>
      <c r="S2" s="884"/>
      <c r="T2" s="884"/>
      <c r="U2" s="884"/>
      <c r="V2" s="884"/>
      <c r="AT2" s="181" t="s">
        <v>64</v>
      </c>
    </row>
    <row r="3" spans="2:46" ht="6.95" customHeight="1">
      <c r="B3" s="182"/>
      <c r="C3" s="183"/>
      <c r="D3" s="183"/>
      <c r="E3" s="183"/>
      <c r="F3" s="183"/>
      <c r="G3" s="183"/>
      <c r="H3" s="183"/>
      <c r="I3" s="183"/>
      <c r="J3" s="183"/>
      <c r="K3" s="183"/>
      <c r="L3" s="184"/>
      <c r="AT3" s="181">
        <v>2</v>
      </c>
    </row>
    <row r="4" spans="2:46" ht="24.95" customHeight="1">
      <c r="B4" s="184"/>
      <c r="D4" s="185" t="s">
        <v>74</v>
      </c>
      <c r="L4" s="184"/>
      <c r="AT4" s="181" t="b">
        <v>0</v>
      </c>
    </row>
    <row r="5" spans="2:46" ht="6.95" customHeight="1">
      <c r="B5" s="184"/>
      <c r="L5" s="184"/>
    </row>
    <row r="6" spans="2:46" ht="12" customHeight="1">
      <c r="B6" s="184"/>
      <c r="D6" s="609" t="s">
        <v>10</v>
      </c>
      <c r="L6" s="184"/>
    </row>
    <row r="7" spans="2:46">
      <c r="B7" s="184"/>
      <c r="E7" s="885" t="s">
        <v>11</v>
      </c>
      <c r="F7" s="887"/>
      <c r="G7" s="887"/>
      <c r="H7" s="887"/>
      <c r="L7" s="184"/>
      <c r="AA7" s="683" t="str">
        <f>E7</f>
        <v>Český Brod - rekonstrukce chodníků ul. J. Kouly, Zborovská</v>
      </c>
    </row>
    <row r="8" spans="2:46">
      <c r="B8" s="184"/>
      <c r="D8" s="609" t="s">
        <v>75</v>
      </c>
      <c r="L8" s="184"/>
    </row>
    <row r="9" spans="2:46" s="15" customFormat="1">
      <c r="B9" s="186"/>
      <c r="E9" s="886" t="s">
        <v>314</v>
      </c>
      <c r="F9" s="888"/>
      <c r="G9" s="888"/>
      <c r="H9" s="888"/>
      <c r="L9" s="186"/>
      <c r="AA9" s="187" t="str">
        <f>E9</f>
        <v>002 - ul. J. Kouly, úsek kruhák - k parku</v>
      </c>
    </row>
    <row r="10" spans="2:46" s="15" customFormat="1">
      <c r="B10" s="186"/>
      <c r="L10" s="186"/>
    </row>
    <row r="11" spans="2:46" s="15" customFormat="1">
      <c r="B11" s="186"/>
      <c r="D11" s="609"/>
      <c r="F11" s="594"/>
      <c r="I11" s="609"/>
      <c r="J11" s="595" t="s">
        <v>12</v>
      </c>
      <c r="L11" s="186"/>
    </row>
    <row r="12" spans="2:46" s="15" customFormat="1">
      <c r="B12" s="186"/>
      <c r="D12" s="609" t="s">
        <v>13</v>
      </c>
      <c r="E12" s="831" t="s">
        <v>662</v>
      </c>
      <c r="F12" s="188" t="s">
        <v>12</v>
      </c>
      <c r="I12" s="609" t="s">
        <v>14</v>
      </c>
      <c r="J12" s="189">
        <f>'Rekapitulace stavby'!AN8</f>
        <v>46107</v>
      </c>
      <c r="L12" s="186"/>
    </row>
    <row r="13" spans="2:46" s="15" customFormat="1">
      <c r="B13" s="186"/>
      <c r="D13" s="684" t="s">
        <v>12</v>
      </c>
      <c r="E13" s="190"/>
      <c r="F13" s="191" t="s">
        <v>12</v>
      </c>
      <c r="I13" s="684" t="s">
        <v>12</v>
      </c>
      <c r="J13" s="191" t="s">
        <v>12</v>
      </c>
      <c r="L13" s="186"/>
    </row>
    <row r="14" spans="2:46" s="15" customFormat="1">
      <c r="B14" s="186"/>
      <c r="D14" s="609" t="s">
        <v>15</v>
      </c>
      <c r="E14" s="831" t="s">
        <v>663</v>
      </c>
      <c r="I14" s="609" t="s">
        <v>16</v>
      </c>
      <c r="J14" s="594">
        <v>875180</v>
      </c>
      <c r="L14" s="186"/>
    </row>
    <row r="15" spans="2:46" s="15" customFormat="1">
      <c r="B15" s="186"/>
      <c r="E15" s="889" t="s">
        <v>12</v>
      </c>
      <c r="F15" s="889"/>
      <c r="G15" s="889"/>
      <c r="H15" s="889"/>
      <c r="I15" s="609" t="s">
        <v>17</v>
      </c>
      <c r="J15" s="594" t="s">
        <v>665</v>
      </c>
      <c r="L15" s="186"/>
    </row>
    <row r="16" spans="2:46" s="15" customFormat="1">
      <c r="B16" s="186"/>
      <c r="L16" s="186"/>
    </row>
    <row r="17" spans="2:27" s="15" customFormat="1">
      <c r="B17" s="186"/>
      <c r="D17" s="609" t="s">
        <v>18</v>
      </c>
      <c r="I17" s="609" t="str">
        <f>I14</f>
        <v>IČ:</v>
      </c>
      <c r="J17" s="595" t="str">
        <f>'Rekapitulace stavby'!AN13</f>
        <v xml:space="preserve"> </v>
      </c>
      <c r="L17" s="186"/>
    </row>
    <row r="18" spans="2:27" s="15" customFormat="1">
      <c r="B18" s="186"/>
      <c r="E18" s="891" t="str">
        <f>'Rekapitulace stavby'!E14</f>
        <v>...</v>
      </c>
      <c r="F18" s="891"/>
      <c r="G18" s="891"/>
      <c r="H18" s="891"/>
      <c r="I18" s="609" t="str">
        <f>I15</f>
        <v>DIČ:</v>
      </c>
      <c r="J18" s="595" t="str">
        <f>'Rekapitulace stavby'!AN14</f>
        <v xml:space="preserve"> </v>
      </c>
      <c r="L18" s="186"/>
    </row>
    <row r="19" spans="2:27" s="15" customFormat="1">
      <c r="B19" s="186"/>
      <c r="L19" s="186"/>
    </row>
    <row r="20" spans="2:27" s="15" customFormat="1">
      <c r="B20" s="186"/>
      <c r="D20" s="609"/>
      <c r="I20" s="609"/>
      <c r="J20" s="594" t="s">
        <v>12</v>
      </c>
      <c r="L20" s="186"/>
    </row>
    <row r="21" spans="2:27" s="15" customFormat="1">
      <c r="B21" s="186"/>
      <c r="E21" s="889"/>
      <c r="F21" s="889"/>
      <c r="G21" s="889"/>
      <c r="H21" s="889"/>
      <c r="I21" s="609"/>
      <c r="J21" s="594" t="s">
        <v>12</v>
      </c>
      <c r="L21" s="186"/>
    </row>
    <row r="22" spans="2:27" s="15" customFormat="1">
      <c r="B22" s="186"/>
      <c r="L22" s="186"/>
    </row>
    <row r="23" spans="2:27" s="15" customFormat="1">
      <c r="B23" s="186"/>
      <c r="D23" s="609"/>
      <c r="I23" s="609"/>
      <c r="J23" s="594" t="s">
        <v>12</v>
      </c>
      <c r="L23" s="186"/>
    </row>
    <row r="24" spans="2:27" s="15" customFormat="1">
      <c r="B24" s="186"/>
      <c r="E24" s="889"/>
      <c r="F24" s="889"/>
      <c r="G24" s="889"/>
      <c r="H24" s="889"/>
      <c r="I24" s="609"/>
      <c r="J24" s="594" t="s">
        <v>12</v>
      </c>
      <c r="L24" s="186"/>
    </row>
    <row r="25" spans="2:27" s="15" customFormat="1">
      <c r="B25" s="186"/>
      <c r="L25" s="186"/>
    </row>
    <row r="26" spans="2:27" s="15" customFormat="1">
      <c r="B26" s="186"/>
      <c r="D26" s="609"/>
      <c r="L26" s="186"/>
    </row>
    <row r="27" spans="2:27" s="16" customFormat="1">
      <c r="B27" s="192"/>
      <c r="E27" s="890"/>
      <c r="F27" s="890"/>
      <c r="G27" s="890"/>
      <c r="H27" s="890"/>
      <c r="L27" s="192"/>
      <c r="AA27" s="193">
        <f>E27</f>
        <v>0</v>
      </c>
    </row>
    <row r="28" spans="2:27" s="15" customFormat="1">
      <c r="B28" s="186"/>
      <c r="L28" s="186"/>
    </row>
    <row r="29" spans="2:27" s="15" customFormat="1" ht="6.95" customHeight="1">
      <c r="B29" s="186"/>
      <c r="D29" s="194"/>
      <c r="E29" s="194"/>
      <c r="F29" s="194"/>
      <c r="G29" s="194"/>
      <c r="H29" s="194"/>
      <c r="I29" s="194"/>
      <c r="J29" s="194"/>
      <c r="K29" s="194"/>
      <c r="L29" s="186"/>
    </row>
    <row r="30" spans="2:27" s="15" customFormat="1" ht="25.35" customHeight="1">
      <c r="B30" s="186"/>
      <c r="D30" s="195" t="s">
        <v>21</v>
      </c>
      <c r="F30" s="196"/>
      <c r="J30" s="685">
        <f>ROUND(J88,2)</f>
        <v>0</v>
      </c>
      <c r="L30" s="186"/>
    </row>
    <row r="31" spans="2:27" s="15" customFormat="1" ht="6.95" customHeight="1">
      <c r="B31" s="186"/>
      <c r="D31" s="194"/>
      <c r="E31" s="194"/>
      <c r="F31" s="197"/>
      <c r="G31" s="194"/>
      <c r="H31" s="194"/>
      <c r="I31" s="194"/>
      <c r="J31" s="197"/>
      <c r="K31" s="194"/>
      <c r="L31" s="186"/>
    </row>
    <row r="32" spans="2:27" s="15" customFormat="1" ht="14.45" customHeight="1">
      <c r="B32" s="186"/>
      <c r="F32" s="686" t="s">
        <v>23</v>
      </c>
      <c r="I32" s="687" t="s">
        <v>22</v>
      </c>
      <c r="J32" s="686" t="s">
        <v>24</v>
      </c>
      <c r="L32" s="186"/>
    </row>
    <row r="33" spans="2:12" s="15" customFormat="1" ht="14.45" customHeight="1">
      <c r="B33" s="186"/>
      <c r="D33" s="609" t="s">
        <v>25</v>
      </c>
      <c r="E33" s="609" t="s">
        <v>26</v>
      </c>
      <c r="F33" s="686">
        <f>SUM(BE88:BE275)</f>
        <v>0</v>
      </c>
      <c r="I33" s="688">
        <v>0.21</v>
      </c>
      <c r="J33" s="689">
        <f>ROUND(F33*I33,2)</f>
        <v>0</v>
      </c>
      <c r="L33" s="186"/>
    </row>
    <row r="34" spans="2:12" s="15" customFormat="1" ht="14.45" customHeight="1">
      <c r="B34" s="186"/>
      <c r="D34" s="609"/>
      <c r="E34" s="609"/>
      <c r="F34" s="686"/>
      <c r="I34" s="688"/>
      <c r="J34" s="689"/>
      <c r="L34" s="186"/>
    </row>
    <row r="35" spans="2:12" s="15" customFormat="1" ht="6.95" customHeight="1">
      <c r="B35" s="186"/>
      <c r="F35" s="196"/>
      <c r="J35" s="196"/>
      <c r="L35" s="186"/>
    </row>
    <row r="36" spans="2:12" s="15" customFormat="1" ht="25.35" customHeight="1">
      <c r="B36" s="186"/>
      <c r="C36" s="198"/>
      <c r="D36" s="199" t="s">
        <v>27</v>
      </c>
      <c r="E36" s="200"/>
      <c r="F36" s="201"/>
      <c r="G36" s="202" t="s">
        <v>28</v>
      </c>
      <c r="H36" s="203" t="s">
        <v>29</v>
      </c>
      <c r="I36" s="200"/>
      <c r="J36" s="204">
        <f>SUM(J30:J34)</f>
        <v>0</v>
      </c>
      <c r="K36" s="205"/>
      <c r="L36" s="186"/>
    </row>
    <row r="37" spans="2:12" s="15" customFormat="1" ht="14.45" customHeight="1">
      <c r="B37" s="186"/>
      <c r="L37" s="186"/>
    </row>
    <row r="38" spans="2:12" ht="14.45" customHeight="1">
      <c r="B38" s="184"/>
      <c r="L38" s="184"/>
    </row>
    <row r="39" spans="2:12" ht="14.45" customHeight="1">
      <c r="B39" s="184"/>
      <c r="L39" s="184"/>
    </row>
    <row r="40" spans="2:12" ht="14.45" customHeight="1">
      <c r="B40" s="184"/>
      <c r="L40" s="184"/>
    </row>
    <row r="41" spans="2:12" ht="14.45" customHeight="1">
      <c r="B41" s="184"/>
      <c r="L41" s="184"/>
    </row>
    <row r="42" spans="2:12" ht="14.45" customHeight="1">
      <c r="B42" s="184"/>
      <c r="L42" s="184"/>
    </row>
    <row r="43" spans="2:12" s="15" customFormat="1" ht="14.45" customHeight="1">
      <c r="B43" s="186"/>
      <c r="D43" s="690">
        <f>D20</f>
        <v>0</v>
      </c>
      <c r="E43" s="206"/>
      <c r="F43" s="206"/>
      <c r="G43" s="690">
        <f>D23</f>
        <v>0</v>
      </c>
      <c r="H43" s="206"/>
      <c r="I43" s="206"/>
      <c r="J43" s="206"/>
      <c r="K43" s="206"/>
      <c r="L43" s="186"/>
    </row>
    <row r="44" spans="2:12">
      <c r="B44" s="184"/>
      <c r="L44" s="184"/>
    </row>
    <row r="45" spans="2:12">
      <c r="B45" s="184"/>
      <c r="L45" s="184"/>
    </row>
    <row r="46" spans="2:12">
      <c r="B46" s="184"/>
      <c r="L46" s="184"/>
    </row>
    <row r="47" spans="2:12">
      <c r="B47" s="184"/>
      <c r="L47" s="184"/>
    </row>
    <row r="48" spans="2:12">
      <c r="B48" s="184"/>
      <c r="L48" s="184"/>
    </row>
    <row r="49" spans="2:12">
      <c r="B49" s="184"/>
      <c r="L49" s="184"/>
    </row>
    <row r="50" spans="2:12">
      <c r="B50" s="184"/>
      <c r="L50" s="184"/>
    </row>
    <row r="51" spans="2:12">
      <c r="B51" s="184"/>
      <c r="L51" s="184"/>
    </row>
    <row r="52" spans="2:12">
      <c r="B52" s="184"/>
      <c r="L52" s="184"/>
    </row>
    <row r="53" spans="2:12">
      <c r="B53" s="184"/>
      <c r="L53" s="184"/>
    </row>
    <row r="54" spans="2:12" s="15" customFormat="1">
      <c r="B54" s="186"/>
      <c r="D54" s="691" t="s">
        <v>30</v>
      </c>
      <c r="E54" s="207"/>
      <c r="F54" s="692" t="s">
        <v>31</v>
      </c>
      <c r="G54" s="691" t="str">
        <f>D54</f>
        <v>Datum a podpis:</v>
      </c>
      <c r="H54" s="207"/>
      <c r="I54" s="207"/>
      <c r="J54" s="693" t="str">
        <f>F54</f>
        <v>Razítko</v>
      </c>
      <c r="K54" s="207"/>
      <c r="L54" s="186"/>
    </row>
    <row r="55" spans="2:12">
      <c r="B55" s="184"/>
      <c r="L55" s="184"/>
    </row>
    <row r="56" spans="2:12">
      <c r="B56" s="184"/>
      <c r="L56" s="184"/>
    </row>
    <row r="57" spans="2:12">
      <c r="B57" s="184"/>
      <c r="L57" s="184"/>
    </row>
    <row r="58" spans="2:12" s="15" customFormat="1">
      <c r="B58" s="186"/>
      <c r="D58" s="690" t="str">
        <f>D14</f>
        <v>Zadavatel:</v>
      </c>
      <c r="E58" s="206"/>
      <c r="F58" s="206"/>
      <c r="G58" s="690" t="str">
        <f>D17</f>
        <v>Zhotovitel:</v>
      </c>
      <c r="H58" s="206"/>
      <c r="I58" s="206"/>
      <c r="J58" s="206"/>
      <c r="K58" s="206"/>
      <c r="L58" s="186"/>
    </row>
    <row r="59" spans="2:12">
      <c r="B59" s="184"/>
      <c r="L59" s="184"/>
    </row>
    <row r="60" spans="2:12">
      <c r="B60" s="184"/>
      <c r="L60" s="184"/>
    </row>
    <row r="61" spans="2:12">
      <c r="B61" s="184"/>
      <c r="L61" s="184"/>
    </row>
    <row r="62" spans="2:12">
      <c r="B62" s="184"/>
      <c r="L62" s="184"/>
    </row>
    <row r="63" spans="2:12">
      <c r="B63" s="184"/>
      <c r="L63" s="184"/>
    </row>
    <row r="64" spans="2:12">
      <c r="B64" s="184"/>
      <c r="L64" s="184"/>
    </row>
    <row r="65" spans="2:27">
      <c r="B65" s="184"/>
      <c r="L65" s="184"/>
    </row>
    <row r="66" spans="2:27">
      <c r="B66" s="184"/>
      <c r="L66" s="184"/>
    </row>
    <row r="67" spans="2:27">
      <c r="B67" s="184"/>
      <c r="L67" s="184"/>
    </row>
    <row r="68" spans="2:27">
      <c r="B68" s="184"/>
      <c r="L68" s="184"/>
    </row>
    <row r="69" spans="2:27" s="15" customFormat="1">
      <c r="B69" s="186"/>
      <c r="D69" s="691"/>
      <c r="E69" s="207"/>
      <c r="F69" s="692"/>
      <c r="G69" s="691"/>
      <c r="H69" s="207"/>
      <c r="I69" s="207"/>
      <c r="J69" s="693"/>
      <c r="K69" s="207"/>
      <c r="L69" s="186"/>
    </row>
    <row r="70" spans="2:27" s="15" customFormat="1" ht="14.45" customHeight="1">
      <c r="B70" s="208"/>
      <c r="C70" s="209"/>
      <c r="D70" s="209"/>
      <c r="E70" s="209"/>
      <c r="F70" s="209"/>
      <c r="G70" s="209"/>
      <c r="H70" s="209"/>
      <c r="I70" s="209"/>
      <c r="J70" s="209"/>
      <c r="K70" s="209"/>
      <c r="L70" s="186"/>
    </row>
    <row r="71" spans="2:27" ht="11.25" customHeight="1">
      <c r="L71" s="694"/>
    </row>
    <row r="72" spans="2:27" ht="11.25" customHeight="1">
      <c r="L72" s="694"/>
    </row>
    <row r="73" spans="2:27" ht="11.25" customHeight="1">
      <c r="L73" s="694"/>
    </row>
    <row r="74" spans="2:27" s="15" customFormat="1" ht="6.95" customHeight="1">
      <c r="B74" s="210"/>
      <c r="C74" s="211"/>
      <c r="D74" s="211"/>
      <c r="E74" s="211"/>
      <c r="F74" s="211"/>
      <c r="G74" s="211"/>
      <c r="H74" s="211"/>
      <c r="I74" s="211"/>
      <c r="J74" s="211"/>
      <c r="K74" s="211"/>
      <c r="L74" s="186"/>
    </row>
    <row r="75" spans="2:27" s="15" customFormat="1" ht="24.95" customHeight="1">
      <c r="B75" s="186"/>
      <c r="C75" s="185" t="s">
        <v>77</v>
      </c>
      <c r="L75" s="186"/>
      <c r="M75" s="212" t="s">
        <v>7</v>
      </c>
    </row>
    <row r="76" spans="2:27" s="15" customFormat="1" ht="6.95" customHeight="1">
      <c r="B76" s="186"/>
      <c r="L76" s="186"/>
    </row>
    <row r="77" spans="2:27" s="15" customFormat="1" ht="12" customHeight="1">
      <c r="B77" s="186"/>
      <c r="C77" s="609" t="str">
        <f>D6</f>
        <v>Stavba:</v>
      </c>
      <c r="L77" s="186"/>
    </row>
    <row r="78" spans="2:27" s="15" customFormat="1" ht="16.5" customHeight="1">
      <c r="B78" s="186"/>
      <c r="E78" s="885" t="str">
        <f>IF(E7="","",E7)</f>
        <v>Český Brod - rekonstrukce chodníků ul. J. Kouly, Zborovská</v>
      </c>
      <c r="F78" s="885"/>
      <c r="G78" s="885"/>
      <c r="H78" s="885"/>
      <c r="L78" s="186"/>
      <c r="AA78" s="683" t="str">
        <f>IF(AA7="","",AA7)</f>
        <v>Český Brod - rekonstrukce chodníků ul. J. Kouly, Zborovská</v>
      </c>
    </row>
    <row r="79" spans="2:27" ht="12" customHeight="1">
      <c r="B79" s="184"/>
      <c r="C79" s="609" t="str">
        <f>D8</f>
        <v>Objekt:</v>
      </c>
      <c r="L79" s="184"/>
    </row>
    <row r="80" spans="2:27" s="15" customFormat="1" ht="16.5" customHeight="1">
      <c r="B80" s="186"/>
      <c r="E80" s="886" t="str">
        <f>E9</f>
        <v>002 - ul. J. Kouly, úsek kruhák - k parku</v>
      </c>
      <c r="F80" s="886"/>
      <c r="G80" s="886"/>
      <c r="H80" s="886"/>
      <c r="L80" s="186"/>
      <c r="AA80" s="187" t="str">
        <f>AA9</f>
        <v>002 - ul. J. Kouly, úsek kruhák - k parku</v>
      </c>
    </row>
    <row r="81" spans="2:62" s="15" customFormat="1" ht="6.95" customHeight="1">
      <c r="B81" s="186"/>
      <c r="L81" s="186"/>
    </row>
    <row r="82" spans="2:62" s="15" customFormat="1" ht="12" customHeight="1">
      <c r="B82" s="186"/>
      <c r="C82" s="609" t="str">
        <f>D12</f>
        <v>Místo:</v>
      </c>
      <c r="E82" s="831" t="s">
        <v>662</v>
      </c>
      <c r="F82" s="594" t="str">
        <f>IF(F12="","",F12)</f>
        <v/>
      </c>
      <c r="I82" s="609" t="str">
        <f>I12</f>
        <v>Datum:</v>
      </c>
      <c r="J82" s="189">
        <f>J12</f>
        <v>46107</v>
      </c>
      <c r="L82" s="186"/>
    </row>
    <row r="83" spans="2:62" s="15" customFormat="1" ht="6.95" customHeight="1">
      <c r="B83" s="186"/>
      <c r="L83" s="186"/>
    </row>
    <row r="84" spans="2:62" s="15" customFormat="1">
      <c r="B84" s="186"/>
      <c r="C84" s="609" t="str">
        <f>D14</f>
        <v>Zadavatel:</v>
      </c>
      <c r="E84" s="831" t="s">
        <v>663</v>
      </c>
      <c r="F84" s="594" t="str">
        <f>IF(E15="","",E15)</f>
        <v/>
      </c>
      <c r="I84" s="609"/>
      <c r="J84" s="213" t="str">
        <f>IF(E21="","",E21)</f>
        <v/>
      </c>
      <c r="L84" s="186"/>
    </row>
    <row r="85" spans="2:62" s="15" customFormat="1">
      <c r="B85" s="186"/>
      <c r="C85" s="609" t="str">
        <f>D17</f>
        <v>Zhotovitel:</v>
      </c>
      <c r="F85" s="594" t="str">
        <f>IF(E18="","",E18)</f>
        <v>...</v>
      </c>
      <c r="I85" s="609"/>
      <c r="J85" s="213" t="str">
        <f>IF(E24="","",E24)</f>
        <v/>
      </c>
      <c r="L85" s="186"/>
    </row>
    <row r="86" spans="2:62" s="15" customFormat="1">
      <c r="B86" s="186"/>
      <c r="L86" s="186"/>
    </row>
    <row r="87" spans="2:62" s="17" customFormat="1" ht="24">
      <c r="B87" s="214"/>
      <c r="C87" s="215" t="s">
        <v>78</v>
      </c>
      <c r="D87" s="216" t="s">
        <v>38</v>
      </c>
      <c r="E87" s="216" t="s">
        <v>33</v>
      </c>
      <c r="F87" s="216" t="s">
        <v>35</v>
      </c>
      <c r="G87" s="216" t="s">
        <v>79</v>
      </c>
      <c r="H87" s="216" t="s">
        <v>80</v>
      </c>
      <c r="I87" s="216" t="s">
        <v>81</v>
      </c>
      <c r="J87" s="216" t="s">
        <v>82</v>
      </c>
      <c r="K87" s="217" t="s">
        <v>83</v>
      </c>
      <c r="M87" s="695" t="s">
        <v>12</v>
      </c>
      <c r="N87" s="696" t="s">
        <v>25</v>
      </c>
      <c r="O87" s="696" t="s">
        <v>84</v>
      </c>
      <c r="P87" s="696" t="s">
        <v>41</v>
      </c>
      <c r="Q87" s="696" t="s">
        <v>85</v>
      </c>
      <c r="R87" s="696" t="s">
        <v>86</v>
      </c>
      <c r="S87" s="696" t="s">
        <v>87</v>
      </c>
      <c r="T87" s="697" t="s">
        <v>88</v>
      </c>
    </row>
    <row r="88" spans="2:62" s="15" customFormat="1" ht="15.75">
      <c r="B88" s="186"/>
      <c r="C88" s="610" t="s">
        <v>51</v>
      </c>
      <c r="J88" s="698">
        <f>J89</f>
        <v>0</v>
      </c>
      <c r="L88" s="186"/>
      <c r="M88" s="699"/>
      <c r="N88" s="700"/>
      <c r="O88" s="700"/>
      <c r="P88" s="218">
        <f>P89</f>
        <v>253.117796</v>
      </c>
      <c r="Q88" s="700"/>
      <c r="R88" s="218">
        <f>R89</f>
        <v>332.4635902</v>
      </c>
      <c r="S88" s="700"/>
      <c r="T88" s="219">
        <f>T89</f>
        <v>210.1156</v>
      </c>
    </row>
    <row r="89" spans="2:62" s="18" customFormat="1">
      <c r="B89" s="220"/>
      <c r="C89" s="221"/>
      <c r="D89" s="222" t="s">
        <v>52</v>
      </c>
      <c r="E89" s="223" t="s">
        <v>89</v>
      </c>
      <c r="F89" s="18" t="s">
        <v>90</v>
      </c>
      <c r="G89" s="224"/>
      <c r="H89" s="225"/>
      <c r="I89" s="226"/>
      <c r="J89" s="226">
        <f>J90 + J171 + J204 + J256 + J273</f>
        <v>0</v>
      </c>
      <c r="L89" s="220"/>
      <c r="M89" s="227"/>
      <c r="N89" s="228"/>
      <c r="O89" s="229"/>
      <c r="P89" s="229">
        <f>P90 + P171 + P204 + P256 + P273</f>
        <v>253.117796</v>
      </c>
      <c r="Q89" s="229"/>
      <c r="R89" s="229">
        <f>R90 + R171 + R204 + R256 + R273</f>
        <v>332.4635902</v>
      </c>
      <c r="S89" s="229"/>
      <c r="T89" s="230">
        <f>T90 + T171 + T204 + T256 + T273</f>
        <v>210.1156</v>
      </c>
      <c r="AR89" s="18">
        <v>1</v>
      </c>
      <c r="AT89" s="18" t="s">
        <v>52</v>
      </c>
      <c r="AU89" s="18">
        <v>0</v>
      </c>
      <c r="AY89" s="18" t="s">
        <v>91</v>
      </c>
      <c r="BJ89" s="18">
        <v>0</v>
      </c>
    </row>
    <row r="90" spans="2:62" s="19" customFormat="1" ht="23.1" customHeight="1">
      <c r="B90" s="231"/>
      <c r="C90" s="232"/>
      <c r="D90" s="222" t="s">
        <v>52</v>
      </c>
      <c r="E90" s="233" t="s">
        <v>92</v>
      </c>
      <c r="F90" s="234" t="s">
        <v>93</v>
      </c>
      <c r="G90" s="235"/>
      <c r="H90" s="236"/>
      <c r="I90" s="237"/>
      <c r="J90" s="237">
        <f>J91 + J93 + J97 + J101 + J105 + J109 + J113 + J117 + J121 + J125 + J129 + J133 + J137 + J141 + J145 + J149 + J152 + J156 + J160 + J163 + J167</f>
        <v>0</v>
      </c>
      <c r="K90" s="234"/>
      <c r="L90" s="231"/>
      <c r="M90" s="238"/>
      <c r="N90" s="228"/>
      <c r="O90" s="229"/>
      <c r="P90" s="229">
        <f>P91 + P93 + P97 + P101 + P105 + P109 + P113 + P117 + P121 + P125 + P129 + P133 + P137 + P141 + P145 + P149 + P152 + P156 + P160 + P163 + P167</f>
        <v>153.63379599999999</v>
      </c>
      <c r="Q90" s="229"/>
      <c r="R90" s="229">
        <f>R91 + R93 + R97 + R101 + R105 + R109 + R113 + R117 + R121 + R125 + R129 + R133 + R137 + R141 + R145 + R149 + R152 + R156 + R160 + R163 + R167</f>
        <v>23.635273000000002</v>
      </c>
      <c r="S90" s="229"/>
      <c r="T90" s="230">
        <f>T91 + T93 + T97 + T101 + T105 + T109 + T113 + T117 + T121 + T125 + T129 + T133 + T137 + T141 + T145 + T149 + T152 + T156 + T160 + T163 + T167</f>
        <v>210.03360000000001</v>
      </c>
      <c r="AR90" s="19">
        <v>1</v>
      </c>
      <c r="AT90" s="19" t="s">
        <v>52</v>
      </c>
      <c r="AU90" s="19">
        <v>1</v>
      </c>
      <c r="AY90" s="19" t="s">
        <v>91</v>
      </c>
      <c r="BJ90" s="19">
        <v>0</v>
      </c>
    </row>
    <row r="91" spans="2:62" s="20" customFormat="1">
      <c r="B91" s="701"/>
      <c r="C91" s="611">
        <v>1</v>
      </c>
      <c r="D91" s="611" t="s">
        <v>94</v>
      </c>
      <c r="E91" s="702" t="s">
        <v>315</v>
      </c>
      <c r="F91" s="702" t="s">
        <v>316</v>
      </c>
      <c r="G91" s="703" t="s">
        <v>97</v>
      </c>
      <c r="H91" s="704">
        <v>6.97</v>
      </c>
      <c r="I91" s="705"/>
      <c r="J91" s="706">
        <f>ROUND(H91*I91,2)</f>
        <v>0</v>
      </c>
      <c r="K91" s="702" t="s">
        <v>98</v>
      </c>
      <c r="L91" s="701"/>
      <c r="M91" s="707"/>
      <c r="N91" s="708" t="s">
        <v>26</v>
      </c>
      <c r="O91" s="709">
        <v>0</v>
      </c>
      <c r="P91" s="709">
        <f>H91*O91</f>
        <v>0</v>
      </c>
      <c r="Q91" s="709">
        <v>0</v>
      </c>
      <c r="R91" s="709">
        <f>H91*Q91</f>
        <v>0</v>
      </c>
      <c r="S91" s="709">
        <v>0.23499999999999999</v>
      </c>
      <c r="T91" s="710">
        <f>H91*S91</f>
        <v>1.6379499999999998</v>
      </c>
      <c r="U91" s="711"/>
      <c r="V91" s="711"/>
      <c r="W91" s="711"/>
      <c r="X91" s="711"/>
      <c r="Y91" s="711"/>
      <c r="Z91" s="711"/>
      <c r="AA91" s="711"/>
      <c r="AB91" s="711"/>
      <c r="AC91" s="711"/>
      <c r="AD91" s="711"/>
      <c r="AE91" s="711"/>
      <c r="AF91" s="711"/>
      <c r="AG91" s="711"/>
      <c r="AH91" s="711"/>
      <c r="AI91" s="711"/>
      <c r="AJ91" s="711"/>
      <c r="AK91" s="711"/>
      <c r="AL91" s="711"/>
      <c r="AM91" s="711"/>
      <c r="AN91" s="711"/>
      <c r="AO91" s="711"/>
      <c r="AP91" s="711"/>
      <c r="AQ91" s="711"/>
      <c r="AR91" s="711">
        <v>4</v>
      </c>
      <c r="AS91" s="711"/>
      <c r="AT91" s="711" t="s">
        <v>94</v>
      </c>
      <c r="AU91" s="711">
        <v>2</v>
      </c>
      <c r="AV91" s="711"/>
      <c r="AW91" s="711"/>
      <c r="AX91" s="711"/>
      <c r="AY91" s="711" t="s">
        <v>91</v>
      </c>
      <c r="AZ91" s="711"/>
      <c r="BA91" s="711"/>
      <c r="BB91" s="711"/>
      <c r="BC91" s="711"/>
      <c r="BD91" s="711"/>
      <c r="BE91" s="711">
        <f>IF(N91="základní",J91,0)</f>
        <v>0</v>
      </c>
      <c r="BF91" s="711">
        <f>IF(N91="snížená",J91,0)</f>
        <v>0</v>
      </c>
      <c r="BG91" s="711">
        <f>IF(N91="zákl. přenesená",J91,0)</f>
        <v>0</v>
      </c>
      <c r="BH91" s="711">
        <f>IF(N91="sníž. přenesená",J91,0)</f>
        <v>0</v>
      </c>
      <c r="BI91" s="711">
        <f>IF(N91="nulová",J91,0)</f>
        <v>0</v>
      </c>
      <c r="BJ91" s="711">
        <v>1</v>
      </c>
    </row>
    <row r="92" spans="2:62" s="15" customFormat="1">
      <c r="B92" s="186"/>
      <c r="D92" s="239" t="s">
        <v>99</v>
      </c>
      <c r="F92" s="148" t="s">
        <v>317</v>
      </c>
      <c r="L92" s="186"/>
      <c r="M92" s="240"/>
      <c r="T92" s="241"/>
      <c r="AT92" s="242" t="s">
        <v>99</v>
      </c>
      <c r="AU92" s="242">
        <v>0</v>
      </c>
      <c r="AY92" s="15" t="s">
        <v>91</v>
      </c>
      <c r="BJ92" s="15">
        <v>0</v>
      </c>
    </row>
    <row r="93" spans="2:62" s="20" customFormat="1">
      <c r="B93" s="701"/>
      <c r="C93" s="611">
        <v>2</v>
      </c>
      <c r="D93" s="611" t="s">
        <v>94</v>
      </c>
      <c r="E93" s="702" t="s">
        <v>95</v>
      </c>
      <c r="F93" s="702" t="s">
        <v>96</v>
      </c>
      <c r="G93" s="703" t="s">
        <v>97</v>
      </c>
      <c r="H93" s="704">
        <v>15.64</v>
      </c>
      <c r="I93" s="705"/>
      <c r="J93" s="706">
        <f>ROUND(H93*I93,2)</f>
        <v>0</v>
      </c>
      <c r="K93" s="702" t="s">
        <v>98</v>
      </c>
      <c r="L93" s="701"/>
      <c r="M93" s="707"/>
      <c r="N93" s="708" t="s">
        <v>26</v>
      </c>
      <c r="O93" s="709">
        <v>0</v>
      </c>
      <c r="P93" s="709">
        <f>H93*O93</f>
        <v>0</v>
      </c>
      <c r="Q93" s="709">
        <v>0</v>
      </c>
      <c r="R93" s="709">
        <f>H93*Q93</f>
        <v>0</v>
      </c>
      <c r="S93" s="709">
        <v>0.26</v>
      </c>
      <c r="T93" s="710">
        <f>H93*S93</f>
        <v>4.0664000000000007</v>
      </c>
      <c r="U93" s="711"/>
      <c r="V93" s="711"/>
      <c r="W93" s="711"/>
      <c r="X93" s="711"/>
      <c r="Y93" s="711"/>
      <c r="Z93" s="711"/>
      <c r="AA93" s="711"/>
      <c r="AB93" s="711"/>
      <c r="AC93" s="711"/>
      <c r="AD93" s="711"/>
      <c r="AE93" s="711"/>
      <c r="AF93" s="711"/>
      <c r="AG93" s="711"/>
      <c r="AH93" s="711"/>
      <c r="AI93" s="711"/>
      <c r="AJ93" s="711"/>
      <c r="AK93" s="711"/>
      <c r="AL93" s="711"/>
      <c r="AM93" s="711"/>
      <c r="AN93" s="711"/>
      <c r="AO93" s="711"/>
      <c r="AP93" s="711"/>
      <c r="AQ93" s="711"/>
      <c r="AR93" s="711">
        <v>4</v>
      </c>
      <c r="AS93" s="711"/>
      <c r="AT93" s="711" t="s">
        <v>94</v>
      </c>
      <c r="AU93" s="711">
        <v>2</v>
      </c>
      <c r="AV93" s="711"/>
      <c r="AW93" s="711"/>
      <c r="AX93" s="711"/>
      <c r="AY93" s="711" t="s">
        <v>91</v>
      </c>
      <c r="AZ93" s="711"/>
      <c r="BA93" s="711"/>
      <c r="BB93" s="711"/>
      <c r="BC93" s="711"/>
      <c r="BD93" s="711"/>
      <c r="BE93" s="711">
        <f>IF(N93="základní",J93,0)</f>
        <v>0</v>
      </c>
      <c r="BF93" s="711">
        <f>IF(N93="snížená",J93,0)</f>
        <v>0</v>
      </c>
      <c r="BG93" s="711">
        <f>IF(N93="zákl. přenesená",J93,0)</f>
        <v>0</v>
      </c>
      <c r="BH93" s="711">
        <f>IF(N93="sníž. přenesená",J93,0)</f>
        <v>0</v>
      </c>
      <c r="BI93" s="711">
        <f>IF(N93="nulová",J93,0)</f>
        <v>0</v>
      </c>
      <c r="BJ93" s="711">
        <v>1</v>
      </c>
    </row>
    <row r="94" spans="2:62" s="15" customFormat="1">
      <c r="B94" s="186"/>
      <c r="D94" s="239" t="s">
        <v>99</v>
      </c>
      <c r="F94" s="148" t="s">
        <v>100</v>
      </c>
      <c r="L94" s="186"/>
      <c r="M94" s="240"/>
      <c r="T94" s="241"/>
      <c r="AT94" s="242" t="s">
        <v>99</v>
      </c>
      <c r="AU94" s="242">
        <v>0</v>
      </c>
      <c r="AY94" s="15" t="s">
        <v>91</v>
      </c>
      <c r="BJ94" s="15">
        <v>0</v>
      </c>
    </row>
    <row r="95" spans="2:62" s="21" customFormat="1" ht="11.25">
      <c r="B95" s="243"/>
      <c r="C95" s="244"/>
      <c r="D95" s="245" t="s">
        <v>101</v>
      </c>
      <c r="E95" s="246"/>
      <c r="F95" s="247" t="s">
        <v>318</v>
      </c>
      <c r="G95" s="248"/>
      <c r="H95" s="249">
        <v>15.64</v>
      </c>
      <c r="I95" s="250"/>
      <c r="J95" s="250"/>
      <c r="K95" s="251"/>
      <c r="L95" s="243"/>
      <c r="M95" s="252"/>
      <c r="N95" s="251"/>
      <c r="O95" s="253"/>
      <c r="P95" s="253"/>
      <c r="Q95" s="253"/>
      <c r="R95" s="253"/>
      <c r="S95" s="253"/>
      <c r="T95" s="254"/>
      <c r="AT95" s="21" t="s">
        <v>101</v>
      </c>
      <c r="AU95" s="21">
        <v>0</v>
      </c>
      <c r="AV95" s="21">
        <v>2</v>
      </c>
      <c r="AW95" s="21" t="b">
        <v>1</v>
      </c>
      <c r="AY95" s="21" t="s">
        <v>91</v>
      </c>
      <c r="BJ95" s="21">
        <v>0</v>
      </c>
    </row>
    <row r="96" spans="2:62" s="21" customFormat="1" ht="11.25">
      <c r="B96" s="243"/>
      <c r="C96" s="244"/>
      <c r="D96" s="245" t="s">
        <v>101</v>
      </c>
      <c r="E96" s="246"/>
      <c r="F96" s="257" t="s">
        <v>103</v>
      </c>
      <c r="G96" s="255"/>
      <c r="H96" s="258">
        <v>15.64</v>
      </c>
      <c r="I96" s="250"/>
      <c r="J96" s="250"/>
      <c r="K96" s="251"/>
      <c r="L96" s="243"/>
      <c r="M96" s="252"/>
      <c r="N96" s="251"/>
      <c r="O96" s="253"/>
      <c r="P96" s="253"/>
      <c r="Q96" s="253"/>
      <c r="R96" s="253"/>
      <c r="S96" s="253"/>
      <c r="T96" s="254"/>
      <c r="AT96" s="21" t="s">
        <v>101</v>
      </c>
      <c r="AU96" s="21">
        <v>0</v>
      </c>
      <c r="AV96" s="21">
        <v>4</v>
      </c>
      <c r="AW96" s="21" t="b">
        <v>1</v>
      </c>
      <c r="AX96" s="21" t="b">
        <v>1</v>
      </c>
      <c r="AY96" s="21" t="s">
        <v>91</v>
      </c>
      <c r="BJ96" s="21">
        <v>0</v>
      </c>
    </row>
    <row r="97" spans="2:62" s="20" customFormat="1" ht="24">
      <c r="B97" s="701"/>
      <c r="C97" s="611">
        <v>3</v>
      </c>
      <c r="D97" s="611" t="s">
        <v>94</v>
      </c>
      <c r="E97" s="702" t="s">
        <v>319</v>
      </c>
      <c r="F97" s="702" t="s">
        <v>320</v>
      </c>
      <c r="G97" s="703" t="s">
        <v>97</v>
      </c>
      <c r="H97" s="704">
        <v>266.14999999999998</v>
      </c>
      <c r="I97" s="705"/>
      <c r="J97" s="706">
        <f>ROUND(H97*I97,2)</f>
        <v>0</v>
      </c>
      <c r="K97" s="702" t="s">
        <v>98</v>
      </c>
      <c r="L97" s="701"/>
      <c r="M97" s="707"/>
      <c r="N97" s="708" t="s">
        <v>26</v>
      </c>
      <c r="O97" s="709">
        <v>0.16200000000000001</v>
      </c>
      <c r="P97" s="709">
        <f>H97*O97</f>
        <v>43.116299999999995</v>
      </c>
      <c r="Q97" s="709">
        <v>0</v>
      </c>
      <c r="R97" s="709">
        <f>H97*Q97</f>
        <v>0</v>
      </c>
      <c r="S97" s="709">
        <v>0.24</v>
      </c>
      <c r="T97" s="710">
        <f>H97*S97</f>
        <v>63.875999999999991</v>
      </c>
      <c r="U97" s="711"/>
      <c r="V97" s="711"/>
      <c r="W97" s="711"/>
      <c r="X97" s="711"/>
      <c r="Y97" s="711"/>
      <c r="Z97" s="711"/>
      <c r="AA97" s="711"/>
      <c r="AB97" s="711"/>
      <c r="AC97" s="711"/>
      <c r="AD97" s="711"/>
      <c r="AE97" s="711"/>
      <c r="AF97" s="711"/>
      <c r="AG97" s="711"/>
      <c r="AH97" s="711"/>
      <c r="AI97" s="711"/>
      <c r="AJ97" s="711"/>
      <c r="AK97" s="711"/>
      <c r="AL97" s="711"/>
      <c r="AM97" s="711"/>
      <c r="AN97" s="711"/>
      <c r="AO97" s="711"/>
      <c r="AP97" s="711"/>
      <c r="AQ97" s="711"/>
      <c r="AR97" s="711">
        <v>4</v>
      </c>
      <c r="AS97" s="711"/>
      <c r="AT97" s="711" t="s">
        <v>94</v>
      </c>
      <c r="AU97" s="711">
        <v>2</v>
      </c>
      <c r="AV97" s="711"/>
      <c r="AW97" s="711"/>
      <c r="AX97" s="711"/>
      <c r="AY97" s="711" t="s">
        <v>91</v>
      </c>
      <c r="AZ97" s="711"/>
      <c r="BA97" s="711"/>
      <c r="BB97" s="711"/>
      <c r="BC97" s="711"/>
      <c r="BD97" s="711"/>
      <c r="BE97" s="711">
        <f>IF(N97="základní",J97,0)</f>
        <v>0</v>
      </c>
      <c r="BF97" s="711">
        <f>IF(N97="snížená",J97,0)</f>
        <v>0</v>
      </c>
      <c r="BG97" s="711">
        <f>IF(N97="zákl. přenesená",J97,0)</f>
        <v>0</v>
      </c>
      <c r="BH97" s="711">
        <f>IF(N97="sníž. přenesená",J97,0)</f>
        <v>0</v>
      </c>
      <c r="BI97" s="711">
        <f>IF(N97="nulová",J97,0)</f>
        <v>0</v>
      </c>
      <c r="BJ97" s="711">
        <v>1</v>
      </c>
    </row>
    <row r="98" spans="2:62" s="15" customFormat="1">
      <c r="B98" s="186"/>
      <c r="D98" s="239" t="s">
        <v>99</v>
      </c>
      <c r="F98" s="148" t="s">
        <v>321</v>
      </c>
      <c r="L98" s="186"/>
      <c r="M98" s="240"/>
      <c r="T98" s="241"/>
      <c r="AT98" s="242" t="s">
        <v>99</v>
      </c>
      <c r="AU98" s="242">
        <v>0</v>
      </c>
      <c r="AY98" s="15" t="s">
        <v>91</v>
      </c>
      <c r="BJ98" s="15">
        <v>0</v>
      </c>
    </row>
    <row r="99" spans="2:62" s="21" customFormat="1" ht="11.25">
      <c r="B99" s="243"/>
      <c r="C99" s="244"/>
      <c r="D99" s="245" t="s">
        <v>101</v>
      </c>
      <c r="E99" s="246"/>
      <c r="F99" s="247" t="s">
        <v>322</v>
      </c>
      <c r="G99" s="248"/>
      <c r="H99" s="249">
        <v>266.14999999999998</v>
      </c>
      <c r="I99" s="250"/>
      <c r="J99" s="250"/>
      <c r="K99" s="251"/>
      <c r="L99" s="243"/>
      <c r="M99" s="252"/>
      <c r="N99" s="251"/>
      <c r="O99" s="253"/>
      <c r="P99" s="253"/>
      <c r="Q99" s="253"/>
      <c r="R99" s="253"/>
      <c r="S99" s="253"/>
      <c r="T99" s="254"/>
      <c r="AT99" s="21" t="s">
        <v>101</v>
      </c>
      <c r="AU99" s="21">
        <v>0</v>
      </c>
      <c r="AV99" s="21">
        <v>2</v>
      </c>
      <c r="AW99" s="21" t="b">
        <v>1</v>
      </c>
      <c r="AY99" s="21" t="s">
        <v>91</v>
      </c>
      <c r="BJ99" s="21">
        <v>0</v>
      </c>
    </row>
    <row r="100" spans="2:62" s="21" customFormat="1" ht="11.25">
      <c r="B100" s="243"/>
      <c r="C100" s="244"/>
      <c r="D100" s="245" t="s">
        <v>101</v>
      </c>
      <c r="E100" s="246"/>
      <c r="F100" s="257" t="s">
        <v>103</v>
      </c>
      <c r="G100" s="255"/>
      <c r="H100" s="258">
        <v>266.14999999999998</v>
      </c>
      <c r="I100" s="250"/>
      <c r="J100" s="250"/>
      <c r="K100" s="251"/>
      <c r="L100" s="243"/>
      <c r="M100" s="252"/>
      <c r="N100" s="251"/>
      <c r="O100" s="253"/>
      <c r="P100" s="253"/>
      <c r="Q100" s="253"/>
      <c r="R100" s="253"/>
      <c r="S100" s="253"/>
      <c r="T100" s="254"/>
      <c r="AT100" s="21" t="s">
        <v>101</v>
      </c>
      <c r="AU100" s="21">
        <v>0</v>
      </c>
      <c r="AV100" s="21">
        <v>4</v>
      </c>
      <c r="AW100" s="21" t="b">
        <v>1</v>
      </c>
      <c r="AX100" s="21" t="b">
        <v>1</v>
      </c>
      <c r="AY100" s="21" t="s">
        <v>91</v>
      </c>
      <c r="BJ100" s="21">
        <v>0</v>
      </c>
    </row>
    <row r="101" spans="2:62" s="20" customFormat="1" ht="24">
      <c r="B101" s="701"/>
      <c r="C101" s="611">
        <v>4</v>
      </c>
      <c r="D101" s="611" t="s">
        <v>94</v>
      </c>
      <c r="E101" s="702" t="s">
        <v>323</v>
      </c>
      <c r="F101" s="702" t="s">
        <v>324</v>
      </c>
      <c r="G101" s="703" t="s">
        <v>97</v>
      </c>
      <c r="H101" s="704">
        <v>266.14999999999998</v>
      </c>
      <c r="I101" s="705"/>
      <c r="J101" s="706">
        <f>ROUND(H101*I101,2)</f>
        <v>0</v>
      </c>
      <c r="K101" s="702" t="s">
        <v>98</v>
      </c>
      <c r="L101" s="701"/>
      <c r="M101" s="707"/>
      <c r="N101" s="708" t="s">
        <v>26</v>
      </c>
      <c r="O101" s="709">
        <v>0</v>
      </c>
      <c r="P101" s="709">
        <f>H101*O101</f>
        <v>0</v>
      </c>
      <c r="Q101" s="709">
        <v>0</v>
      </c>
      <c r="R101" s="709">
        <f>H101*Q101</f>
        <v>0</v>
      </c>
      <c r="S101" s="709">
        <v>0.22</v>
      </c>
      <c r="T101" s="710">
        <f>H101*S101</f>
        <v>58.552999999999997</v>
      </c>
      <c r="U101" s="711"/>
      <c r="V101" s="711"/>
      <c r="W101" s="711"/>
      <c r="X101" s="711"/>
      <c r="Y101" s="711"/>
      <c r="Z101" s="711"/>
      <c r="AA101" s="711"/>
      <c r="AB101" s="711"/>
      <c r="AC101" s="711"/>
      <c r="AD101" s="711"/>
      <c r="AE101" s="711"/>
      <c r="AF101" s="711"/>
      <c r="AG101" s="711"/>
      <c r="AH101" s="711"/>
      <c r="AI101" s="711"/>
      <c r="AJ101" s="711"/>
      <c r="AK101" s="711"/>
      <c r="AL101" s="711"/>
      <c r="AM101" s="711"/>
      <c r="AN101" s="711"/>
      <c r="AO101" s="711"/>
      <c r="AP101" s="711"/>
      <c r="AQ101" s="711"/>
      <c r="AR101" s="711">
        <v>4</v>
      </c>
      <c r="AS101" s="711"/>
      <c r="AT101" s="711" t="s">
        <v>94</v>
      </c>
      <c r="AU101" s="711">
        <v>2</v>
      </c>
      <c r="AV101" s="711"/>
      <c r="AW101" s="711"/>
      <c r="AX101" s="711"/>
      <c r="AY101" s="711" t="s">
        <v>91</v>
      </c>
      <c r="AZ101" s="711"/>
      <c r="BA101" s="711"/>
      <c r="BB101" s="711"/>
      <c r="BC101" s="711"/>
      <c r="BD101" s="711"/>
      <c r="BE101" s="711">
        <f>IF(N101="základní",J101,0)</f>
        <v>0</v>
      </c>
      <c r="BF101" s="711">
        <f>IF(N101="snížená",J101,0)</f>
        <v>0</v>
      </c>
      <c r="BG101" s="711">
        <f>IF(N101="zákl. přenesená",J101,0)</f>
        <v>0</v>
      </c>
      <c r="BH101" s="711">
        <f>IF(N101="sníž. přenesená",J101,0)</f>
        <v>0</v>
      </c>
      <c r="BI101" s="711">
        <f>IF(N101="nulová",J101,0)</f>
        <v>0</v>
      </c>
      <c r="BJ101" s="711">
        <v>1</v>
      </c>
    </row>
    <row r="102" spans="2:62" s="15" customFormat="1">
      <c r="B102" s="186"/>
      <c r="D102" s="239" t="s">
        <v>99</v>
      </c>
      <c r="F102" s="148" t="s">
        <v>325</v>
      </c>
      <c r="L102" s="186"/>
      <c r="M102" s="240"/>
      <c r="T102" s="241"/>
      <c r="AT102" s="242" t="s">
        <v>99</v>
      </c>
      <c r="AU102" s="242">
        <v>0</v>
      </c>
      <c r="AY102" s="15" t="s">
        <v>91</v>
      </c>
      <c r="BJ102" s="15">
        <v>0</v>
      </c>
    </row>
    <row r="103" spans="2:62" s="21" customFormat="1" ht="11.25">
      <c r="B103" s="243"/>
      <c r="C103" s="244"/>
      <c r="D103" s="245" t="s">
        <v>101</v>
      </c>
      <c r="E103" s="246"/>
      <c r="F103" s="247" t="s">
        <v>322</v>
      </c>
      <c r="G103" s="248"/>
      <c r="H103" s="249">
        <v>266.14999999999998</v>
      </c>
      <c r="I103" s="250"/>
      <c r="J103" s="250"/>
      <c r="K103" s="251"/>
      <c r="L103" s="243"/>
      <c r="M103" s="252"/>
      <c r="N103" s="251"/>
      <c r="O103" s="253"/>
      <c r="P103" s="253"/>
      <c r="Q103" s="253"/>
      <c r="R103" s="253"/>
      <c r="S103" s="253"/>
      <c r="T103" s="254"/>
      <c r="AT103" s="21" t="s">
        <v>101</v>
      </c>
      <c r="AU103" s="21">
        <v>0</v>
      </c>
      <c r="AV103" s="21">
        <v>2</v>
      </c>
      <c r="AW103" s="21" t="b">
        <v>1</v>
      </c>
      <c r="AY103" s="21" t="s">
        <v>91</v>
      </c>
      <c r="BJ103" s="21">
        <v>0</v>
      </c>
    </row>
    <row r="104" spans="2:62" s="21" customFormat="1" ht="11.25">
      <c r="B104" s="243"/>
      <c r="C104" s="244"/>
      <c r="D104" s="245" t="s">
        <v>101</v>
      </c>
      <c r="E104" s="246"/>
      <c r="F104" s="257" t="s">
        <v>103</v>
      </c>
      <c r="G104" s="255"/>
      <c r="H104" s="258">
        <v>266.14999999999998</v>
      </c>
      <c r="I104" s="250"/>
      <c r="J104" s="250"/>
      <c r="K104" s="251"/>
      <c r="L104" s="243"/>
      <c r="M104" s="252"/>
      <c r="N104" s="251"/>
      <c r="O104" s="253"/>
      <c r="P104" s="253"/>
      <c r="Q104" s="253"/>
      <c r="R104" s="253"/>
      <c r="S104" s="253"/>
      <c r="T104" s="254"/>
      <c r="AT104" s="21" t="s">
        <v>101</v>
      </c>
      <c r="AU104" s="21">
        <v>0</v>
      </c>
      <c r="AV104" s="21">
        <v>4</v>
      </c>
      <c r="AW104" s="21" t="b">
        <v>1</v>
      </c>
      <c r="AX104" s="21" t="b">
        <v>1</v>
      </c>
      <c r="AY104" s="21" t="s">
        <v>91</v>
      </c>
      <c r="BJ104" s="21">
        <v>0</v>
      </c>
    </row>
    <row r="105" spans="2:62" s="20" customFormat="1" ht="24">
      <c r="B105" s="701"/>
      <c r="C105" s="611">
        <v>5</v>
      </c>
      <c r="D105" s="611" t="s">
        <v>94</v>
      </c>
      <c r="E105" s="702" t="s">
        <v>112</v>
      </c>
      <c r="F105" s="702" t="s">
        <v>113</v>
      </c>
      <c r="G105" s="703" t="s">
        <v>97</v>
      </c>
      <c r="H105" s="704">
        <v>22.61</v>
      </c>
      <c r="I105" s="705"/>
      <c r="J105" s="706">
        <f>ROUND(H105*I105,2)</f>
        <v>0</v>
      </c>
      <c r="K105" s="702" t="s">
        <v>98</v>
      </c>
      <c r="L105" s="701"/>
      <c r="M105" s="707"/>
      <c r="N105" s="708" t="s">
        <v>26</v>
      </c>
      <c r="O105" s="709">
        <v>2.5369999999999999</v>
      </c>
      <c r="P105" s="709">
        <f>H105*O105</f>
        <v>57.361569999999993</v>
      </c>
      <c r="Q105" s="709">
        <v>0</v>
      </c>
      <c r="R105" s="709">
        <f>H105*Q105</f>
        <v>0</v>
      </c>
      <c r="S105" s="709">
        <v>0.32500000000000001</v>
      </c>
      <c r="T105" s="710">
        <f>H105*S105</f>
        <v>7.3482500000000002</v>
      </c>
      <c r="U105" s="711"/>
      <c r="V105" s="711"/>
      <c r="W105" s="711"/>
      <c r="X105" s="711"/>
      <c r="Y105" s="711"/>
      <c r="Z105" s="711"/>
      <c r="AA105" s="711"/>
      <c r="AB105" s="711"/>
      <c r="AC105" s="711"/>
      <c r="AD105" s="711"/>
      <c r="AE105" s="711"/>
      <c r="AF105" s="711"/>
      <c r="AG105" s="711"/>
      <c r="AH105" s="711"/>
      <c r="AI105" s="711"/>
      <c r="AJ105" s="711"/>
      <c r="AK105" s="711"/>
      <c r="AL105" s="711"/>
      <c r="AM105" s="711"/>
      <c r="AN105" s="711"/>
      <c r="AO105" s="711"/>
      <c r="AP105" s="711"/>
      <c r="AQ105" s="711"/>
      <c r="AR105" s="711">
        <v>4</v>
      </c>
      <c r="AS105" s="711"/>
      <c r="AT105" s="711" t="s">
        <v>94</v>
      </c>
      <c r="AU105" s="711">
        <v>2</v>
      </c>
      <c r="AV105" s="711"/>
      <c r="AW105" s="711"/>
      <c r="AX105" s="711"/>
      <c r="AY105" s="711" t="s">
        <v>91</v>
      </c>
      <c r="AZ105" s="711"/>
      <c r="BA105" s="711"/>
      <c r="BB105" s="711"/>
      <c r="BC105" s="711"/>
      <c r="BD105" s="711"/>
      <c r="BE105" s="711">
        <f>IF(N105="základní",J105,0)</f>
        <v>0</v>
      </c>
      <c r="BF105" s="711">
        <f>IF(N105="snížená",J105,0)</f>
        <v>0</v>
      </c>
      <c r="BG105" s="711">
        <f>IF(N105="zákl. přenesená",J105,0)</f>
        <v>0</v>
      </c>
      <c r="BH105" s="711">
        <f>IF(N105="sníž. přenesená",J105,0)</f>
        <v>0</v>
      </c>
      <c r="BI105" s="711">
        <f>IF(N105="nulová",J105,0)</f>
        <v>0</v>
      </c>
      <c r="BJ105" s="711">
        <v>1</v>
      </c>
    </row>
    <row r="106" spans="2:62" s="15" customFormat="1">
      <c r="B106" s="186"/>
      <c r="D106" s="239" t="s">
        <v>99</v>
      </c>
      <c r="F106" s="148" t="s">
        <v>114</v>
      </c>
      <c r="L106" s="186"/>
      <c r="M106" s="240"/>
      <c r="T106" s="241"/>
      <c r="AT106" s="242" t="s">
        <v>99</v>
      </c>
      <c r="AU106" s="242">
        <v>0</v>
      </c>
      <c r="AY106" s="15" t="s">
        <v>91</v>
      </c>
      <c r="BJ106" s="15">
        <v>0</v>
      </c>
    </row>
    <row r="107" spans="2:62" s="21" customFormat="1" ht="11.25">
      <c r="B107" s="243"/>
      <c r="C107" s="244"/>
      <c r="D107" s="245" t="s">
        <v>101</v>
      </c>
      <c r="E107" s="246"/>
      <c r="F107" s="247" t="s">
        <v>326</v>
      </c>
      <c r="G107" s="248"/>
      <c r="H107" s="249">
        <v>22.61</v>
      </c>
      <c r="I107" s="250"/>
      <c r="J107" s="250"/>
      <c r="K107" s="251"/>
      <c r="L107" s="243"/>
      <c r="M107" s="252"/>
      <c r="N107" s="251"/>
      <c r="O107" s="253"/>
      <c r="P107" s="253"/>
      <c r="Q107" s="253"/>
      <c r="R107" s="253"/>
      <c r="S107" s="253"/>
      <c r="T107" s="254"/>
      <c r="AT107" s="21" t="s">
        <v>101</v>
      </c>
      <c r="AU107" s="21">
        <v>0</v>
      </c>
      <c r="AV107" s="21">
        <v>2</v>
      </c>
      <c r="AW107" s="21" t="b">
        <v>1</v>
      </c>
      <c r="AY107" s="21" t="s">
        <v>91</v>
      </c>
      <c r="BJ107" s="21">
        <v>0</v>
      </c>
    </row>
    <row r="108" spans="2:62" s="21" customFormat="1" ht="11.25">
      <c r="B108" s="243"/>
      <c r="C108" s="244"/>
      <c r="D108" s="245" t="s">
        <v>101</v>
      </c>
      <c r="E108" s="246"/>
      <c r="F108" s="257" t="s">
        <v>103</v>
      </c>
      <c r="G108" s="255"/>
      <c r="H108" s="258">
        <v>22.61</v>
      </c>
      <c r="I108" s="250"/>
      <c r="J108" s="250"/>
      <c r="K108" s="251"/>
      <c r="L108" s="243"/>
      <c r="M108" s="252"/>
      <c r="N108" s="251"/>
      <c r="O108" s="253"/>
      <c r="P108" s="253"/>
      <c r="Q108" s="253"/>
      <c r="R108" s="253"/>
      <c r="S108" s="253"/>
      <c r="T108" s="254"/>
      <c r="AT108" s="21" t="s">
        <v>101</v>
      </c>
      <c r="AU108" s="21">
        <v>0</v>
      </c>
      <c r="AV108" s="21">
        <v>4</v>
      </c>
      <c r="AW108" s="21" t="b">
        <v>1</v>
      </c>
      <c r="AX108" s="21" t="b">
        <v>1</v>
      </c>
      <c r="AY108" s="21" t="s">
        <v>91</v>
      </c>
      <c r="BJ108" s="21">
        <v>0</v>
      </c>
    </row>
    <row r="109" spans="2:62" s="20" customFormat="1">
      <c r="B109" s="701"/>
      <c r="C109" s="611">
        <v>6</v>
      </c>
      <c r="D109" s="611" t="s">
        <v>94</v>
      </c>
      <c r="E109" s="702" t="s">
        <v>116</v>
      </c>
      <c r="F109" s="702" t="s">
        <v>117</v>
      </c>
      <c r="G109" s="703" t="s">
        <v>118</v>
      </c>
      <c r="H109" s="704">
        <v>140</v>
      </c>
      <c r="I109" s="705"/>
      <c r="J109" s="706">
        <f>ROUND(H109*I109,2)</f>
        <v>0</v>
      </c>
      <c r="K109" s="702" t="s">
        <v>98</v>
      </c>
      <c r="L109" s="701"/>
      <c r="M109" s="707"/>
      <c r="N109" s="708" t="s">
        <v>26</v>
      </c>
      <c r="O109" s="709">
        <v>0</v>
      </c>
      <c r="P109" s="709">
        <f>H109*O109</f>
        <v>0</v>
      </c>
      <c r="Q109" s="709">
        <v>0</v>
      </c>
      <c r="R109" s="709">
        <f>H109*Q109</f>
        <v>0</v>
      </c>
      <c r="S109" s="709">
        <v>0.28999999999999998</v>
      </c>
      <c r="T109" s="710">
        <f>H109*S109</f>
        <v>40.599999999999994</v>
      </c>
      <c r="U109" s="711"/>
      <c r="V109" s="711"/>
      <c r="W109" s="711"/>
      <c r="X109" s="711"/>
      <c r="Y109" s="711"/>
      <c r="Z109" s="711"/>
      <c r="AA109" s="711"/>
      <c r="AB109" s="711"/>
      <c r="AC109" s="711"/>
      <c r="AD109" s="711"/>
      <c r="AE109" s="711"/>
      <c r="AF109" s="711"/>
      <c r="AG109" s="711"/>
      <c r="AH109" s="711"/>
      <c r="AI109" s="711"/>
      <c r="AJ109" s="711"/>
      <c r="AK109" s="711"/>
      <c r="AL109" s="711"/>
      <c r="AM109" s="711"/>
      <c r="AN109" s="711"/>
      <c r="AO109" s="711"/>
      <c r="AP109" s="711"/>
      <c r="AQ109" s="711"/>
      <c r="AR109" s="711">
        <v>4</v>
      </c>
      <c r="AS109" s="711"/>
      <c r="AT109" s="711" t="s">
        <v>94</v>
      </c>
      <c r="AU109" s="711">
        <v>2</v>
      </c>
      <c r="AV109" s="711"/>
      <c r="AW109" s="711"/>
      <c r="AX109" s="711"/>
      <c r="AY109" s="711" t="s">
        <v>91</v>
      </c>
      <c r="AZ109" s="711"/>
      <c r="BA109" s="711"/>
      <c r="BB109" s="711"/>
      <c r="BC109" s="711"/>
      <c r="BD109" s="711"/>
      <c r="BE109" s="711">
        <f>IF(N109="základní",J109,0)</f>
        <v>0</v>
      </c>
      <c r="BF109" s="711">
        <f>IF(N109="snížená",J109,0)</f>
        <v>0</v>
      </c>
      <c r="BG109" s="711">
        <f>IF(N109="zákl. přenesená",J109,0)</f>
        <v>0</v>
      </c>
      <c r="BH109" s="711">
        <f>IF(N109="sníž. přenesená",J109,0)</f>
        <v>0</v>
      </c>
      <c r="BI109" s="711">
        <f>IF(N109="nulová",J109,0)</f>
        <v>0</v>
      </c>
      <c r="BJ109" s="711">
        <v>1</v>
      </c>
    </row>
    <row r="110" spans="2:62" s="15" customFormat="1">
      <c r="B110" s="186"/>
      <c r="D110" s="239" t="s">
        <v>99</v>
      </c>
      <c r="F110" s="148" t="s">
        <v>119</v>
      </c>
      <c r="L110" s="186"/>
      <c r="M110" s="240"/>
      <c r="T110" s="241"/>
      <c r="AT110" s="242" t="s">
        <v>99</v>
      </c>
      <c r="AU110" s="242">
        <v>0</v>
      </c>
      <c r="AY110" s="15" t="s">
        <v>91</v>
      </c>
      <c r="BJ110" s="15">
        <v>0</v>
      </c>
    </row>
    <row r="111" spans="2:62" s="21" customFormat="1" ht="11.25">
      <c r="B111" s="243"/>
      <c r="C111" s="244"/>
      <c r="D111" s="245" t="s">
        <v>101</v>
      </c>
      <c r="E111" s="246"/>
      <c r="F111" s="247" t="s">
        <v>327</v>
      </c>
      <c r="G111" s="248"/>
      <c r="H111" s="249">
        <v>140</v>
      </c>
      <c r="I111" s="250"/>
      <c r="J111" s="250"/>
      <c r="K111" s="251"/>
      <c r="L111" s="243"/>
      <c r="M111" s="252"/>
      <c r="N111" s="251"/>
      <c r="O111" s="253"/>
      <c r="P111" s="253"/>
      <c r="Q111" s="253"/>
      <c r="R111" s="253"/>
      <c r="S111" s="253"/>
      <c r="T111" s="254"/>
      <c r="AT111" s="21" t="s">
        <v>101</v>
      </c>
      <c r="AU111" s="21">
        <v>0</v>
      </c>
      <c r="AV111" s="21">
        <v>2</v>
      </c>
      <c r="AW111" s="21" t="b">
        <v>1</v>
      </c>
      <c r="AY111" s="21" t="s">
        <v>91</v>
      </c>
      <c r="BJ111" s="21">
        <v>0</v>
      </c>
    </row>
    <row r="112" spans="2:62" s="21" customFormat="1" ht="11.25">
      <c r="B112" s="243"/>
      <c r="C112" s="244"/>
      <c r="D112" s="245" t="s">
        <v>101</v>
      </c>
      <c r="E112" s="246"/>
      <c r="F112" s="257" t="s">
        <v>103</v>
      </c>
      <c r="G112" s="255"/>
      <c r="H112" s="258">
        <v>140</v>
      </c>
      <c r="I112" s="250"/>
      <c r="J112" s="250"/>
      <c r="K112" s="251"/>
      <c r="L112" s="243"/>
      <c r="M112" s="252"/>
      <c r="N112" s="251"/>
      <c r="O112" s="253"/>
      <c r="P112" s="253"/>
      <c r="Q112" s="253"/>
      <c r="R112" s="253"/>
      <c r="S112" s="253"/>
      <c r="T112" s="254"/>
      <c r="AT112" s="21" t="s">
        <v>101</v>
      </c>
      <c r="AU112" s="21">
        <v>0</v>
      </c>
      <c r="AV112" s="21">
        <v>4</v>
      </c>
      <c r="AW112" s="21" t="b">
        <v>1</v>
      </c>
      <c r="AX112" s="21" t="b">
        <v>1</v>
      </c>
      <c r="AY112" s="21" t="s">
        <v>91</v>
      </c>
      <c r="BJ112" s="21">
        <v>0</v>
      </c>
    </row>
    <row r="113" spans="2:62" s="20" customFormat="1">
      <c r="B113" s="701"/>
      <c r="C113" s="611">
        <v>7</v>
      </c>
      <c r="D113" s="611" t="s">
        <v>94</v>
      </c>
      <c r="E113" s="702" t="s">
        <v>121</v>
      </c>
      <c r="F113" s="702" t="s">
        <v>122</v>
      </c>
      <c r="G113" s="703" t="s">
        <v>118</v>
      </c>
      <c r="H113" s="704">
        <v>140</v>
      </c>
      <c r="I113" s="705"/>
      <c r="J113" s="706">
        <f>ROUND(H113*I113,2)</f>
        <v>0</v>
      </c>
      <c r="K113" s="702" t="s">
        <v>98</v>
      </c>
      <c r="L113" s="701"/>
      <c r="M113" s="707"/>
      <c r="N113" s="708" t="s">
        <v>26</v>
      </c>
      <c r="O113" s="709">
        <v>0.13300000000000001</v>
      </c>
      <c r="P113" s="709">
        <f>H113*O113</f>
        <v>18.62</v>
      </c>
      <c r="Q113" s="709">
        <v>0</v>
      </c>
      <c r="R113" s="709">
        <f>H113*Q113</f>
        <v>0</v>
      </c>
      <c r="S113" s="709">
        <v>0.20499999999999999</v>
      </c>
      <c r="T113" s="710">
        <f>H113*S113</f>
        <v>28.7</v>
      </c>
      <c r="U113" s="711"/>
      <c r="V113" s="711"/>
      <c r="W113" s="711"/>
      <c r="X113" s="711"/>
      <c r="Y113" s="711"/>
      <c r="Z113" s="711"/>
      <c r="AA113" s="711"/>
      <c r="AB113" s="711"/>
      <c r="AC113" s="711"/>
      <c r="AD113" s="711"/>
      <c r="AE113" s="711"/>
      <c r="AF113" s="711"/>
      <c r="AG113" s="711"/>
      <c r="AH113" s="711"/>
      <c r="AI113" s="711"/>
      <c r="AJ113" s="711"/>
      <c r="AK113" s="711"/>
      <c r="AL113" s="711"/>
      <c r="AM113" s="711"/>
      <c r="AN113" s="711"/>
      <c r="AO113" s="711"/>
      <c r="AP113" s="711"/>
      <c r="AQ113" s="711"/>
      <c r="AR113" s="711">
        <v>4</v>
      </c>
      <c r="AS113" s="711"/>
      <c r="AT113" s="711" t="s">
        <v>94</v>
      </c>
      <c r="AU113" s="711">
        <v>2</v>
      </c>
      <c r="AV113" s="711"/>
      <c r="AW113" s="711"/>
      <c r="AX113" s="711"/>
      <c r="AY113" s="711" t="s">
        <v>91</v>
      </c>
      <c r="AZ113" s="711"/>
      <c r="BA113" s="711"/>
      <c r="BB113" s="711"/>
      <c r="BC113" s="711"/>
      <c r="BD113" s="711"/>
      <c r="BE113" s="711">
        <f>IF(N113="základní",J113,0)</f>
        <v>0</v>
      </c>
      <c r="BF113" s="711">
        <f>IF(N113="snížená",J113,0)</f>
        <v>0</v>
      </c>
      <c r="BG113" s="711">
        <f>IF(N113="zákl. přenesená",J113,0)</f>
        <v>0</v>
      </c>
      <c r="BH113" s="711">
        <f>IF(N113="sníž. přenesená",J113,0)</f>
        <v>0</v>
      </c>
      <c r="BI113" s="711">
        <f>IF(N113="nulová",J113,0)</f>
        <v>0</v>
      </c>
      <c r="BJ113" s="711">
        <v>1</v>
      </c>
    </row>
    <row r="114" spans="2:62" s="15" customFormat="1">
      <c r="B114" s="186"/>
      <c r="D114" s="239" t="s">
        <v>99</v>
      </c>
      <c r="F114" s="148" t="s">
        <v>123</v>
      </c>
      <c r="L114" s="186"/>
      <c r="M114" s="240"/>
      <c r="T114" s="241"/>
      <c r="AT114" s="242" t="s">
        <v>99</v>
      </c>
      <c r="AU114" s="242">
        <v>0</v>
      </c>
      <c r="AY114" s="15" t="s">
        <v>91</v>
      </c>
      <c r="BJ114" s="15">
        <v>0</v>
      </c>
    </row>
    <row r="115" spans="2:62" s="21" customFormat="1" ht="11.25">
      <c r="B115" s="243"/>
      <c r="C115" s="244"/>
      <c r="D115" s="245" t="s">
        <v>101</v>
      </c>
      <c r="E115" s="246"/>
      <c r="F115" s="247" t="s">
        <v>328</v>
      </c>
      <c r="G115" s="248"/>
      <c r="H115" s="249">
        <v>140</v>
      </c>
      <c r="I115" s="250"/>
      <c r="J115" s="250"/>
      <c r="K115" s="251"/>
      <c r="L115" s="243"/>
      <c r="M115" s="252"/>
      <c r="N115" s="251"/>
      <c r="O115" s="253"/>
      <c r="P115" s="253"/>
      <c r="Q115" s="253"/>
      <c r="R115" s="253"/>
      <c r="S115" s="253"/>
      <c r="T115" s="254"/>
      <c r="AT115" s="21" t="s">
        <v>101</v>
      </c>
      <c r="AU115" s="21">
        <v>0</v>
      </c>
      <c r="AV115" s="21">
        <v>2</v>
      </c>
      <c r="AW115" s="21" t="b">
        <v>1</v>
      </c>
      <c r="AY115" s="21" t="s">
        <v>91</v>
      </c>
      <c r="BJ115" s="21">
        <v>0</v>
      </c>
    </row>
    <row r="116" spans="2:62" s="21" customFormat="1" ht="11.25">
      <c r="B116" s="243"/>
      <c r="C116" s="244"/>
      <c r="D116" s="245" t="s">
        <v>101</v>
      </c>
      <c r="E116" s="246"/>
      <c r="F116" s="257" t="s">
        <v>103</v>
      </c>
      <c r="G116" s="255"/>
      <c r="H116" s="258">
        <v>140</v>
      </c>
      <c r="I116" s="250"/>
      <c r="J116" s="250"/>
      <c r="K116" s="251"/>
      <c r="L116" s="243"/>
      <c r="M116" s="252"/>
      <c r="N116" s="251"/>
      <c r="O116" s="253"/>
      <c r="P116" s="253"/>
      <c r="Q116" s="253"/>
      <c r="R116" s="253"/>
      <c r="S116" s="253"/>
      <c r="T116" s="254"/>
      <c r="AT116" s="21" t="s">
        <v>101</v>
      </c>
      <c r="AU116" s="21">
        <v>0</v>
      </c>
      <c r="AV116" s="21">
        <v>4</v>
      </c>
      <c r="AW116" s="21" t="b">
        <v>1</v>
      </c>
      <c r="AX116" s="21" t="b">
        <v>1</v>
      </c>
      <c r="AY116" s="21" t="s">
        <v>91</v>
      </c>
      <c r="BJ116" s="21">
        <v>0</v>
      </c>
    </row>
    <row r="117" spans="2:62" s="20" customFormat="1">
      <c r="B117" s="701"/>
      <c r="C117" s="611">
        <v>8</v>
      </c>
      <c r="D117" s="611" t="s">
        <v>94</v>
      </c>
      <c r="E117" s="702" t="s">
        <v>124</v>
      </c>
      <c r="F117" s="702" t="s">
        <v>125</v>
      </c>
      <c r="G117" s="703" t="s">
        <v>118</v>
      </c>
      <c r="H117" s="704">
        <v>131.30000000000001</v>
      </c>
      <c r="I117" s="705"/>
      <c r="J117" s="706">
        <f>ROUND(H117*I117,2)</f>
        <v>0</v>
      </c>
      <c r="K117" s="702" t="s">
        <v>98</v>
      </c>
      <c r="L117" s="701"/>
      <c r="M117" s="707"/>
      <c r="N117" s="708" t="s">
        <v>26</v>
      </c>
      <c r="O117" s="709">
        <v>0</v>
      </c>
      <c r="P117" s="709">
        <f>H117*O117</f>
        <v>0</v>
      </c>
      <c r="Q117" s="709">
        <v>0</v>
      </c>
      <c r="R117" s="709">
        <f>H117*Q117</f>
        <v>0</v>
      </c>
      <c r="S117" s="709">
        <v>0.04</v>
      </c>
      <c r="T117" s="710">
        <f>H117*S117</f>
        <v>5.2520000000000007</v>
      </c>
      <c r="U117" s="711"/>
      <c r="V117" s="711"/>
      <c r="W117" s="711"/>
      <c r="X117" s="711"/>
      <c r="Y117" s="711"/>
      <c r="Z117" s="711"/>
      <c r="AA117" s="711"/>
      <c r="AB117" s="711"/>
      <c r="AC117" s="711"/>
      <c r="AD117" s="711"/>
      <c r="AE117" s="711"/>
      <c r="AF117" s="711"/>
      <c r="AG117" s="711"/>
      <c r="AH117" s="711"/>
      <c r="AI117" s="711"/>
      <c r="AJ117" s="711"/>
      <c r="AK117" s="711"/>
      <c r="AL117" s="711"/>
      <c r="AM117" s="711"/>
      <c r="AN117" s="711"/>
      <c r="AO117" s="711"/>
      <c r="AP117" s="711"/>
      <c r="AQ117" s="711"/>
      <c r="AR117" s="711">
        <v>4</v>
      </c>
      <c r="AS117" s="711"/>
      <c r="AT117" s="711" t="s">
        <v>94</v>
      </c>
      <c r="AU117" s="711">
        <v>2</v>
      </c>
      <c r="AV117" s="711"/>
      <c r="AW117" s="711"/>
      <c r="AX117" s="711"/>
      <c r="AY117" s="711" t="s">
        <v>91</v>
      </c>
      <c r="AZ117" s="711"/>
      <c r="BA117" s="711"/>
      <c r="BB117" s="711"/>
      <c r="BC117" s="711"/>
      <c r="BD117" s="711"/>
      <c r="BE117" s="711">
        <f>IF(N117="základní",J117,0)</f>
        <v>0</v>
      </c>
      <c r="BF117" s="711">
        <f>IF(N117="snížená",J117,0)</f>
        <v>0</v>
      </c>
      <c r="BG117" s="711">
        <f>IF(N117="zákl. přenesená",J117,0)</f>
        <v>0</v>
      </c>
      <c r="BH117" s="711">
        <f>IF(N117="sníž. přenesená",J117,0)</f>
        <v>0</v>
      </c>
      <c r="BI117" s="711">
        <f>IF(N117="nulová",J117,0)</f>
        <v>0</v>
      </c>
      <c r="BJ117" s="711">
        <v>1</v>
      </c>
    </row>
    <row r="118" spans="2:62" s="15" customFormat="1">
      <c r="B118" s="186"/>
      <c r="D118" s="239" t="s">
        <v>99</v>
      </c>
      <c r="F118" s="148" t="s">
        <v>126</v>
      </c>
      <c r="L118" s="186"/>
      <c r="M118" s="240"/>
      <c r="T118" s="241"/>
      <c r="AT118" s="242" t="s">
        <v>99</v>
      </c>
      <c r="AU118" s="242">
        <v>0</v>
      </c>
      <c r="AY118" s="15" t="s">
        <v>91</v>
      </c>
      <c r="BJ118" s="15">
        <v>0</v>
      </c>
    </row>
    <row r="119" spans="2:62" s="21" customFormat="1" ht="11.25">
      <c r="B119" s="243"/>
      <c r="C119" s="244"/>
      <c r="D119" s="245" t="s">
        <v>101</v>
      </c>
      <c r="E119" s="246"/>
      <c r="F119" s="247" t="s">
        <v>329</v>
      </c>
      <c r="G119" s="248"/>
      <c r="H119" s="249">
        <v>131.30000000000001</v>
      </c>
      <c r="I119" s="250"/>
      <c r="J119" s="250"/>
      <c r="K119" s="251"/>
      <c r="L119" s="243"/>
      <c r="M119" s="252"/>
      <c r="N119" s="251"/>
      <c r="O119" s="253"/>
      <c r="P119" s="253"/>
      <c r="Q119" s="253"/>
      <c r="R119" s="253"/>
      <c r="S119" s="253"/>
      <c r="T119" s="254"/>
      <c r="AT119" s="21" t="s">
        <v>101</v>
      </c>
      <c r="AU119" s="21">
        <v>0</v>
      </c>
      <c r="AV119" s="21">
        <v>2</v>
      </c>
      <c r="AW119" s="21" t="b">
        <v>1</v>
      </c>
      <c r="AY119" s="21" t="s">
        <v>91</v>
      </c>
      <c r="BJ119" s="21">
        <v>0</v>
      </c>
    </row>
    <row r="120" spans="2:62" s="21" customFormat="1" ht="11.25">
      <c r="B120" s="243"/>
      <c r="C120" s="244"/>
      <c r="D120" s="245" t="s">
        <v>101</v>
      </c>
      <c r="E120" s="246"/>
      <c r="F120" s="257" t="s">
        <v>103</v>
      </c>
      <c r="G120" s="255"/>
      <c r="H120" s="258">
        <v>131.30000000000001</v>
      </c>
      <c r="I120" s="250"/>
      <c r="J120" s="250"/>
      <c r="K120" s="251"/>
      <c r="L120" s="243"/>
      <c r="M120" s="252"/>
      <c r="N120" s="251"/>
      <c r="O120" s="253"/>
      <c r="P120" s="253"/>
      <c r="Q120" s="253"/>
      <c r="R120" s="253"/>
      <c r="S120" s="253"/>
      <c r="T120" s="254"/>
      <c r="AT120" s="21" t="s">
        <v>101</v>
      </c>
      <c r="AU120" s="21">
        <v>0</v>
      </c>
      <c r="AV120" s="21">
        <v>4</v>
      </c>
      <c r="AW120" s="21" t="b">
        <v>1</v>
      </c>
      <c r="AX120" s="21" t="b">
        <v>1</v>
      </c>
      <c r="AY120" s="21" t="s">
        <v>91</v>
      </c>
      <c r="BJ120" s="21">
        <v>0</v>
      </c>
    </row>
    <row r="121" spans="2:62" s="20" customFormat="1" ht="24">
      <c r="B121" s="701"/>
      <c r="C121" s="611">
        <v>9</v>
      </c>
      <c r="D121" s="611" t="s">
        <v>94</v>
      </c>
      <c r="E121" s="702" t="s">
        <v>330</v>
      </c>
      <c r="F121" s="702" t="s">
        <v>331</v>
      </c>
      <c r="G121" s="703" t="s">
        <v>130</v>
      </c>
      <c r="H121" s="704">
        <v>44.444000000000003</v>
      </c>
      <c r="I121" s="705"/>
      <c r="J121" s="706">
        <f>ROUND(H121*I121,2)</f>
        <v>0</v>
      </c>
      <c r="K121" s="702" t="s">
        <v>98</v>
      </c>
      <c r="L121" s="701"/>
      <c r="M121" s="707"/>
      <c r="N121" s="708" t="s">
        <v>26</v>
      </c>
      <c r="O121" s="709">
        <v>0</v>
      </c>
      <c r="P121" s="709">
        <f>H121*O121</f>
        <v>0</v>
      </c>
      <c r="Q121" s="709">
        <v>0</v>
      </c>
      <c r="R121" s="709">
        <f>H121*Q121</f>
        <v>0</v>
      </c>
      <c r="S121" s="709">
        <v>0</v>
      </c>
      <c r="T121" s="710">
        <f>H121*S121</f>
        <v>0</v>
      </c>
      <c r="U121" s="711"/>
      <c r="V121" s="711"/>
      <c r="W121" s="711"/>
      <c r="X121" s="711"/>
      <c r="Y121" s="711"/>
      <c r="Z121" s="711"/>
      <c r="AA121" s="711"/>
      <c r="AB121" s="711"/>
      <c r="AC121" s="711"/>
      <c r="AD121" s="711"/>
      <c r="AE121" s="711"/>
      <c r="AF121" s="711"/>
      <c r="AG121" s="711"/>
      <c r="AH121" s="711"/>
      <c r="AI121" s="711"/>
      <c r="AJ121" s="711"/>
      <c r="AK121" s="711"/>
      <c r="AL121" s="711"/>
      <c r="AM121" s="711"/>
      <c r="AN121" s="711"/>
      <c r="AO121" s="711"/>
      <c r="AP121" s="711"/>
      <c r="AQ121" s="711"/>
      <c r="AR121" s="711">
        <v>4</v>
      </c>
      <c r="AS121" s="711"/>
      <c r="AT121" s="711" t="s">
        <v>94</v>
      </c>
      <c r="AU121" s="711">
        <v>2</v>
      </c>
      <c r="AV121" s="711"/>
      <c r="AW121" s="711"/>
      <c r="AX121" s="711"/>
      <c r="AY121" s="711" t="s">
        <v>91</v>
      </c>
      <c r="AZ121" s="711"/>
      <c r="BA121" s="711"/>
      <c r="BB121" s="711"/>
      <c r="BC121" s="711"/>
      <c r="BD121" s="711"/>
      <c r="BE121" s="711">
        <f>IF(N121="základní",J121,0)</f>
        <v>0</v>
      </c>
      <c r="BF121" s="711">
        <f>IF(N121="snížená",J121,0)</f>
        <v>0</v>
      </c>
      <c r="BG121" s="711">
        <f>IF(N121="zákl. přenesená",J121,0)</f>
        <v>0</v>
      </c>
      <c r="BH121" s="711">
        <f>IF(N121="sníž. přenesená",J121,0)</f>
        <v>0</v>
      </c>
      <c r="BI121" s="711">
        <f>IF(N121="nulová",J121,0)</f>
        <v>0</v>
      </c>
      <c r="BJ121" s="711">
        <v>1</v>
      </c>
    </row>
    <row r="122" spans="2:62" s="15" customFormat="1">
      <c r="B122" s="186"/>
      <c r="D122" s="239" t="s">
        <v>99</v>
      </c>
      <c r="F122" s="148" t="s">
        <v>332</v>
      </c>
      <c r="L122" s="186"/>
      <c r="M122" s="240"/>
      <c r="T122" s="241"/>
      <c r="AT122" s="242" t="s">
        <v>99</v>
      </c>
      <c r="AU122" s="242">
        <v>0</v>
      </c>
      <c r="AY122" s="15" t="s">
        <v>91</v>
      </c>
      <c r="BJ122" s="15">
        <v>0</v>
      </c>
    </row>
    <row r="123" spans="2:62" s="21" customFormat="1" ht="11.25">
      <c r="B123" s="243"/>
      <c r="C123" s="244"/>
      <c r="D123" s="245" t="s">
        <v>101</v>
      </c>
      <c r="E123" s="246"/>
      <c r="F123" s="247" t="s">
        <v>333</v>
      </c>
      <c r="G123" s="248"/>
      <c r="H123" s="249">
        <v>44.444000000000003</v>
      </c>
      <c r="I123" s="250"/>
      <c r="J123" s="250"/>
      <c r="K123" s="251"/>
      <c r="L123" s="243"/>
      <c r="M123" s="252"/>
      <c r="N123" s="251"/>
      <c r="O123" s="253"/>
      <c r="P123" s="253"/>
      <c r="Q123" s="253"/>
      <c r="R123" s="253"/>
      <c r="S123" s="253"/>
      <c r="T123" s="254"/>
      <c r="AT123" s="21" t="s">
        <v>101</v>
      </c>
      <c r="AU123" s="21">
        <v>0</v>
      </c>
      <c r="AV123" s="21">
        <v>2</v>
      </c>
      <c r="AW123" s="21" t="b">
        <v>1</v>
      </c>
      <c r="AY123" s="21" t="s">
        <v>91</v>
      </c>
      <c r="BJ123" s="21">
        <v>0</v>
      </c>
    </row>
    <row r="124" spans="2:62" s="21" customFormat="1" ht="11.25">
      <c r="B124" s="243"/>
      <c r="C124" s="244"/>
      <c r="D124" s="245" t="s">
        <v>101</v>
      </c>
      <c r="E124" s="246"/>
      <c r="F124" s="257" t="s">
        <v>103</v>
      </c>
      <c r="G124" s="255"/>
      <c r="H124" s="258">
        <v>44.444000000000003</v>
      </c>
      <c r="I124" s="250"/>
      <c r="J124" s="250"/>
      <c r="K124" s="251"/>
      <c r="L124" s="243"/>
      <c r="M124" s="252"/>
      <c r="N124" s="251"/>
      <c r="O124" s="253"/>
      <c r="P124" s="253"/>
      <c r="Q124" s="253"/>
      <c r="R124" s="253"/>
      <c r="S124" s="253"/>
      <c r="T124" s="254"/>
      <c r="AT124" s="21" t="s">
        <v>101</v>
      </c>
      <c r="AU124" s="21">
        <v>0</v>
      </c>
      <c r="AV124" s="21">
        <v>4</v>
      </c>
      <c r="AW124" s="21" t="b">
        <v>1</v>
      </c>
      <c r="AX124" s="21" t="b">
        <v>1</v>
      </c>
      <c r="AY124" s="21" t="s">
        <v>91</v>
      </c>
      <c r="BJ124" s="21">
        <v>0</v>
      </c>
    </row>
    <row r="125" spans="2:62" s="20" customFormat="1" ht="24">
      <c r="B125" s="701"/>
      <c r="C125" s="611">
        <v>10</v>
      </c>
      <c r="D125" s="611" t="s">
        <v>94</v>
      </c>
      <c r="E125" s="702" t="s">
        <v>133</v>
      </c>
      <c r="F125" s="702" t="s">
        <v>134</v>
      </c>
      <c r="G125" s="703" t="s">
        <v>130</v>
      </c>
      <c r="H125" s="704">
        <v>20.904</v>
      </c>
      <c r="I125" s="705"/>
      <c r="J125" s="706">
        <f>ROUND(H125*I125,2)</f>
        <v>0</v>
      </c>
      <c r="K125" s="702" t="s">
        <v>98</v>
      </c>
      <c r="L125" s="701"/>
      <c r="M125" s="707"/>
      <c r="N125" s="708" t="s">
        <v>26</v>
      </c>
      <c r="O125" s="709">
        <v>0</v>
      </c>
      <c r="P125" s="709">
        <f>H125*O125</f>
        <v>0</v>
      </c>
      <c r="Q125" s="709">
        <v>0</v>
      </c>
      <c r="R125" s="709">
        <f>H125*Q125</f>
        <v>0</v>
      </c>
      <c r="S125" s="709">
        <v>0</v>
      </c>
      <c r="T125" s="710">
        <f>H125*S125</f>
        <v>0</v>
      </c>
      <c r="U125" s="711"/>
      <c r="V125" s="711"/>
      <c r="W125" s="711"/>
      <c r="X125" s="711"/>
      <c r="Y125" s="711"/>
      <c r="Z125" s="711"/>
      <c r="AA125" s="711"/>
      <c r="AB125" s="711"/>
      <c r="AC125" s="711"/>
      <c r="AD125" s="711"/>
      <c r="AE125" s="711"/>
      <c r="AF125" s="711"/>
      <c r="AG125" s="711"/>
      <c r="AH125" s="711"/>
      <c r="AI125" s="711"/>
      <c r="AJ125" s="711"/>
      <c r="AK125" s="711"/>
      <c r="AL125" s="711"/>
      <c r="AM125" s="711"/>
      <c r="AN125" s="711"/>
      <c r="AO125" s="711"/>
      <c r="AP125" s="711"/>
      <c r="AQ125" s="711"/>
      <c r="AR125" s="711">
        <v>4</v>
      </c>
      <c r="AS125" s="711"/>
      <c r="AT125" s="711" t="s">
        <v>94</v>
      </c>
      <c r="AU125" s="711">
        <v>2</v>
      </c>
      <c r="AV125" s="711"/>
      <c r="AW125" s="711"/>
      <c r="AX125" s="711"/>
      <c r="AY125" s="711" t="s">
        <v>91</v>
      </c>
      <c r="AZ125" s="711"/>
      <c r="BA125" s="711"/>
      <c r="BB125" s="711"/>
      <c r="BC125" s="711"/>
      <c r="BD125" s="711"/>
      <c r="BE125" s="711">
        <f>IF(N125="základní",J125,0)</f>
        <v>0</v>
      </c>
      <c r="BF125" s="711">
        <f>IF(N125="snížená",J125,0)</f>
        <v>0</v>
      </c>
      <c r="BG125" s="711">
        <f>IF(N125="zákl. přenesená",J125,0)</f>
        <v>0</v>
      </c>
      <c r="BH125" s="711">
        <f>IF(N125="sníž. přenesená",J125,0)</f>
        <v>0</v>
      </c>
      <c r="BI125" s="711">
        <f>IF(N125="nulová",J125,0)</f>
        <v>0</v>
      </c>
      <c r="BJ125" s="711">
        <v>1</v>
      </c>
    </row>
    <row r="126" spans="2:62" s="15" customFormat="1">
      <c r="B126" s="186"/>
      <c r="D126" s="239" t="s">
        <v>99</v>
      </c>
      <c r="F126" s="148" t="s">
        <v>135</v>
      </c>
      <c r="L126" s="186"/>
      <c r="M126" s="240"/>
      <c r="T126" s="241"/>
      <c r="AT126" s="242" t="s">
        <v>99</v>
      </c>
      <c r="AU126" s="242">
        <v>0</v>
      </c>
      <c r="AY126" s="15" t="s">
        <v>91</v>
      </c>
      <c r="BJ126" s="15">
        <v>0</v>
      </c>
    </row>
    <row r="127" spans="2:62" s="21" customFormat="1" ht="11.25">
      <c r="B127" s="243"/>
      <c r="C127" s="244"/>
      <c r="D127" s="245" t="s">
        <v>101</v>
      </c>
      <c r="E127" s="246"/>
      <c r="F127" s="247" t="s">
        <v>334</v>
      </c>
      <c r="G127" s="248"/>
      <c r="H127" s="249">
        <v>20.904</v>
      </c>
      <c r="I127" s="250"/>
      <c r="J127" s="250"/>
      <c r="K127" s="251"/>
      <c r="L127" s="243"/>
      <c r="M127" s="252"/>
      <c r="N127" s="251"/>
      <c r="O127" s="253"/>
      <c r="P127" s="253"/>
      <c r="Q127" s="253"/>
      <c r="R127" s="253"/>
      <c r="S127" s="253"/>
      <c r="T127" s="254"/>
      <c r="AT127" s="21" t="s">
        <v>101</v>
      </c>
      <c r="AU127" s="21">
        <v>0</v>
      </c>
      <c r="AV127" s="21">
        <v>2</v>
      </c>
      <c r="AW127" s="21" t="b">
        <v>1</v>
      </c>
      <c r="AY127" s="21" t="s">
        <v>91</v>
      </c>
      <c r="BJ127" s="21">
        <v>0</v>
      </c>
    </row>
    <row r="128" spans="2:62" s="21" customFormat="1" ht="11.25">
      <c r="B128" s="243"/>
      <c r="C128" s="244"/>
      <c r="D128" s="245" t="s">
        <v>101</v>
      </c>
      <c r="E128" s="246"/>
      <c r="F128" s="257" t="s">
        <v>103</v>
      </c>
      <c r="G128" s="255"/>
      <c r="H128" s="258">
        <v>20.904</v>
      </c>
      <c r="I128" s="250"/>
      <c r="J128" s="250"/>
      <c r="K128" s="251"/>
      <c r="L128" s="243"/>
      <c r="M128" s="252"/>
      <c r="N128" s="251"/>
      <c r="O128" s="253"/>
      <c r="P128" s="253"/>
      <c r="Q128" s="253"/>
      <c r="R128" s="253"/>
      <c r="S128" s="253"/>
      <c r="T128" s="254"/>
      <c r="AT128" s="21" t="s">
        <v>101</v>
      </c>
      <c r="AU128" s="21">
        <v>0</v>
      </c>
      <c r="AV128" s="21">
        <v>4</v>
      </c>
      <c r="AW128" s="21" t="b">
        <v>1</v>
      </c>
      <c r="AX128" s="21" t="b">
        <v>1</v>
      </c>
      <c r="AY128" s="21" t="s">
        <v>91</v>
      </c>
      <c r="BJ128" s="21">
        <v>0</v>
      </c>
    </row>
    <row r="129" spans="2:62" s="20" customFormat="1" ht="24">
      <c r="B129" s="701"/>
      <c r="C129" s="611">
        <v>11</v>
      </c>
      <c r="D129" s="611" t="s">
        <v>94</v>
      </c>
      <c r="E129" s="702" t="s">
        <v>137</v>
      </c>
      <c r="F129" s="702" t="s">
        <v>138</v>
      </c>
      <c r="G129" s="703" t="s">
        <v>130</v>
      </c>
      <c r="H129" s="704">
        <v>12.6</v>
      </c>
      <c r="I129" s="705"/>
      <c r="J129" s="706">
        <f>ROUND(H129*I129,2)</f>
        <v>0</v>
      </c>
      <c r="K129" s="702" t="s">
        <v>98</v>
      </c>
      <c r="L129" s="701"/>
      <c r="M129" s="707"/>
      <c r="N129" s="708" t="s">
        <v>26</v>
      </c>
      <c r="O129" s="709">
        <v>1.548</v>
      </c>
      <c r="P129" s="709">
        <f>H129*O129</f>
        <v>19.504799999999999</v>
      </c>
      <c r="Q129" s="709">
        <v>0</v>
      </c>
      <c r="R129" s="709">
        <f>H129*Q129</f>
        <v>0</v>
      </c>
      <c r="S129" s="709">
        <v>0</v>
      </c>
      <c r="T129" s="710">
        <f>H129*S129</f>
        <v>0</v>
      </c>
      <c r="U129" s="711"/>
      <c r="V129" s="711"/>
      <c r="W129" s="711"/>
      <c r="X129" s="711"/>
      <c r="Y129" s="711"/>
      <c r="Z129" s="711"/>
      <c r="AA129" s="711"/>
      <c r="AB129" s="711"/>
      <c r="AC129" s="711"/>
      <c r="AD129" s="711"/>
      <c r="AE129" s="711"/>
      <c r="AF129" s="711"/>
      <c r="AG129" s="711"/>
      <c r="AH129" s="711"/>
      <c r="AI129" s="711"/>
      <c r="AJ129" s="711"/>
      <c r="AK129" s="711"/>
      <c r="AL129" s="711"/>
      <c r="AM129" s="711"/>
      <c r="AN129" s="711"/>
      <c r="AO129" s="711"/>
      <c r="AP129" s="711"/>
      <c r="AQ129" s="711"/>
      <c r="AR129" s="711">
        <v>4</v>
      </c>
      <c r="AS129" s="711"/>
      <c r="AT129" s="711" t="s">
        <v>94</v>
      </c>
      <c r="AU129" s="711">
        <v>2</v>
      </c>
      <c r="AV129" s="711"/>
      <c r="AW129" s="711"/>
      <c r="AX129" s="711"/>
      <c r="AY129" s="711" t="s">
        <v>91</v>
      </c>
      <c r="AZ129" s="711"/>
      <c r="BA129" s="711"/>
      <c r="BB129" s="711"/>
      <c r="BC129" s="711"/>
      <c r="BD129" s="711"/>
      <c r="BE129" s="711">
        <f>IF(N129="základní",J129,0)</f>
        <v>0</v>
      </c>
      <c r="BF129" s="711">
        <f>IF(N129="snížená",J129,0)</f>
        <v>0</v>
      </c>
      <c r="BG129" s="711">
        <f>IF(N129="zákl. přenesená",J129,0)</f>
        <v>0</v>
      </c>
      <c r="BH129" s="711">
        <f>IF(N129="sníž. přenesená",J129,0)</f>
        <v>0</v>
      </c>
      <c r="BI129" s="711">
        <f>IF(N129="nulová",J129,0)</f>
        <v>0</v>
      </c>
      <c r="BJ129" s="711">
        <v>1</v>
      </c>
    </row>
    <row r="130" spans="2:62" s="15" customFormat="1">
      <c r="B130" s="186"/>
      <c r="D130" s="239" t="s">
        <v>99</v>
      </c>
      <c r="F130" s="148" t="s">
        <v>139</v>
      </c>
      <c r="L130" s="186"/>
      <c r="M130" s="240"/>
      <c r="T130" s="241"/>
      <c r="AT130" s="242" t="s">
        <v>99</v>
      </c>
      <c r="AU130" s="242">
        <v>0</v>
      </c>
      <c r="AY130" s="15" t="s">
        <v>91</v>
      </c>
      <c r="BJ130" s="15">
        <v>0</v>
      </c>
    </row>
    <row r="131" spans="2:62" s="21" customFormat="1" ht="11.25">
      <c r="B131" s="243"/>
      <c r="C131" s="244"/>
      <c r="D131" s="245" t="s">
        <v>101</v>
      </c>
      <c r="E131" s="246"/>
      <c r="F131" s="247" t="s">
        <v>335</v>
      </c>
      <c r="G131" s="248"/>
      <c r="H131" s="249">
        <v>12.6</v>
      </c>
      <c r="I131" s="250"/>
      <c r="J131" s="250"/>
      <c r="K131" s="251"/>
      <c r="L131" s="243"/>
      <c r="M131" s="252"/>
      <c r="N131" s="251"/>
      <c r="O131" s="253"/>
      <c r="P131" s="253"/>
      <c r="Q131" s="253"/>
      <c r="R131" s="253"/>
      <c r="S131" s="253"/>
      <c r="T131" s="254"/>
      <c r="AT131" s="21" t="s">
        <v>101</v>
      </c>
      <c r="AU131" s="21">
        <v>0</v>
      </c>
      <c r="AV131" s="21">
        <v>2</v>
      </c>
      <c r="AW131" s="21" t="b">
        <v>1</v>
      </c>
      <c r="AY131" s="21" t="s">
        <v>91</v>
      </c>
      <c r="BJ131" s="21">
        <v>0</v>
      </c>
    </row>
    <row r="132" spans="2:62" s="21" customFormat="1" ht="11.25">
      <c r="B132" s="243"/>
      <c r="C132" s="244"/>
      <c r="D132" s="245" t="s">
        <v>101</v>
      </c>
      <c r="E132" s="246"/>
      <c r="F132" s="257" t="s">
        <v>103</v>
      </c>
      <c r="G132" s="255"/>
      <c r="H132" s="258">
        <v>12.6</v>
      </c>
      <c r="I132" s="250"/>
      <c r="J132" s="250"/>
      <c r="K132" s="251"/>
      <c r="L132" s="243"/>
      <c r="M132" s="252"/>
      <c r="N132" s="251"/>
      <c r="O132" s="253"/>
      <c r="P132" s="253"/>
      <c r="Q132" s="253"/>
      <c r="R132" s="253"/>
      <c r="S132" s="253"/>
      <c r="T132" s="254"/>
      <c r="AT132" s="21" t="s">
        <v>101</v>
      </c>
      <c r="AU132" s="21">
        <v>0</v>
      </c>
      <c r="AV132" s="21">
        <v>4</v>
      </c>
      <c r="AW132" s="21" t="b">
        <v>1</v>
      </c>
      <c r="AX132" s="21" t="b">
        <v>1</v>
      </c>
      <c r="AY132" s="21" t="s">
        <v>91</v>
      </c>
      <c r="BJ132" s="21">
        <v>0</v>
      </c>
    </row>
    <row r="133" spans="2:62" s="20" customFormat="1" ht="24">
      <c r="B133" s="701"/>
      <c r="C133" s="611">
        <v>12</v>
      </c>
      <c r="D133" s="611" t="s">
        <v>94</v>
      </c>
      <c r="E133" s="702" t="s">
        <v>141</v>
      </c>
      <c r="F133" s="702" t="s">
        <v>142</v>
      </c>
      <c r="G133" s="703" t="s">
        <v>130</v>
      </c>
      <c r="H133" s="704">
        <v>52.747999999999998</v>
      </c>
      <c r="I133" s="705"/>
      <c r="J133" s="706">
        <f>ROUND(H133*I133,2)</f>
        <v>0</v>
      </c>
      <c r="K133" s="702" t="s">
        <v>98</v>
      </c>
      <c r="L133" s="701"/>
      <c r="M133" s="707"/>
      <c r="N133" s="708" t="s">
        <v>26</v>
      </c>
      <c r="O133" s="709">
        <v>8.6999999999999994E-2</v>
      </c>
      <c r="P133" s="709">
        <f>H133*O133</f>
        <v>4.5890759999999995</v>
      </c>
      <c r="Q133" s="709">
        <v>0</v>
      </c>
      <c r="R133" s="709">
        <f>H133*Q133</f>
        <v>0</v>
      </c>
      <c r="S133" s="709">
        <v>0</v>
      </c>
      <c r="T133" s="710">
        <f>H133*S133</f>
        <v>0</v>
      </c>
      <c r="U133" s="711"/>
      <c r="V133" s="711"/>
      <c r="W133" s="711"/>
      <c r="X133" s="711"/>
      <c r="Y133" s="711"/>
      <c r="Z133" s="711"/>
      <c r="AA133" s="711"/>
      <c r="AB133" s="711"/>
      <c r="AC133" s="711"/>
      <c r="AD133" s="711"/>
      <c r="AE133" s="711"/>
      <c r="AF133" s="711"/>
      <c r="AG133" s="711"/>
      <c r="AH133" s="711"/>
      <c r="AI133" s="711"/>
      <c r="AJ133" s="711"/>
      <c r="AK133" s="711"/>
      <c r="AL133" s="711"/>
      <c r="AM133" s="711"/>
      <c r="AN133" s="711"/>
      <c r="AO133" s="711"/>
      <c r="AP133" s="711"/>
      <c r="AQ133" s="711"/>
      <c r="AR133" s="711">
        <v>4</v>
      </c>
      <c r="AS133" s="711"/>
      <c r="AT133" s="711" t="s">
        <v>94</v>
      </c>
      <c r="AU133" s="711">
        <v>2</v>
      </c>
      <c r="AV133" s="711"/>
      <c r="AW133" s="711"/>
      <c r="AX133" s="711"/>
      <c r="AY133" s="711" t="s">
        <v>91</v>
      </c>
      <c r="AZ133" s="711"/>
      <c r="BA133" s="711"/>
      <c r="BB133" s="711"/>
      <c r="BC133" s="711"/>
      <c r="BD133" s="711"/>
      <c r="BE133" s="711">
        <f>IF(N133="základní",J133,0)</f>
        <v>0</v>
      </c>
      <c r="BF133" s="711">
        <f>IF(N133="snížená",J133,0)</f>
        <v>0</v>
      </c>
      <c r="BG133" s="711">
        <f>IF(N133="zákl. přenesená",J133,0)</f>
        <v>0</v>
      </c>
      <c r="BH133" s="711">
        <f>IF(N133="sníž. přenesená",J133,0)</f>
        <v>0</v>
      </c>
      <c r="BI133" s="711">
        <f>IF(N133="nulová",J133,0)</f>
        <v>0</v>
      </c>
      <c r="BJ133" s="711">
        <v>1</v>
      </c>
    </row>
    <row r="134" spans="2:62" s="15" customFormat="1">
      <c r="B134" s="186"/>
      <c r="D134" s="239" t="s">
        <v>99</v>
      </c>
      <c r="F134" s="148" t="s">
        <v>143</v>
      </c>
      <c r="L134" s="186"/>
      <c r="M134" s="240"/>
      <c r="T134" s="241"/>
      <c r="AT134" s="242" t="s">
        <v>99</v>
      </c>
      <c r="AU134" s="242">
        <v>0</v>
      </c>
      <c r="AY134" s="15" t="s">
        <v>91</v>
      </c>
      <c r="BJ134" s="15">
        <v>0</v>
      </c>
    </row>
    <row r="135" spans="2:62" s="21" customFormat="1" ht="11.25">
      <c r="B135" s="243"/>
      <c r="C135" s="244"/>
      <c r="D135" s="245" t="s">
        <v>101</v>
      </c>
      <c r="E135" s="246"/>
      <c r="F135" s="247" t="s">
        <v>336</v>
      </c>
      <c r="G135" s="248"/>
      <c r="H135" s="249">
        <v>52.747999999999998</v>
      </c>
      <c r="I135" s="250"/>
      <c r="J135" s="250"/>
      <c r="K135" s="251"/>
      <c r="L135" s="243"/>
      <c r="M135" s="252"/>
      <c r="N135" s="251"/>
      <c r="O135" s="253"/>
      <c r="P135" s="253"/>
      <c r="Q135" s="253"/>
      <c r="R135" s="253"/>
      <c r="S135" s="253"/>
      <c r="T135" s="254"/>
      <c r="AT135" s="21" t="s">
        <v>101</v>
      </c>
      <c r="AU135" s="21">
        <v>0</v>
      </c>
      <c r="AV135" s="21">
        <v>2</v>
      </c>
      <c r="AW135" s="21" t="b">
        <v>1</v>
      </c>
      <c r="AY135" s="21" t="s">
        <v>91</v>
      </c>
      <c r="BJ135" s="21">
        <v>0</v>
      </c>
    </row>
    <row r="136" spans="2:62" s="21" customFormat="1" ht="11.25">
      <c r="B136" s="243"/>
      <c r="C136" s="244"/>
      <c r="D136" s="245" t="s">
        <v>101</v>
      </c>
      <c r="E136" s="246"/>
      <c r="F136" s="257" t="s">
        <v>103</v>
      </c>
      <c r="G136" s="255"/>
      <c r="H136" s="258">
        <v>52.747999999999998</v>
      </c>
      <c r="I136" s="250"/>
      <c r="J136" s="250"/>
      <c r="K136" s="251"/>
      <c r="L136" s="243"/>
      <c r="M136" s="252"/>
      <c r="N136" s="251"/>
      <c r="O136" s="253"/>
      <c r="P136" s="253"/>
      <c r="Q136" s="253"/>
      <c r="R136" s="253"/>
      <c r="S136" s="253"/>
      <c r="T136" s="254"/>
      <c r="AT136" s="21" t="s">
        <v>101</v>
      </c>
      <c r="AU136" s="21">
        <v>0</v>
      </c>
      <c r="AV136" s="21">
        <v>4</v>
      </c>
      <c r="AW136" s="21" t="b">
        <v>1</v>
      </c>
      <c r="AX136" s="21" t="b">
        <v>1</v>
      </c>
      <c r="AY136" s="21" t="s">
        <v>91</v>
      </c>
      <c r="BJ136" s="21">
        <v>0</v>
      </c>
    </row>
    <row r="137" spans="2:62" s="20" customFormat="1" ht="24">
      <c r="B137" s="701"/>
      <c r="C137" s="611">
        <v>13</v>
      </c>
      <c r="D137" s="611" t="s">
        <v>94</v>
      </c>
      <c r="E137" s="702" t="s">
        <v>145</v>
      </c>
      <c r="F137" s="702" t="s">
        <v>146</v>
      </c>
      <c r="G137" s="703" t="s">
        <v>130</v>
      </c>
      <c r="H137" s="704">
        <v>527.48</v>
      </c>
      <c r="I137" s="705"/>
      <c r="J137" s="706">
        <f>ROUND(H137*I137,2)</f>
        <v>0</v>
      </c>
      <c r="K137" s="702" t="s">
        <v>98</v>
      </c>
      <c r="L137" s="701"/>
      <c r="M137" s="707"/>
      <c r="N137" s="708" t="s">
        <v>26</v>
      </c>
      <c r="O137" s="709">
        <v>0</v>
      </c>
      <c r="P137" s="709">
        <f>H137*O137</f>
        <v>0</v>
      </c>
      <c r="Q137" s="709">
        <v>0</v>
      </c>
      <c r="R137" s="709">
        <f>H137*Q137</f>
        <v>0</v>
      </c>
      <c r="S137" s="709">
        <v>0</v>
      </c>
      <c r="T137" s="710">
        <f>H137*S137</f>
        <v>0</v>
      </c>
      <c r="U137" s="711"/>
      <c r="V137" s="711"/>
      <c r="W137" s="711"/>
      <c r="X137" s="711"/>
      <c r="Y137" s="711"/>
      <c r="Z137" s="711"/>
      <c r="AA137" s="711"/>
      <c r="AB137" s="711"/>
      <c r="AC137" s="711"/>
      <c r="AD137" s="711"/>
      <c r="AE137" s="711"/>
      <c r="AF137" s="711"/>
      <c r="AG137" s="711"/>
      <c r="AH137" s="711"/>
      <c r="AI137" s="711"/>
      <c r="AJ137" s="711"/>
      <c r="AK137" s="711"/>
      <c r="AL137" s="711"/>
      <c r="AM137" s="711"/>
      <c r="AN137" s="711"/>
      <c r="AO137" s="711"/>
      <c r="AP137" s="711"/>
      <c r="AQ137" s="711"/>
      <c r="AR137" s="711">
        <v>4</v>
      </c>
      <c r="AS137" s="711"/>
      <c r="AT137" s="711" t="s">
        <v>94</v>
      </c>
      <c r="AU137" s="711">
        <v>2</v>
      </c>
      <c r="AV137" s="711"/>
      <c r="AW137" s="711"/>
      <c r="AX137" s="711"/>
      <c r="AY137" s="711" t="s">
        <v>91</v>
      </c>
      <c r="AZ137" s="711"/>
      <c r="BA137" s="711"/>
      <c r="BB137" s="711"/>
      <c r="BC137" s="711"/>
      <c r="BD137" s="711"/>
      <c r="BE137" s="711">
        <f>IF(N137="základní",J137,0)</f>
        <v>0</v>
      </c>
      <c r="BF137" s="711">
        <f>IF(N137="snížená",J137,0)</f>
        <v>0</v>
      </c>
      <c r="BG137" s="711">
        <f>IF(N137="zákl. přenesená",J137,0)</f>
        <v>0</v>
      </c>
      <c r="BH137" s="711">
        <f>IF(N137="sníž. přenesená",J137,0)</f>
        <v>0</v>
      </c>
      <c r="BI137" s="711">
        <f>IF(N137="nulová",J137,0)</f>
        <v>0</v>
      </c>
      <c r="BJ137" s="711">
        <v>1</v>
      </c>
    </row>
    <row r="138" spans="2:62" s="15" customFormat="1">
      <c r="B138" s="186"/>
      <c r="D138" s="239" t="s">
        <v>99</v>
      </c>
      <c r="F138" s="148" t="s">
        <v>147</v>
      </c>
      <c r="L138" s="186"/>
      <c r="M138" s="240"/>
      <c r="T138" s="241"/>
      <c r="AT138" s="242" t="s">
        <v>99</v>
      </c>
      <c r="AU138" s="242">
        <v>0</v>
      </c>
      <c r="AY138" s="15" t="s">
        <v>91</v>
      </c>
      <c r="BJ138" s="15">
        <v>0</v>
      </c>
    </row>
    <row r="139" spans="2:62" s="21" customFormat="1" ht="11.25">
      <c r="B139" s="243"/>
      <c r="C139" s="244"/>
      <c r="D139" s="245" t="s">
        <v>101</v>
      </c>
      <c r="E139" s="246"/>
      <c r="F139" s="247" t="s">
        <v>337</v>
      </c>
      <c r="G139" s="248"/>
      <c r="H139" s="249">
        <v>527.48</v>
      </c>
      <c r="I139" s="250"/>
      <c r="J139" s="250"/>
      <c r="K139" s="251"/>
      <c r="L139" s="243"/>
      <c r="M139" s="252"/>
      <c r="N139" s="251"/>
      <c r="O139" s="253"/>
      <c r="P139" s="253"/>
      <c r="Q139" s="253"/>
      <c r="R139" s="253"/>
      <c r="S139" s="253"/>
      <c r="T139" s="254"/>
      <c r="AT139" s="21" t="s">
        <v>101</v>
      </c>
      <c r="AU139" s="21">
        <v>0</v>
      </c>
      <c r="AV139" s="21">
        <v>2</v>
      </c>
      <c r="AW139" s="21" t="b">
        <v>1</v>
      </c>
      <c r="AY139" s="21" t="s">
        <v>91</v>
      </c>
      <c r="BJ139" s="21">
        <v>0</v>
      </c>
    </row>
    <row r="140" spans="2:62" s="21" customFormat="1" ht="11.25">
      <c r="B140" s="243"/>
      <c r="C140" s="244"/>
      <c r="D140" s="245" t="s">
        <v>101</v>
      </c>
      <c r="E140" s="246"/>
      <c r="F140" s="257" t="s">
        <v>103</v>
      </c>
      <c r="G140" s="255"/>
      <c r="H140" s="258">
        <v>527.48</v>
      </c>
      <c r="I140" s="250"/>
      <c r="J140" s="250"/>
      <c r="K140" s="251"/>
      <c r="L140" s="243"/>
      <c r="M140" s="252"/>
      <c r="N140" s="251"/>
      <c r="O140" s="253"/>
      <c r="P140" s="253"/>
      <c r="Q140" s="253"/>
      <c r="R140" s="253"/>
      <c r="S140" s="253"/>
      <c r="T140" s="254"/>
      <c r="AT140" s="21" t="s">
        <v>101</v>
      </c>
      <c r="AU140" s="21">
        <v>0</v>
      </c>
      <c r="AV140" s="21">
        <v>4</v>
      </c>
      <c r="AW140" s="21" t="b">
        <v>1</v>
      </c>
      <c r="AX140" s="21" t="b">
        <v>1</v>
      </c>
      <c r="AY140" s="21" t="s">
        <v>91</v>
      </c>
      <c r="BJ140" s="21">
        <v>0</v>
      </c>
    </row>
    <row r="141" spans="2:62" s="20" customFormat="1" ht="24">
      <c r="B141" s="701"/>
      <c r="C141" s="611">
        <v>14</v>
      </c>
      <c r="D141" s="611" t="s">
        <v>94</v>
      </c>
      <c r="E141" s="702" t="s">
        <v>149</v>
      </c>
      <c r="F141" s="702" t="s">
        <v>150</v>
      </c>
      <c r="G141" s="703" t="s">
        <v>151</v>
      </c>
      <c r="H141" s="704">
        <v>94.945999999999998</v>
      </c>
      <c r="I141" s="705"/>
      <c r="J141" s="706">
        <f>ROUND(H141*I141,2)</f>
        <v>0</v>
      </c>
      <c r="K141" s="702" t="s">
        <v>98</v>
      </c>
      <c r="L141" s="701"/>
      <c r="M141" s="707"/>
      <c r="N141" s="708" t="s">
        <v>26</v>
      </c>
      <c r="O141" s="709">
        <v>0</v>
      </c>
      <c r="P141" s="709">
        <f>H141*O141</f>
        <v>0</v>
      </c>
      <c r="Q141" s="709">
        <v>0</v>
      </c>
      <c r="R141" s="709">
        <f>H141*Q141</f>
        <v>0</v>
      </c>
      <c r="S141" s="709">
        <v>0</v>
      </c>
      <c r="T141" s="710">
        <f>H141*S141</f>
        <v>0</v>
      </c>
      <c r="U141" s="711"/>
      <c r="V141" s="711"/>
      <c r="W141" s="711"/>
      <c r="X141" s="711"/>
      <c r="Y141" s="711"/>
      <c r="Z141" s="711"/>
      <c r="AA141" s="711"/>
      <c r="AB141" s="711"/>
      <c r="AC141" s="711"/>
      <c r="AD141" s="711"/>
      <c r="AE141" s="711"/>
      <c r="AF141" s="711"/>
      <c r="AG141" s="711"/>
      <c r="AH141" s="711"/>
      <c r="AI141" s="711"/>
      <c r="AJ141" s="711"/>
      <c r="AK141" s="711"/>
      <c r="AL141" s="711"/>
      <c r="AM141" s="711"/>
      <c r="AN141" s="711"/>
      <c r="AO141" s="711"/>
      <c r="AP141" s="711"/>
      <c r="AQ141" s="711"/>
      <c r="AR141" s="711">
        <v>4</v>
      </c>
      <c r="AS141" s="711"/>
      <c r="AT141" s="711" t="s">
        <v>94</v>
      </c>
      <c r="AU141" s="711">
        <v>2</v>
      </c>
      <c r="AV141" s="711"/>
      <c r="AW141" s="711"/>
      <c r="AX141" s="711"/>
      <c r="AY141" s="711" t="s">
        <v>91</v>
      </c>
      <c r="AZ141" s="711"/>
      <c r="BA141" s="711"/>
      <c r="BB141" s="711"/>
      <c r="BC141" s="711"/>
      <c r="BD141" s="711"/>
      <c r="BE141" s="711">
        <f>IF(N141="základní",J141,0)</f>
        <v>0</v>
      </c>
      <c r="BF141" s="711">
        <f>IF(N141="snížená",J141,0)</f>
        <v>0</v>
      </c>
      <c r="BG141" s="711">
        <f>IF(N141="zákl. přenesená",J141,0)</f>
        <v>0</v>
      </c>
      <c r="BH141" s="711">
        <f>IF(N141="sníž. přenesená",J141,0)</f>
        <v>0</v>
      </c>
      <c r="BI141" s="711">
        <f>IF(N141="nulová",J141,0)</f>
        <v>0</v>
      </c>
      <c r="BJ141" s="711">
        <v>1</v>
      </c>
    </row>
    <row r="142" spans="2:62" s="15" customFormat="1">
      <c r="B142" s="186"/>
      <c r="D142" s="239" t="s">
        <v>99</v>
      </c>
      <c r="F142" s="148" t="s">
        <v>152</v>
      </c>
      <c r="L142" s="186"/>
      <c r="M142" s="240"/>
      <c r="T142" s="241"/>
      <c r="AT142" s="242" t="s">
        <v>99</v>
      </c>
      <c r="AU142" s="242">
        <v>0</v>
      </c>
      <c r="AY142" s="15" t="s">
        <v>91</v>
      </c>
      <c r="BJ142" s="15">
        <v>0</v>
      </c>
    </row>
    <row r="143" spans="2:62" s="21" customFormat="1" ht="11.25">
      <c r="B143" s="243"/>
      <c r="C143" s="244"/>
      <c r="D143" s="245" t="s">
        <v>101</v>
      </c>
      <c r="E143" s="246"/>
      <c r="F143" s="247" t="s">
        <v>338</v>
      </c>
      <c r="G143" s="248"/>
      <c r="H143" s="249">
        <v>94.945999999999998</v>
      </c>
      <c r="I143" s="250"/>
      <c r="J143" s="250"/>
      <c r="K143" s="251"/>
      <c r="L143" s="243"/>
      <c r="M143" s="252"/>
      <c r="N143" s="251"/>
      <c r="O143" s="253"/>
      <c r="P143" s="253"/>
      <c r="Q143" s="253"/>
      <c r="R143" s="253"/>
      <c r="S143" s="253"/>
      <c r="T143" s="254"/>
      <c r="AT143" s="21" t="s">
        <v>101</v>
      </c>
      <c r="AU143" s="21">
        <v>0</v>
      </c>
      <c r="AV143" s="21">
        <v>2</v>
      </c>
      <c r="AW143" s="21" t="b">
        <v>1</v>
      </c>
      <c r="AY143" s="21" t="s">
        <v>91</v>
      </c>
      <c r="BJ143" s="21">
        <v>0</v>
      </c>
    </row>
    <row r="144" spans="2:62" s="21" customFormat="1" ht="11.25">
      <c r="B144" s="243"/>
      <c r="C144" s="244"/>
      <c r="D144" s="245" t="s">
        <v>101</v>
      </c>
      <c r="E144" s="246"/>
      <c r="F144" s="257" t="s">
        <v>103</v>
      </c>
      <c r="G144" s="255"/>
      <c r="H144" s="258">
        <v>94.945999999999998</v>
      </c>
      <c r="I144" s="250"/>
      <c r="J144" s="250"/>
      <c r="K144" s="251"/>
      <c r="L144" s="243"/>
      <c r="M144" s="252"/>
      <c r="N144" s="251"/>
      <c r="O144" s="253"/>
      <c r="P144" s="253"/>
      <c r="Q144" s="253"/>
      <c r="R144" s="253"/>
      <c r="S144" s="253"/>
      <c r="T144" s="254"/>
      <c r="AT144" s="21" t="s">
        <v>101</v>
      </c>
      <c r="AU144" s="21">
        <v>0</v>
      </c>
      <c r="AV144" s="21">
        <v>4</v>
      </c>
      <c r="AW144" s="21" t="b">
        <v>1</v>
      </c>
      <c r="AX144" s="21" t="b">
        <v>1</v>
      </c>
      <c r="AY144" s="21" t="s">
        <v>91</v>
      </c>
      <c r="BJ144" s="21">
        <v>0</v>
      </c>
    </row>
    <row r="145" spans="2:62" s="20" customFormat="1" ht="24">
      <c r="B145" s="701"/>
      <c r="C145" s="611">
        <v>15</v>
      </c>
      <c r="D145" s="611" t="s">
        <v>94</v>
      </c>
      <c r="E145" s="702" t="s">
        <v>154</v>
      </c>
      <c r="F145" s="702" t="s">
        <v>155</v>
      </c>
      <c r="G145" s="703" t="s">
        <v>97</v>
      </c>
      <c r="H145" s="704">
        <v>65.650000000000006</v>
      </c>
      <c r="I145" s="705"/>
      <c r="J145" s="706">
        <f>ROUND(H145*I145,2)</f>
        <v>0</v>
      </c>
      <c r="K145" s="702" t="s">
        <v>98</v>
      </c>
      <c r="L145" s="701"/>
      <c r="M145" s="707"/>
      <c r="N145" s="708" t="s">
        <v>26</v>
      </c>
      <c r="O145" s="709">
        <v>0</v>
      </c>
      <c r="P145" s="709">
        <f>H145*O145</f>
        <v>0</v>
      </c>
      <c r="Q145" s="709">
        <v>0</v>
      </c>
      <c r="R145" s="709">
        <f>H145*Q145</f>
        <v>0</v>
      </c>
      <c r="S145" s="709">
        <v>0</v>
      </c>
      <c r="T145" s="710">
        <f>H145*S145</f>
        <v>0</v>
      </c>
      <c r="U145" s="711"/>
      <c r="V145" s="711"/>
      <c r="W145" s="711"/>
      <c r="X145" s="711"/>
      <c r="Y145" s="711"/>
      <c r="Z145" s="711"/>
      <c r="AA145" s="711"/>
      <c r="AB145" s="711"/>
      <c r="AC145" s="711"/>
      <c r="AD145" s="711"/>
      <c r="AE145" s="711"/>
      <c r="AF145" s="711"/>
      <c r="AG145" s="711"/>
      <c r="AH145" s="711"/>
      <c r="AI145" s="711"/>
      <c r="AJ145" s="711"/>
      <c r="AK145" s="711"/>
      <c r="AL145" s="711"/>
      <c r="AM145" s="711"/>
      <c r="AN145" s="711"/>
      <c r="AO145" s="711"/>
      <c r="AP145" s="711"/>
      <c r="AQ145" s="711"/>
      <c r="AR145" s="711">
        <v>4</v>
      </c>
      <c r="AS145" s="711"/>
      <c r="AT145" s="711" t="s">
        <v>94</v>
      </c>
      <c r="AU145" s="711">
        <v>2</v>
      </c>
      <c r="AV145" s="711"/>
      <c r="AW145" s="711"/>
      <c r="AX145" s="711"/>
      <c r="AY145" s="711" t="s">
        <v>91</v>
      </c>
      <c r="AZ145" s="711"/>
      <c r="BA145" s="711"/>
      <c r="BB145" s="711"/>
      <c r="BC145" s="711"/>
      <c r="BD145" s="711"/>
      <c r="BE145" s="711">
        <f>IF(N145="základní",J145,0)</f>
        <v>0</v>
      </c>
      <c r="BF145" s="711">
        <f>IF(N145="snížená",J145,0)</f>
        <v>0</v>
      </c>
      <c r="BG145" s="711">
        <f>IF(N145="zákl. přenesená",J145,0)</f>
        <v>0</v>
      </c>
      <c r="BH145" s="711">
        <f>IF(N145="sníž. přenesená",J145,0)</f>
        <v>0</v>
      </c>
      <c r="BI145" s="711">
        <f>IF(N145="nulová",J145,0)</f>
        <v>0</v>
      </c>
      <c r="BJ145" s="711">
        <v>1</v>
      </c>
    </row>
    <row r="146" spans="2:62" s="15" customFormat="1">
      <c r="B146" s="186"/>
      <c r="D146" s="239" t="s">
        <v>99</v>
      </c>
      <c r="F146" s="148" t="s">
        <v>156</v>
      </c>
      <c r="L146" s="186"/>
      <c r="M146" s="240"/>
      <c r="T146" s="241"/>
      <c r="AT146" s="242" t="s">
        <v>99</v>
      </c>
      <c r="AU146" s="242">
        <v>0</v>
      </c>
      <c r="AY146" s="15" t="s">
        <v>91</v>
      </c>
      <c r="BJ146" s="15">
        <v>0</v>
      </c>
    </row>
    <row r="147" spans="2:62" s="21" customFormat="1" ht="11.25">
      <c r="B147" s="243"/>
      <c r="C147" s="244"/>
      <c r="D147" s="245" t="s">
        <v>101</v>
      </c>
      <c r="E147" s="246"/>
      <c r="F147" s="247" t="s">
        <v>339</v>
      </c>
      <c r="G147" s="248"/>
      <c r="H147" s="249">
        <v>65.650000000000006</v>
      </c>
      <c r="I147" s="250"/>
      <c r="J147" s="250"/>
      <c r="K147" s="251"/>
      <c r="L147" s="243"/>
      <c r="M147" s="252"/>
      <c r="N147" s="251"/>
      <c r="O147" s="253"/>
      <c r="P147" s="253"/>
      <c r="Q147" s="253"/>
      <c r="R147" s="253"/>
      <c r="S147" s="253"/>
      <c r="T147" s="254"/>
      <c r="AT147" s="21" t="s">
        <v>101</v>
      </c>
      <c r="AU147" s="21">
        <v>0</v>
      </c>
      <c r="AV147" s="21">
        <v>2</v>
      </c>
      <c r="AW147" s="21" t="b">
        <v>1</v>
      </c>
      <c r="AY147" s="21" t="s">
        <v>91</v>
      </c>
      <c r="BJ147" s="21">
        <v>0</v>
      </c>
    </row>
    <row r="148" spans="2:62" s="21" customFormat="1" ht="11.25">
      <c r="B148" s="243"/>
      <c r="C148" s="244"/>
      <c r="D148" s="245" t="s">
        <v>101</v>
      </c>
      <c r="E148" s="246"/>
      <c r="F148" s="257" t="s">
        <v>103</v>
      </c>
      <c r="G148" s="255"/>
      <c r="H148" s="258">
        <v>65.650000000000006</v>
      </c>
      <c r="I148" s="250"/>
      <c r="J148" s="250"/>
      <c r="K148" s="251"/>
      <c r="L148" s="243"/>
      <c r="M148" s="252"/>
      <c r="N148" s="251"/>
      <c r="O148" s="253"/>
      <c r="P148" s="253"/>
      <c r="Q148" s="253"/>
      <c r="R148" s="253"/>
      <c r="S148" s="253"/>
      <c r="T148" s="254"/>
      <c r="AT148" s="21" t="s">
        <v>101</v>
      </c>
      <c r="AU148" s="21">
        <v>0</v>
      </c>
      <c r="AV148" s="21">
        <v>4</v>
      </c>
      <c r="AW148" s="21" t="b">
        <v>1</v>
      </c>
      <c r="AX148" s="21" t="b">
        <v>1</v>
      </c>
      <c r="AY148" s="21" t="s">
        <v>91</v>
      </c>
      <c r="BJ148" s="21">
        <v>0</v>
      </c>
    </row>
    <row r="149" spans="2:62" s="22" customFormat="1">
      <c r="B149" s="259"/>
      <c r="C149" s="260">
        <v>16</v>
      </c>
      <c r="D149" s="260" t="s">
        <v>158</v>
      </c>
      <c r="E149" s="261" t="s">
        <v>159</v>
      </c>
      <c r="F149" s="261" t="s">
        <v>160</v>
      </c>
      <c r="G149" s="262" t="s">
        <v>151</v>
      </c>
      <c r="H149" s="263">
        <v>23.634</v>
      </c>
      <c r="I149" s="584"/>
      <c r="J149" s="264">
        <f>ROUND(H149*I149,2)</f>
        <v>0</v>
      </c>
      <c r="K149" s="702" t="s">
        <v>98</v>
      </c>
      <c r="L149" s="259"/>
      <c r="M149" s="265"/>
      <c r="N149" s="266" t="s">
        <v>26</v>
      </c>
      <c r="O149" s="267">
        <v>0</v>
      </c>
      <c r="P149" s="267">
        <f>H149*O149</f>
        <v>0</v>
      </c>
      <c r="Q149" s="267">
        <v>1</v>
      </c>
      <c r="R149" s="267">
        <f>H149*Q149</f>
        <v>23.634</v>
      </c>
      <c r="S149" s="267">
        <v>0</v>
      </c>
      <c r="T149" s="268">
        <f>H149*S149</f>
        <v>0</v>
      </c>
      <c r="AR149" s="22">
        <v>8</v>
      </c>
      <c r="AT149" s="22" t="s">
        <v>158</v>
      </c>
      <c r="AU149" s="22">
        <v>2</v>
      </c>
      <c r="AY149" s="22" t="s">
        <v>91</v>
      </c>
      <c r="BE149" s="22">
        <f>IF(N149="základní",J149,0)</f>
        <v>0</v>
      </c>
      <c r="BF149" s="22">
        <f>IF(N149="snížená",J149,0)</f>
        <v>0</v>
      </c>
      <c r="BG149" s="22">
        <f>IF(N149="zákl. přenesená",J149,0)</f>
        <v>0</v>
      </c>
      <c r="BH149" s="22">
        <f>IF(N149="sníž. přenesená",J149,0)</f>
        <v>0</v>
      </c>
      <c r="BI149" s="22">
        <f>IF(N149="nulová",J149,0)</f>
        <v>0</v>
      </c>
      <c r="BJ149" s="22">
        <v>1</v>
      </c>
    </row>
    <row r="150" spans="2:62" s="21" customFormat="1" ht="11.25">
      <c r="B150" s="243"/>
      <c r="C150" s="244"/>
      <c r="D150" s="245" t="s">
        <v>101</v>
      </c>
      <c r="E150" s="246"/>
      <c r="F150" s="247" t="s">
        <v>340</v>
      </c>
      <c r="G150" s="248"/>
      <c r="H150" s="249">
        <v>23.634</v>
      </c>
      <c r="I150" s="250"/>
      <c r="J150" s="250"/>
      <c r="K150" s="251"/>
      <c r="L150" s="243"/>
      <c r="M150" s="252"/>
      <c r="N150" s="251"/>
      <c r="O150" s="253"/>
      <c r="P150" s="253"/>
      <c r="Q150" s="253"/>
      <c r="R150" s="253"/>
      <c r="S150" s="253"/>
      <c r="T150" s="254"/>
      <c r="AT150" s="21" t="s">
        <v>101</v>
      </c>
      <c r="AU150" s="21">
        <v>0</v>
      </c>
      <c r="AV150" s="21">
        <v>2</v>
      </c>
      <c r="AW150" s="21" t="b">
        <v>1</v>
      </c>
      <c r="AY150" s="21" t="s">
        <v>91</v>
      </c>
      <c r="BJ150" s="21">
        <v>0</v>
      </c>
    </row>
    <row r="151" spans="2:62" s="21" customFormat="1" ht="11.25">
      <c r="B151" s="243"/>
      <c r="C151" s="244"/>
      <c r="D151" s="245" t="s">
        <v>101</v>
      </c>
      <c r="E151" s="246"/>
      <c r="F151" s="257" t="s">
        <v>103</v>
      </c>
      <c r="G151" s="255"/>
      <c r="H151" s="258">
        <v>23.634</v>
      </c>
      <c r="I151" s="250"/>
      <c r="J151" s="250"/>
      <c r="K151" s="251"/>
      <c r="L151" s="243"/>
      <c r="M151" s="252"/>
      <c r="N151" s="251"/>
      <c r="O151" s="253"/>
      <c r="P151" s="253"/>
      <c r="Q151" s="253"/>
      <c r="R151" s="253"/>
      <c r="S151" s="253"/>
      <c r="T151" s="254"/>
      <c r="AT151" s="21" t="s">
        <v>101</v>
      </c>
      <c r="AU151" s="21">
        <v>0</v>
      </c>
      <c r="AV151" s="21">
        <v>4</v>
      </c>
      <c r="AW151" s="21" t="b">
        <v>1</v>
      </c>
      <c r="AX151" s="21" t="b">
        <v>1</v>
      </c>
      <c r="AY151" s="21" t="s">
        <v>91</v>
      </c>
      <c r="BJ151" s="21">
        <v>0</v>
      </c>
    </row>
    <row r="152" spans="2:62" s="20" customFormat="1">
      <c r="B152" s="701"/>
      <c r="C152" s="611">
        <v>17</v>
      </c>
      <c r="D152" s="611" t="s">
        <v>94</v>
      </c>
      <c r="E152" s="702" t="s">
        <v>162</v>
      </c>
      <c r="F152" s="702" t="s">
        <v>163</v>
      </c>
      <c r="G152" s="703" t="s">
        <v>130</v>
      </c>
      <c r="H152" s="704">
        <v>12.6</v>
      </c>
      <c r="I152" s="705"/>
      <c r="J152" s="706">
        <f>ROUND(H152*I152,2)</f>
        <v>0</v>
      </c>
      <c r="K152" s="702" t="s">
        <v>98</v>
      </c>
      <c r="L152" s="701"/>
      <c r="M152" s="707"/>
      <c r="N152" s="708" t="s">
        <v>26</v>
      </c>
      <c r="O152" s="709">
        <v>0</v>
      </c>
      <c r="P152" s="709">
        <f>H152*O152</f>
        <v>0</v>
      </c>
      <c r="Q152" s="709">
        <v>0</v>
      </c>
      <c r="R152" s="709">
        <f>H152*Q152</f>
        <v>0</v>
      </c>
      <c r="S152" s="709">
        <v>0</v>
      </c>
      <c r="T152" s="710">
        <f>H152*S152</f>
        <v>0</v>
      </c>
      <c r="U152" s="711"/>
      <c r="V152" s="711"/>
      <c r="W152" s="711"/>
      <c r="X152" s="711"/>
      <c r="Y152" s="711"/>
      <c r="Z152" s="711"/>
      <c r="AA152" s="711"/>
      <c r="AB152" s="711"/>
      <c r="AC152" s="711"/>
      <c r="AD152" s="711"/>
      <c r="AE152" s="711"/>
      <c r="AF152" s="711"/>
      <c r="AG152" s="711"/>
      <c r="AH152" s="711"/>
      <c r="AI152" s="711"/>
      <c r="AJ152" s="711"/>
      <c r="AK152" s="711"/>
      <c r="AL152" s="711"/>
      <c r="AM152" s="711"/>
      <c r="AN152" s="711"/>
      <c r="AO152" s="711"/>
      <c r="AP152" s="711"/>
      <c r="AQ152" s="711"/>
      <c r="AR152" s="711">
        <v>4</v>
      </c>
      <c r="AS152" s="711"/>
      <c r="AT152" s="711" t="s">
        <v>94</v>
      </c>
      <c r="AU152" s="711">
        <v>2</v>
      </c>
      <c r="AV152" s="711"/>
      <c r="AW152" s="711"/>
      <c r="AX152" s="711"/>
      <c r="AY152" s="711" t="s">
        <v>91</v>
      </c>
      <c r="AZ152" s="711"/>
      <c r="BA152" s="711"/>
      <c r="BB152" s="711"/>
      <c r="BC152" s="711"/>
      <c r="BD152" s="711"/>
      <c r="BE152" s="711">
        <f>IF(N152="základní",J152,0)</f>
        <v>0</v>
      </c>
      <c r="BF152" s="711">
        <f>IF(N152="snížená",J152,0)</f>
        <v>0</v>
      </c>
      <c r="BG152" s="711">
        <f>IF(N152="zákl. přenesená",J152,0)</f>
        <v>0</v>
      </c>
      <c r="BH152" s="711">
        <f>IF(N152="sníž. přenesená",J152,0)</f>
        <v>0</v>
      </c>
      <c r="BI152" s="711">
        <f>IF(N152="nulová",J152,0)</f>
        <v>0</v>
      </c>
      <c r="BJ152" s="711">
        <v>1</v>
      </c>
    </row>
    <row r="153" spans="2:62" s="15" customFormat="1">
      <c r="B153" s="186"/>
      <c r="D153" s="239" t="s">
        <v>99</v>
      </c>
      <c r="F153" s="148" t="s">
        <v>164</v>
      </c>
      <c r="L153" s="186"/>
      <c r="M153" s="240"/>
      <c r="T153" s="241"/>
      <c r="AT153" s="242" t="s">
        <v>99</v>
      </c>
      <c r="AU153" s="242">
        <v>0</v>
      </c>
      <c r="AY153" s="15" t="s">
        <v>91</v>
      </c>
      <c r="BJ153" s="15">
        <v>0</v>
      </c>
    </row>
    <row r="154" spans="2:62" s="21" customFormat="1" ht="11.25">
      <c r="B154" s="243"/>
      <c r="C154" s="244"/>
      <c r="D154" s="245" t="s">
        <v>101</v>
      </c>
      <c r="E154" s="246"/>
      <c r="F154" s="247" t="s">
        <v>341</v>
      </c>
      <c r="G154" s="248"/>
      <c r="H154" s="249">
        <v>12.6</v>
      </c>
      <c r="I154" s="250"/>
      <c r="J154" s="250"/>
      <c r="K154" s="251"/>
      <c r="L154" s="243"/>
      <c r="M154" s="252"/>
      <c r="N154" s="251"/>
      <c r="O154" s="253"/>
      <c r="P154" s="253"/>
      <c r="Q154" s="253"/>
      <c r="R154" s="253"/>
      <c r="S154" s="253"/>
      <c r="T154" s="254"/>
      <c r="AT154" s="21" t="s">
        <v>101</v>
      </c>
      <c r="AU154" s="21">
        <v>0</v>
      </c>
      <c r="AV154" s="21">
        <v>2</v>
      </c>
      <c r="AW154" s="21" t="b">
        <v>1</v>
      </c>
      <c r="AY154" s="21" t="s">
        <v>91</v>
      </c>
      <c r="BJ154" s="21">
        <v>0</v>
      </c>
    </row>
    <row r="155" spans="2:62" s="21" customFormat="1" ht="11.25">
      <c r="B155" s="243"/>
      <c r="C155" s="244"/>
      <c r="D155" s="245" t="s">
        <v>101</v>
      </c>
      <c r="E155" s="246"/>
      <c r="F155" s="257" t="s">
        <v>103</v>
      </c>
      <c r="G155" s="255"/>
      <c r="H155" s="258">
        <v>12.6</v>
      </c>
      <c r="I155" s="250"/>
      <c r="J155" s="250"/>
      <c r="K155" s="251"/>
      <c r="L155" s="243"/>
      <c r="M155" s="252"/>
      <c r="N155" s="251"/>
      <c r="O155" s="253"/>
      <c r="P155" s="253"/>
      <c r="Q155" s="253"/>
      <c r="R155" s="253"/>
      <c r="S155" s="253"/>
      <c r="T155" s="254"/>
      <c r="AT155" s="21" t="s">
        <v>101</v>
      </c>
      <c r="AU155" s="21">
        <v>0</v>
      </c>
      <c r="AV155" s="21">
        <v>4</v>
      </c>
      <c r="AW155" s="21" t="b">
        <v>1</v>
      </c>
      <c r="AX155" s="21" t="b">
        <v>1</v>
      </c>
      <c r="AY155" s="21" t="s">
        <v>91</v>
      </c>
      <c r="BJ155" s="21">
        <v>0</v>
      </c>
    </row>
    <row r="156" spans="2:62" s="20" customFormat="1" ht="24">
      <c r="B156" s="701"/>
      <c r="C156" s="611">
        <v>18</v>
      </c>
      <c r="D156" s="611" t="s">
        <v>94</v>
      </c>
      <c r="E156" s="702" t="s">
        <v>165</v>
      </c>
      <c r="F156" s="702" t="s">
        <v>166</v>
      </c>
      <c r="G156" s="703" t="s">
        <v>97</v>
      </c>
      <c r="H156" s="704">
        <v>65.650000000000006</v>
      </c>
      <c r="I156" s="705"/>
      <c r="J156" s="706">
        <f>ROUND(H156*I156,2)</f>
        <v>0</v>
      </c>
      <c r="K156" s="702" t="s">
        <v>98</v>
      </c>
      <c r="L156" s="701"/>
      <c r="M156" s="707"/>
      <c r="N156" s="708" t="s">
        <v>26</v>
      </c>
      <c r="O156" s="709">
        <v>0</v>
      </c>
      <c r="P156" s="709">
        <f>H156*O156</f>
        <v>0</v>
      </c>
      <c r="Q156" s="709">
        <v>0</v>
      </c>
      <c r="R156" s="709">
        <f>H156*Q156</f>
        <v>0</v>
      </c>
      <c r="S156" s="709">
        <v>0</v>
      </c>
      <c r="T156" s="710">
        <f>H156*S156</f>
        <v>0</v>
      </c>
      <c r="U156" s="711"/>
      <c r="V156" s="711"/>
      <c r="W156" s="711"/>
      <c r="X156" s="711"/>
      <c r="Y156" s="711"/>
      <c r="Z156" s="711"/>
      <c r="AA156" s="711"/>
      <c r="AB156" s="711"/>
      <c r="AC156" s="711"/>
      <c r="AD156" s="711"/>
      <c r="AE156" s="711"/>
      <c r="AF156" s="711"/>
      <c r="AG156" s="711"/>
      <c r="AH156" s="711"/>
      <c r="AI156" s="711"/>
      <c r="AJ156" s="711"/>
      <c r="AK156" s="711"/>
      <c r="AL156" s="711"/>
      <c r="AM156" s="711"/>
      <c r="AN156" s="711"/>
      <c r="AO156" s="711"/>
      <c r="AP156" s="711"/>
      <c r="AQ156" s="711"/>
      <c r="AR156" s="711">
        <v>4</v>
      </c>
      <c r="AS156" s="711"/>
      <c r="AT156" s="711" t="s">
        <v>94</v>
      </c>
      <c r="AU156" s="711">
        <v>2</v>
      </c>
      <c r="AV156" s="711"/>
      <c r="AW156" s="711"/>
      <c r="AX156" s="711"/>
      <c r="AY156" s="711" t="s">
        <v>91</v>
      </c>
      <c r="AZ156" s="711"/>
      <c r="BA156" s="711"/>
      <c r="BB156" s="711"/>
      <c r="BC156" s="711"/>
      <c r="BD156" s="711"/>
      <c r="BE156" s="711">
        <f>IF(N156="základní",J156,0)</f>
        <v>0</v>
      </c>
      <c r="BF156" s="711">
        <f>IF(N156="snížená",J156,0)</f>
        <v>0</v>
      </c>
      <c r="BG156" s="711">
        <f>IF(N156="zákl. přenesená",J156,0)</f>
        <v>0</v>
      </c>
      <c r="BH156" s="711">
        <f>IF(N156="sníž. přenesená",J156,0)</f>
        <v>0</v>
      </c>
      <c r="BI156" s="711">
        <f>IF(N156="nulová",J156,0)</f>
        <v>0</v>
      </c>
      <c r="BJ156" s="711">
        <v>1</v>
      </c>
    </row>
    <row r="157" spans="2:62" s="15" customFormat="1">
      <c r="B157" s="186"/>
      <c r="D157" s="239" t="s">
        <v>99</v>
      </c>
      <c r="F157" s="148" t="s">
        <v>167</v>
      </c>
      <c r="L157" s="186"/>
      <c r="M157" s="240"/>
      <c r="T157" s="241"/>
      <c r="AT157" s="242" t="s">
        <v>99</v>
      </c>
      <c r="AU157" s="242">
        <v>0</v>
      </c>
      <c r="AY157" s="15" t="s">
        <v>91</v>
      </c>
      <c r="BJ157" s="15">
        <v>0</v>
      </c>
    </row>
    <row r="158" spans="2:62" s="21" customFormat="1" ht="11.25">
      <c r="B158" s="243"/>
      <c r="C158" s="244"/>
      <c r="D158" s="245" t="s">
        <v>101</v>
      </c>
      <c r="E158" s="246"/>
      <c r="F158" s="247" t="s">
        <v>339</v>
      </c>
      <c r="G158" s="248"/>
      <c r="H158" s="249">
        <v>65.650000000000006</v>
      </c>
      <c r="I158" s="250"/>
      <c r="J158" s="250"/>
      <c r="K158" s="251"/>
      <c r="L158" s="243"/>
      <c r="M158" s="252"/>
      <c r="N158" s="251"/>
      <c r="O158" s="253"/>
      <c r="P158" s="253"/>
      <c r="Q158" s="253"/>
      <c r="R158" s="253"/>
      <c r="S158" s="253"/>
      <c r="T158" s="254"/>
      <c r="AT158" s="21" t="s">
        <v>101</v>
      </c>
      <c r="AU158" s="21">
        <v>0</v>
      </c>
      <c r="AV158" s="21">
        <v>2</v>
      </c>
      <c r="AW158" s="21" t="b">
        <v>1</v>
      </c>
      <c r="AY158" s="21" t="s">
        <v>91</v>
      </c>
      <c r="BJ158" s="21">
        <v>0</v>
      </c>
    </row>
    <row r="159" spans="2:62" s="21" customFormat="1" ht="11.25">
      <c r="B159" s="243"/>
      <c r="C159" s="244"/>
      <c r="D159" s="245" t="s">
        <v>101</v>
      </c>
      <c r="E159" s="246"/>
      <c r="F159" s="257" t="s">
        <v>103</v>
      </c>
      <c r="G159" s="255"/>
      <c r="H159" s="258">
        <v>65.650000000000006</v>
      </c>
      <c r="I159" s="250"/>
      <c r="J159" s="250"/>
      <c r="K159" s="251"/>
      <c r="L159" s="243"/>
      <c r="M159" s="252"/>
      <c r="N159" s="251"/>
      <c r="O159" s="253"/>
      <c r="P159" s="253"/>
      <c r="Q159" s="253"/>
      <c r="R159" s="253"/>
      <c r="S159" s="253"/>
      <c r="T159" s="254"/>
      <c r="AT159" s="21" t="s">
        <v>101</v>
      </c>
      <c r="AU159" s="21">
        <v>0</v>
      </c>
      <c r="AV159" s="21">
        <v>4</v>
      </c>
      <c r="AW159" s="21" t="b">
        <v>1</v>
      </c>
      <c r="AX159" s="21" t="b">
        <v>1</v>
      </c>
      <c r="AY159" s="21" t="s">
        <v>91</v>
      </c>
      <c r="BJ159" s="21">
        <v>0</v>
      </c>
    </row>
    <row r="160" spans="2:62" s="22" customFormat="1">
      <c r="B160" s="259"/>
      <c r="C160" s="260">
        <v>19</v>
      </c>
      <c r="D160" s="260" t="s">
        <v>158</v>
      </c>
      <c r="E160" s="261" t="s">
        <v>169</v>
      </c>
      <c r="F160" s="261" t="s">
        <v>170</v>
      </c>
      <c r="G160" s="262" t="s">
        <v>171</v>
      </c>
      <c r="H160" s="263">
        <v>1.2729999999999999</v>
      </c>
      <c r="I160" s="584"/>
      <c r="J160" s="264">
        <f>ROUND(H160*I160,2)</f>
        <v>0</v>
      </c>
      <c r="K160" s="702" t="s">
        <v>98</v>
      </c>
      <c r="L160" s="259"/>
      <c r="M160" s="265"/>
      <c r="N160" s="266" t="s">
        <v>26</v>
      </c>
      <c r="O160" s="267">
        <v>0</v>
      </c>
      <c r="P160" s="267">
        <f>H160*O160</f>
        <v>0</v>
      </c>
      <c r="Q160" s="267">
        <v>1E-3</v>
      </c>
      <c r="R160" s="267">
        <f>H160*Q160</f>
        <v>1.273E-3</v>
      </c>
      <c r="S160" s="267">
        <v>0</v>
      </c>
      <c r="T160" s="268">
        <f>H160*S160</f>
        <v>0</v>
      </c>
      <c r="AR160" s="22">
        <v>8</v>
      </c>
      <c r="AT160" s="22" t="s">
        <v>158</v>
      </c>
      <c r="AU160" s="22">
        <v>2</v>
      </c>
      <c r="AY160" s="22" t="s">
        <v>91</v>
      </c>
      <c r="BE160" s="22">
        <f>IF(N160="základní",J160,0)</f>
        <v>0</v>
      </c>
      <c r="BF160" s="22">
        <f>IF(N160="snížená",J160,0)</f>
        <v>0</v>
      </c>
      <c r="BG160" s="22">
        <f>IF(N160="zákl. přenesená",J160,0)</f>
        <v>0</v>
      </c>
      <c r="BH160" s="22">
        <f>IF(N160="sníž. přenesená",J160,0)</f>
        <v>0</v>
      </c>
      <c r="BI160" s="22">
        <f>IF(N160="nulová",J160,0)</f>
        <v>0</v>
      </c>
      <c r="BJ160" s="22">
        <v>1</v>
      </c>
    </row>
    <row r="161" spans="2:62" s="21" customFormat="1" ht="11.25">
      <c r="B161" s="243"/>
      <c r="C161" s="244"/>
      <c r="D161" s="245" t="s">
        <v>101</v>
      </c>
      <c r="E161" s="246"/>
      <c r="F161" s="247" t="s">
        <v>342</v>
      </c>
      <c r="G161" s="248"/>
      <c r="H161" s="249">
        <v>1.2729999999999999</v>
      </c>
      <c r="I161" s="250"/>
      <c r="J161" s="250"/>
      <c r="K161" s="251"/>
      <c r="L161" s="243"/>
      <c r="M161" s="252"/>
      <c r="N161" s="251"/>
      <c r="O161" s="253"/>
      <c r="P161" s="253"/>
      <c r="Q161" s="253"/>
      <c r="R161" s="253"/>
      <c r="S161" s="253"/>
      <c r="T161" s="254"/>
      <c r="AT161" s="21" t="s">
        <v>101</v>
      </c>
      <c r="AU161" s="21">
        <v>0</v>
      </c>
      <c r="AV161" s="21">
        <v>2</v>
      </c>
      <c r="AW161" s="21" t="b">
        <v>1</v>
      </c>
      <c r="AY161" s="21" t="s">
        <v>91</v>
      </c>
      <c r="BJ161" s="21">
        <v>0</v>
      </c>
    </row>
    <row r="162" spans="2:62" s="21" customFormat="1" ht="11.25">
      <c r="B162" s="243"/>
      <c r="C162" s="244"/>
      <c r="D162" s="245" t="s">
        <v>101</v>
      </c>
      <c r="E162" s="246"/>
      <c r="F162" s="257" t="s">
        <v>103</v>
      </c>
      <c r="G162" s="255"/>
      <c r="H162" s="258">
        <v>1.2729999999999999</v>
      </c>
      <c r="I162" s="250"/>
      <c r="J162" s="250"/>
      <c r="K162" s="251"/>
      <c r="L162" s="243"/>
      <c r="M162" s="252"/>
      <c r="N162" s="251"/>
      <c r="O162" s="253"/>
      <c r="P162" s="253"/>
      <c r="Q162" s="253"/>
      <c r="R162" s="253"/>
      <c r="S162" s="253"/>
      <c r="T162" s="254"/>
      <c r="AT162" s="21" t="s">
        <v>101</v>
      </c>
      <c r="AU162" s="21">
        <v>0</v>
      </c>
      <c r="AV162" s="21">
        <v>4</v>
      </c>
      <c r="AW162" s="21" t="b">
        <v>1</v>
      </c>
      <c r="AX162" s="21" t="b">
        <v>1</v>
      </c>
      <c r="AY162" s="21" t="s">
        <v>91</v>
      </c>
      <c r="BJ162" s="21">
        <v>0</v>
      </c>
    </row>
    <row r="163" spans="2:62" s="20" customFormat="1" ht="24">
      <c r="B163" s="701"/>
      <c r="C163" s="611">
        <v>20</v>
      </c>
      <c r="D163" s="611" t="s">
        <v>94</v>
      </c>
      <c r="E163" s="702" t="s">
        <v>173</v>
      </c>
      <c r="F163" s="702" t="s">
        <v>174</v>
      </c>
      <c r="G163" s="703" t="s">
        <v>97</v>
      </c>
      <c r="H163" s="704">
        <v>107.65</v>
      </c>
      <c r="I163" s="705"/>
      <c r="J163" s="706">
        <f>ROUND(H163*I163,2)</f>
        <v>0</v>
      </c>
      <c r="K163" s="702" t="s">
        <v>98</v>
      </c>
      <c r="L163" s="701"/>
      <c r="M163" s="707"/>
      <c r="N163" s="708" t="s">
        <v>26</v>
      </c>
      <c r="O163" s="709">
        <v>9.7000000000000003E-2</v>
      </c>
      <c r="P163" s="709">
        <f>H163*O163</f>
        <v>10.44205</v>
      </c>
      <c r="Q163" s="709">
        <v>0</v>
      </c>
      <c r="R163" s="709">
        <f>H163*Q163</f>
        <v>0</v>
      </c>
      <c r="S163" s="709">
        <v>0</v>
      </c>
      <c r="T163" s="710">
        <f>H163*S163</f>
        <v>0</v>
      </c>
      <c r="U163" s="711"/>
      <c r="V163" s="711"/>
      <c r="W163" s="711"/>
      <c r="X163" s="711"/>
      <c r="Y163" s="711"/>
      <c r="Z163" s="711"/>
      <c r="AA163" s="711"/>
      <c r="AB163" s="711"/>
      <c r="AC163" s="711"/>
      <c r="AD163" s="711"/>
      <c r="AE163" s="711"/>
      <c r="AF163" s="711"/>
      <c r="AG163" s="711"/>
      <c r="AH163" s="711"/>
      <c r="AI163" s="711"/>
      <c r="AJ163" s="711"/>
      <c r="AK163" s="711"/>
      <c r="AL163" s="711"/>
      <c r="AM163" s="711"/>
      <c r="AN163" s="711"/>
      <c r="AO163" s="711"/>
      <c r="AP163" s="711"/>
      <c r="AQ163" s="711"/>
      <c r="AR163" s="711">
        <v>4</v>
      </c>
      <c r="AS163" s="711"/>
      <c r="AT163" s="711" t="s">
        <v>94</v>
      </c>
      <c r="AU163" s="711">
        <v>2</v>
      </c>
      <c r="AV163" s="711"/>
      <c r="AW163" s="711"/>
      <c r="AX163" s="711"/>
      <c r="AY163" s="711" t="s">
        <v>91</v>
      </c>
      <c r="AZ163" s="711"/>
      <c r="BA163" s="711"/>
      <c r="BB163" s="711"/>
      <c r="BC163" s="711"/>
      <c r="BD163" s="711"/>
      <c r="BE163" s="711">
        <f>IF(N163="základní",J163,0)</f>
        <v>0</v>
      </c>
      <c r="BF163" s="711">
        <f>IF(N163="snížená",J163,0)</f>
        <v>0</v>
      </c>
      <c r="BG163" s="711">
        <f>IF(N163="zákl. přenesená",J163,0)</f>
        <v>0</v>
      </c>
      <c r="BH163" s="711">
        <f>IF(N163="sníž. přenesená",J163,0)</f>
        <v>0</v>
      </c>
      <c r="BI163" s="711">
        <f>IF(N163="nulová",J163,0)</f>
        <v>0</v>
      </c>
      <c r="BJ163" s="711">
        <v>1</v>
      </c>
    </row>
    <row r="164" spans="2:62" s="15" customFormat="1">
      <c r="B164" s="186"/>
      <c r="D164" s="239" t="s">
        <v>99</v>
      </c>
      <c r="F164" s="148" t="s">
        <v>175</v>
      </c>
      <c r="L164" s="186"/>
      <c r="M164" s="240"/>
      <c r="T164" s="241"/>
      <c r="AT164" s="242" t="s">
        <v>99</v>
      </c>
      <c r="AU164" s="242">
        <v>0</v>
      </c>
      <c r="AY164" s="15" t="s">
        <v>91</v>
      </c>
      <c r="BJ164" s="15">
        <v>0</v>
      </c>
    </row>
    <row r="165" spans="2:62" s="21" customFormat="1" ht="11.25">
      <c r="B165" s="243"/>
      <c r="C165" s="244"/>
      <c r="D165" s="245" t="s">
        <v>101</v>
      </c>
      <c r="E165" s="246"/>
      <c r="F165" s="247" t="s">
        <v>343</v>
      </c>
      <c r="G165" s="248"/>
      <c r="H165" s="249">
        <v>107.65</v>
      </c>
      <c r="I165" s="250"/>
      <c r="J165" s="250"/>
      <c r="K165" s="251"/>
      <c r="L165" s="243"/>
      <c r="M165" s="252"/>
      <c r="N165" s="251"/>
      <c r="O165" s="253"/>
      <c r="P165" s="253"/>
      <c r="Q165" s="253"/>
      <c r="R165" s="253"/>
      <c r="S165" s="253"/>
      <c r="T165" s="254"/>
      <c r="AT165" s="21" t="s">
        <v>101</v>
      </c>
      <c r="AU165" s="21">
        <v>0</v>
      </c>
      <c r="AV165" s="21">
        <v>2</v>
      </c>
      <c r="AW165" s="21" t="b">
        <v>1</v>
      </c>
      <c r="AY165" s="21" t="s">
        <v>91</v>
      </c>
      <c r="BJ165" s="21">
        <v>0</v>
      </c>
    </row>
    <row r="166" spans="2:62" s="21" customFormat="1" ht="11.25">
      <c r="B166" s="243"/>
      <c r="C166" s="244"/>
      <c r="D166" s="245" t="s">
        <v>101</v>
      </c>
      <c r="E166" s="246"/>
      <c r="F166" s="257" t="s">
        <v>103</v>
      </c>
      <c r="G166" s="255"/>
      <c r="H166" s="258">
        <v>107.65</v>
      </c>
      <c r="I166" s="250"/>
      <c r="J166" s="250"/>
      <c r="K166" s="251"/>
      <c r="L166" s="243"/>
      <c r="M166" s="252"/>
      <c r="N166" s="251"/>
      <c r="O166" s="253"/>
      <c r="P166" s="253"/>
      <c r="Q166" s="253"/>
      <c r="R166" s="253"/>
      <c r="S166" s="253"/>
      <c r="T166" s="254"/>
      <c r="AT166" s="21" t="s">
        <v>101</v>
      </c>
      <c r="AU166" s="21">
        <v>0</v>
      </c>
      <c r="AV166" s="21">
        <v>4</v>
      </c>
      <c r="AW166" s="21" t="b">
        <v>1</v>
      </c>
      <c r="AX166" s="21" t="b">
        <v>1</v>
      </c>
      <c r="AY166" s="21" t="s">
        <v>91</v>
      </c>
      <c r="BJ166" s="21">
        <v>0</v>
      </c>
    </row>
    <row r="167" spans="2:62" s="20" customFormat="1" ht="24">
      <c r="B167" s="701"/>
      <c r="C167" s="611">
        <v>21</v>
      </c>
      <c r="D167" s="611" t="s">
        <v>94</v>
      </c>
      <c r="E167" s="702" t="s">
        <v>177</v>
      </c>
      <c r="F167" s="702" t="s">
        <v>178</v>
      </c>
      <c r="G167" s="703" t="s">
        <v>97</v>
      </c>
      <c r="H167" s="704">
        <v>286.36</v>
      </c>
      <c r="I167" s="705"/>
      <c r="J167" s="706">
        <f>ROUND(H167*I167,2)</f>
        <v>0</v>
      </c>
      <c r="K167" s="702" t="s">
        <v>98</v>
      </c>
      <c r="L167" s="701"/>
      <c r="M167" s="707"/>
      <c r="N167" s="708" t="s">
        <v>26</v>
      </c>
      <c r="O167" s="709">
        <v>0</v>
      </c>
      <c r="P167" s="709">
        <f>H167*O167</f>
        <v>0</v>
      </c>
      <c r="Q167" s="709">
        <v>0</v>
      </c>
      <c r="R167" s="709">
        <f>H167*Q167</f>
        <v>0</v>
      </c>
      <c r="S167" s="709">
        <v>0</v>
      </c>
      <c r="T167" s="710">
        <f>H167*S167</f>
        <v>0</v>
      </c>
      <c r="U167" s="711"/>
      <c r="V167" s="711"/>
      <c r="W167" s="711"/>
      <c r="X167" s="711"/>
      <c r="Y167" s="711"/>
      <c r="Z167" s="711"/>
      <c r="AA167" s="711"/>
      <c r="AB167" s="711"/>
      <c r="AC167" s="711"/>
      <c r="AD167" s="711"/>
      <c r="AE167" s="711"/>
      <c r="AF167" s="711"/>
      <c r="AG167" s="711"/>
      <c r="AH167" s="711"/>
      <c r="AI167" s="711"/>
      <c r="AJ167" s="711"/>
      <c r="AK167" s="711"/>
      <c r="AL167" s="711"/>
      <c r="AM167" s="711"/>
      <c r="AN167" s="711"/>
      <c r="AO167" s="711"/>
      <c r="AP167" s="711"/>
      <c r="AQ167" s="711"/>
      <c r="AR167" s="711">
        <v>4</v>
      </c>
      <c r="AS167" s="711"/>
      <c r="AT167" s="711" t="s">
        <v>94</v>
      </c>
      <c r="AU167" s="711">
        <v>2</v>
      </c>
      <c r="AV167" s="711"/>
      <c r="AW167" s="711"/>
      <c r="AX167" s="711"/>
      <c r="AY167" s="711" t="s">
        <v>91</v>
      </c>
      <c r="AZ167" s="711"/>
      <c r="BA167" s="711"/>
      <c r="BB167" s="711"/>
      <c r="BC167" s="711"/>
      <c r="BD167" s="711"/>
      <c r="BE167" s="711">
        <f>IF(N167="základní",J167,0)</f>
        <v>0</v>
      </c>
      <c r="BF167" s="711">
        <f>IF(N167="snížená",J167,0)</f>
        <v>0</v>
      </c>
      <c r="BG167" s="711">
        <f>IF(N167="zákl. přenesená",J167,0)</f>
        <v>0</v>
      </c>
      <c r="BH167" s="711">
        <f>IF(N167="sníž. přenesená",J167,0)</f>
        <v>0</v>
      </c>
      <c r="BI167" s="711">
        <f>IF(N167="nulová",J167,0)</f>
        <v>0</v>
      </c>
      <c r="BJ167" s="711">
        <v>1</v>
      </c>
    </row>
    <row r="168" spans="2:62" s="15" customFormat="1">
      <c r="B168" s="186"/>
      <c r="D168" s="239" t="s">
        <v>99</v>
      </c>
      <c r="F168" s="148" t="s">
        <v>179</v>
      </c>
      <c r="L168" s="186"/>
      <c r="M168" s="240"/>
      <c r="T168" s="241"/>
      <c r="AT168" s="242" t="s">
        <v>99</v>
      </c>
      <c r="AU168" s="242">
        <v>0</v>
      </c>
      <c r="AY168" s="15" t="s">
        <v>91</v>
      </c>
      <c r="BJ168" s="15">
        <v>0</v>
      </c>
    </row>
    <row r="169" spans="2:62" s="21" customFormat="1" ht="11.25">
      <c r="B169" s="243"/>
      <c r="C169" s="244"/>
      <c r="D169" s="245" t="s">
        <v>101</v>
      </c>
      <c r="E169" s="246"/>
      <c r="F169" s="247" t="s">
        <v>344</v>
      </c>
      <c r="G169" s="248"/>
      <c r="H169" s="249">
        <v>286.36</v>
      </c>
      <c r="I169" s="250"/>
      <c r="J169" s="250"/>
      <c r="K169" s="251"/>
      <c r="L169" s="243"/>
      <c r="M169" s="252"/>
      <c r="N169" s="251"/>
      <c r="O169" s="253"/>
      <c r="P169" s="253"/>
      <c r="Q169" s="253"/>
      <c r="R169" s="253"/>
      <c r="S169" s="253"/>
      <c r="T169" s="254"/>
      <c r="AT169" s="21" t="s">
        <v>101</v>
      </c>
      <c r="AU169" s="21">
        <v>0</v>
      </c>
      <c r="AV169" s="21">
        <v>2</v>
      </c>
      <c r="AW169" s="21" t="b">
        <v>1</v>
      </c>
      <c r="AY169" s="21" t="s">
        <v>91</v>
      </c>
      <c r="BJ169" s="21">
        <v>0</v>
      </c>
    </row>
    <row r="170" spans="2:62" s="21" customFormat="1" ht="11.25">
      <c r="B170" s="243"/>
      <c r="C170" s="244"/>
      <c r="D170" s="245" t="s">
        <v>101</v>
      </c>
      <c r="E170" s="246"/>
      <c r="F170" s="257" t="s">
        <v>103</v>
      </c>
      <c r="G170" s="255"/>
      <c r="H170" s="258">
        <v>286.36</v>
      </c>
      <c r="I170" s="250"/>
      <c r="J170" s="250"/>
      <c r="K170" s="251"/>
      <c r="L170" s="243"/>
      <c r="M170" s="252"/>
      <c r="N170" s="251"/>
      <c r="O170" s="253"/>
      <c r="P170" s="253"/>
      <c r="Q170" s="253"/>
      <c r="R170" s="253"/>
      <c r="S170" s="253"/>
      <c r="T170" s="254"/>
      <c r="AT170" s="21" t="s">
        <v>101</v>
      </c>
      <c r="AU170" s="21">
        <v>0</v>
      </c>
      <c r="AV170" s="21">
        <v>4</v>
      </c>
      <c r="AW170" s="21" t="b">
        <v>1</v>
      </c>
      <c r="AX170" s="21" t="b">
        <v>1</v>
      </c>
      <c r="AY170" s="21" t="s">
        <v>91</v>
      </c>
      <c r="BJ170" s="21">
        <v>0</v>
      </c>
    </row>
    <row r="171" spans="2:62" s="19" customFormat="1" ht="23.1" customHeight="1">
      <c r="B171" s="231"/>
      <c r="C171" s="232"/>
      <c r="D171" s="222" t="s">
        <v>52</v>
      </c>
      <c r="E171" s="233" t="s">
        <v>181</v>
      </c>
      <c r="F171" s="234" t="s">
        <v>182</v>
      </c>
      <c r="G171" s="235"/>
      <c r="H171" s="236"/>
      <c r="I171" s="237"/>
      <c r="J171" s="237">
        <f>J172 + J176 + J180 + J184 + J188 + J191 + J194 + J198 + J201</f>
        <v>0</v>
      </c>
      <c r="K171" s="234"/>
      <c r="L171" s="231"/>
      <c r="M171" s="238"/>
      <c r="N171" s="228"/>
      <c r="O171" s="229"/>
      <c r="P171" s="229">
        <f>P172 + P176 + P180 + P184 + P188 + P191 + P194 + P198 + P201</f>
        <v>0</v>
      </c>
      <c r="Q171" s="229"/>
      <c r="R171" s="229">
        <f>R172 + R176 + R180 + R184 + R188 + R191 + R194 + R198 + R201</f>
        <v>200.49048569999999</v>
      </c>
      <c r="S171" s="229"/>
      <c r="T171" s="230">
        <f>T172 + T176 + T180 + T184 + T188 + T191 + T194 + T198 + T201</f>
        <v>0</v>
      </c>
      <c r="AR171" s="19">
        <v>1</v>
      </c>
      <c r="AT171" s="19" t="s">
        <v>52</v>
      </c>
      <c r="AU171" s="19">
        <v>1</v>
      </c>
      <c r="AY171" s="19" t="s">
        <v>91</v>
      </c>
      <c r="BJ171" s="19">
        <v>0</v>
      </c>
    </row>
    <row r="172" spans="2:62" s="20" customFormat="1">
      <c r="B172" s="701"/>
      <c r="C172" s="611">
        <v>22</v>
      </c>
      <c r="D172" s="611" t="s">
        <v>94</v>
      </c>
      <c r="E172" s="702" t="s">
        <v>183</v>
      </c>
      <c r="F172" s="702" t="s">
        <v>184</v>
      </c>
      <c r="G172" s="703" t="s">
        <v>97</v>
      </c>
      <c r="H172" s="704">
        <v>16.55</v>
      </c>
      <c r="I172" s="705"/>
      <c r="J172" s="706">
        <f>ROUND(H172*I172,2)</f>
        <v>0</v>
      </c>
      <c r="K172" s="702" t="s">
        <v>98</v>
      </c>
      <c r="L172" s="701"/>
      <c r="M172" s="707"/>
      <c r="N172" s="708" t="s">
        <v>26</v>
      </c>
      <c r="O172" s="709">
        <v>0</v>
      </c>
      <c r="P172" s="709">
        <f>H172*O172</f>
        <v>0</v>
      </c>
      <c r="Q172" s="709">
        <v>0.34499999999999997</v>
      </c>
      <c r="R172" s="709">
        <f>H172*Q172</f>
        <v>5.7097499999999997</v>
      </c>
      <c r="S172" s="709">
        <v>0</v>
      </c>
      <c r="T172" s="710">
        <f>H172*S172</f>
        <v>0</v>
      </c>
      <c r="U172" s="711"/>
      <c r="V172" s="711"/>
      <c r="W172" s="711"/>
      <c r="X172" s="711"/>
      <c r="Y172" s="711"/>
      <c r="Z172" s="711"/>
      <c r="AA172" s="711"/>
      <c r="AB172" s="711"/>
      <c r="AC172" s="711"/>
      <c r="AD172" s="711"/>
      <c r="AE172" s="711"/>
      <c r="AF172" s="711"/>
      <c r="AG172" s="711"/>
      <c r="AH172" s="711"/>
      <c r="AI172" s="711"/>
      <c r="AJ172" s="711"/>
      <c r="AK172" s="711"/>
      <c r="AL172" s="711"/>
      <c r="AM172" s="711"/>
      <c r="AN172" s="711"/>
      <c r="AO172" s="711"/>
      <c r="AP172" s="711"/>
      <c r="AQ172" s="711"/>
      <c r="AR172" s="711">
        <v>4</v>
      </c>
      <c r="AS172" s="711"/>
      <c r="AT172" s="711" t="s">
        <v>94</v>
      </c>
      <c r="AU172" s="711">
        <v>2</v>
      </c>
      <c r="AV172" s="711"/>
      <c r="AW172" s="711"/>
      <c r="AX172" s="711"/>
      <c r="AY172" s="711" t="s">
        <v>91</v>
      </c>
      <c r="AZ172" s="711"/>
      <c r="BA172" s="711"/>
      <c r="BB172" s="711"/>
      <c r="BC172" s="711"/>
      <c r="BD172" s="711"/>
      <c r="BE172" s="711">
        <f>IF(N172="základní",J172,0)</f>
        <v>0</v>
      </c>
      <c r="BF172" s="711">
        <f>IF(N172="snížená",J172,0)</f>
        <v>0</v>
      </c>
      <c r="BG172" s="711">
        <f>IF(N172="zákl. přenesená",J172,0)</f>
        <v>0</v>
      </c>
      <c r="BH172" s="711">
        <f>IF(N172="sníž. přenesená",J172,0)</f>
        <v>0</v>
      </c>
      <c r="BI172" s="711">
        <f>IF(N172="nulová",J172,0)</f>
        <v>0</v>
      </c>
      <c r="BJ172" s="711">
        <v>1</v>
      </c>
    </row>
    <row r="173" spans="2:62" s="15" customFormat="1">
      <c r="B173" s="186"/>
      <c r="D173" s="239" t="s">
        <v>99</v>
      </c>
      <c r="F173" s="148" t="s">
        <v>185</v>
      </c>
      <c r="L173" s="186"/>
      <c r="M173" s="240"/>
      <c r="T173" s="241"/>
      <c r="AT173" s="242" t="s">
        <v>99</v>
      </c>
      <c r="AU173" s="242">
        <v>0</v>
      </c>
      <c r="AY173" s="15" t="s">
        <v>91</v>
      </c>
      <c r="BJ173" s="15">
        <v>0</v>
      </c>
    </row>
    <row r="174" spans="2:62" s="21" customFormat="1" ht="11.25">
      <c r="B174" s="243"/>
      <c r="C174" s="244"/>
      <c r="D174" s="245" t="s">
        <v>101</v>
      </c>
      <c r="E174" s="246"/>
      <c r="F174" s="247" t="s">
        <v>345</v>
      </c>
      <c r="G174" s="248"/>
      <c r="H174" s="249">
        <v>16.55</v>
      </c>
      <c r="I174" s="250"/>
      <c r="J174" s="250"/>
      <c r="K174" s="251"/>
      <c r="L174" s="243"/>
      <c r="M174" s="252"/>
      <c r="N174" s="251"/>
      <c r="O174" s="253"/>
      <c r="P174" s="253"/>
      <c r="Q174" s="253"/>
      <c r="R174" s="253"/>
      <c r="S174" s="253"/>
      <c r="T174" s="254"/>
      <c r="AT174" s="21" t="s">
        <v>101</v>
      </c>
      <c r="AU174" s="21">
        <v>0</v>
      </c>
      <c r="AV174" s="21">
        <v>2</v>
      </c>
      <c r="AW174" s="21" t="b">
        <v>1</v>
      </c>
      <c r="AY174" s="21" t="s">
        <v>91</v>
      </c>
      <c r="BJ174" s="21">
        <v>0</v>
      </c>
    </row>
    <row r="175" spans="2:62" s="21" customFormat="1" ht="11.25">
      <c r="B175" s="243"/>
      <c r="C175" s="244"/>
      <c r="D175" s="245" t="s">
        <v>101</v>
      </c>
      <c r="E175" s="246"/>
      <c r="F175" s="257" t="s">
        <v>103</v>
      </c>
      <c r="G175" s="255"/>
      <c r="H175" s="258">
        <v>16.55</v>
      </c>
      <c r="I175" s="250"/>
      <c r="J175" s="250"/>
      <c r="K175" s="251"/>
      <c r="L175" s="243"/>
      <c r="M175" s="252"/>
      <c r="N175" s="251"/>
      <c r="O175" s="253"/>
      <c r="P175" s="253"/>
      <c r="Q175" s="253"/>
      <c r="R175" s="253"/>
      <c r="S175" s="253"/>
      <c r="T175" s="254"/>
      <c r="AT175" s="21" t="s">
        <v>101</v>
      </c>
      <c r="AU175" s="21">
        <v>0</v>
      </c>
      <c r="AV175" s="21">
        <v>4</v>
      </c>
      <c r="AW175" s="21" t="b">
        <v>1</v>
      </c>
      <c r="AX175" s="21" t="b">
        <v>1</v>
      </c>
      <c r="AY175" s="21" t="s">
        <v>91</v>
      </c>
      <c r="BJ175" s="21">
        <v>0</v>
      </c>
    </row>
    <row r="176" spans="2:62" s="20" customFormat="1">
      <c r="B176" s="701"/>
      <c r="C176" s="611">
        <v>23</v>
      </c>
      <c r="D176" s="611" t="s">
        <v>94</v>
      </c>
      <c r="E176" s="702" t="s">
        <v>186</v>
      </c>
      <c r="F176" s="702" t="s">
        <v>187</v>
      </c>
      <c r="G176" s="703" t="s">
        <v>97</v>
      </c>
      <c r="H176" s="704">
        <v>269.81</v>
      </c>
      <c r="I176" s="705"/>
      <c r="J176" s="706">
        <f>ROUND(H176*I176,2)</f>
        <v>0</v>
      </c>
      <c r="K176" s="702" t="s">
        <v>98</v>
      </c>
      <c r="L176" s="701"/>
      <c r="M176" s="707"/>
      <c r="N176" s="708" t="s">
        <v>26</v>
      </c>
      <c r="O176" s="709">
        <v>0</v>
      </c>
      <c r="P176" s="709">
        <f>H176*O176</f>
        <v>0</v>
      </c>
      <c r="Q176" s="709">
        <v>0.46</v>
      </c>
      <c r="R176" s="709">
        <f>H176*Q176</f>
        <v>124.1126</v>
      </c>
      <c r="S176" s="709">
        <v>0</v>
      </c>
      <c r="T176" s="710">
        <f>H176*S176</f>
        <v>0</v>
      </c>
      <c r="U176" s="711"/>
      <c r="V176" s="711"/>
      <c r="W176" s="711"/>
      <c r="X176" s="711"/>
      <c r="Y176" s="711"/>
      <c r="Z176" s="711"/>
      <c r="AA176" s="711"/>
      <c r="AB176" s="711"/>
      <c r="AC176" s="711"/>
      <c r="AD176" s="711"/>
      <c r="AE176" s="711"/>
      <c r="AF176" s="711"/>
      <c r="AG176" s="711"/>
      <c r="AH176" s="711"/>
      <c r="AI176" s="711"/>
      <c r="AJ176" s="711"/>
      <c r="AK176" s="711"/>
      <c r="AL176" s="711"/>
      <c r="AM176" s="711"/>
      <c r="AN176" s="711"/>
      <c r="AO176" s="711"/>
      <c r="AP176" s="711"/>
      <c r="AQ176" s="711"/>
      <c r="AR176" s="711">
        <v>4</v>
      </c>
      <c r="AS176" s="711"/>
      <c r="AT176" s="711" t="s">
        <v>94</v>
      </c>
      <c r="AU176" s="711">
        <v>2</v>
      </c>
      <c r="AV176" s="711"/>
      <c r="AW176" s="711"/>
      <c r="AX176" s="711"/>
      <c r="AY176" s="711" t="s">
        <v>91</v>
      </c>
      <c r="AZ176" s="711"/>
      <c r="BA176" s="711"/>
      <c r="BB176" s="711"/>
      <c r="BC176" s="711"/>
      <c r="BD176" s="711"/>
      <c r="BE176" s="711">
        <f>IF(N176="základní",J176,0)</f>
        <v>0</v>
      </c>
      <c r="BF176" s="711">
        <f>IF(N176="snížená",J176,0)</f>
        <v>0</v>
      </c>
      <c r="BG176" s="711">
        <f>IF(N176="zákl. přenesená",J176,0)</f>
        <v>0</v>
      </c>
      <c r="BH176" s="711">
        <f>IF(N176="sníž. přenesená",J176,0)</f>
        <v>0</v>
      </c>
      <c r="BI176" s="711">
        <f>IF(N176="nulová",J176,0)</f>
        <v>0</v>
      </c>
      <c r="BJ176" s="711">
        <v>1</v>
      </c>
    </row>
    <row r="177" spans="2:62" s="15" customFormat="1">
      <c r="B177" s="186"/>
      <c r="D177" s="239" t="s">
        <v>99</v>
      </c>
      <c r="F177" s="148" t="s">
        <v>188</v>
      </c>
      <c r="L177" s="186"/>
      <c r="M177" s="240"/>
      <c r="T177" s="241"/>
      <c r="AT177" s="242" t="s">
        <v>99</v>
      </c>
      <c r="AU177" s="242">
        <v>0</v>
      </c>
      <c r="AY177" s="15" t="s">
        <v>91</v>
      </c>
      <c r="BJ177" s="15">
        <v>0</v>
      </c>
    </row>
    <row r="178" spans="2:62" s="21" customFormat="1" ht="11.25">
      <c r="B178" s="243"/>
      <c r="C178" s="244"/>
      <c r="D178" s="245" t="s">
        <v>101</v>
      </c>
      <c r="E178" s="246"/>
      <c r="F178" s="247" t="s">
        <v>346</v>
      </c>
      <c r="G178" s="248"/>
      <c r="H178" s="249">
        <v>269.81</v>
      </c>
      <c r="I178" s="250"/>
      <c r="J178" s="250"/>
      <c r="K178" s="251"/>
      <c r="L178" s="243"/>
      <c r="M178" s="252"/>
      <c r="N178" s="251"/>
      <c r="O178" s="253"/>
      <c r="P178" s="253"/>
      <c r="Q178" s="253"/>
      <c r="R178" s="253"/>
      <c r="S178" s="253"/>
      <c r="T178" s="254"/>
      <c r="AT178" s="21" t="s">
        <v>101</v>
      </c>
      <c r="AU178" s="21">
        <v>0</v>
      </c>
      <c r="AV178" s="21">
        <v>2</v>
      </c>
      <c r="AW178" s="21" t="b">
        <v>1</v>
      </c>
      <c r="AY178" s="21" t="s">
        <v>91</v>
      </c>
      <c r="BJ178" s="21">
        <v>0</v>
      </c>
    </row>
    <row r="179" spans="2:62" s="21" customFormat="1" ht="11.25">
      <c r="B179" s="243"/>
      <c r="C179" s="244"/>
      <c r="D179" s="245" t="s">
        <v>101</v>
      </c>
      <c r="E179" s="246"/>
      <c r="F179" s="257" t="s">
        <v>103</v>
      </c>
      <c r="G179" s="255"/>
      <c r="H179" s="258">
        <v>269.81</v>
      </c>
      <c r="I179" s="250"/>
      <c r="J179" s="250"/>
      <c r="K179" s="251"/>
      <c r="L179" s="243"/>
      <c r="M179" s="252"/>
      <c r="N179" s="251"/>
      <c r="O179" s="253"/>
      <c r="P179" s="253"/>
      <c r="Q179" s="253"/>
      <c r="R179" s="253"/>
      <c r="S179" s="253"/>
      <c r="T179" s="254"/>
      <c r="AT179" s="21" t="s">
        <v>101</v>
      </c>
      <c r="AU179" s="21">
        <v>0</v>
      </c>
      <c r="AV179" s="21">
        <v>4</v>
      </c>
      <c r="AW179" s="21" t="b">
        <v>1</v>
      </c>
      <c r="AX179" s="21" t="b">
        <v>1</v>
      </c>
      <c r="AY179" s="21" t="s">
        <v>91</v>
      </c>
      <c r="BJ179" s="21">
        <v>0</v>
      </c>
    </row>
    <row r="180" spans="2:62" s="20" customFormat="1">
      <c r="B180" s="701"/>
      <c r="C180" s="611">
        <v>24</v>
      </c>
      <c r="D180" s="611" t="s">
        <v>94</v>
      </c>
      <c r="E180" s="702" t="s">
        <v>193</v>
      </c>
      <c r="F180" s="702" t="s">
        <v>194</v>
      </c>
      <c r="G180" s="703" t="s">
        <v>97</v>
      </c>
      <c r="H180" s="704">
        <v>16.55</v>
      </c>
      <c r="I180" s="705"/>
      <c r="J180" s="706">
        <f>ROUND(H180*I180,2)</f>
        <v>0</v>
      </c>
      <c r="K180" s="702" t="s">
        <v>98</v>
      </c>
      <c r="L180" s="701"/>
      <c r="M180" s="707"/>
      <c r="N180" s="708" t="s">
        <v>26</v>
      </c>
      <c r="O180" s="709">
        <v>0</v>
      </c>
      <c r="P180" s="709">
        <f>H180*O180</f>
        <v>0</v>
      </c>
      <c r="Q180" s="709">
        <v>0.30651</v>
      </c>
      <c r="R180" s="709">
        <f>H180*Q180</f>
        <v>5.0727405000000001</v>
      </c>
      <c r="S180" s="709">
        <v>0</v>
      </c>
      <c r="T180" s="710">
        <f>H180*S180</f>
        <v>0</v>
      </c>
      <c r="U180" s="711"/>
      <c r="V180" s="711"/>
      <c r="W180" s="711"/>
      <c r="X180" s="711"/>
      <c r="Y180" s="711"/>
      <c r="Z180" s="711"/>
      <c r="AA180" s="711"/>
      <c r="AB180" s="711"/>
      <c r="AC180" s="711"/>
      <c r="AD180" s="711"/>
      <c r="AE180" s="711"/>
      <c r="AF180" s="711"/>
      <c r="AG180" s="711"/>
      <c r="AH180" s="711"/>
      <c r="AI180" s="711"/>
      <c r="AJ180" s="711"/>
      <c r="AK180" s="711"/>
      <c r="AL180" s="711"/>
      <c r="AM180" s="711"/>
      <c r="AN180" s="711"/>
      <c r="AO180" s="711"/>
      <c r="AP180" s="711"/>
      <c r="AQ180" s="711"/>
      <c r="AR180" s="711">
        <v>4</v>
      </c>
      <c r="AS180" s="711"/>
      <c r="AT180" s="711" t="s">
        <v>94</v>
      </c>
      <c r="AU180" s="711">
        <v>2</v>
      </c>
      <c r="AV180" s="711"/>
      <c r="AW180" s="711"/>
      <c r="AX180" s="711"/>
      <c r="AY180" s="711" t="s">
        <v>91</v>
      </c>
      <c r="AZ180" s="711"/>
      <c r="BA180" s="711"/>
      <c r="BB180" s="711"/>
      <c r="BC180" s="711"/>
      <c r="BD180" s="711"/>
      <c r="BE180" s="711">
        <f>IF(N180="základní",J180,0)</f>
        <v>0</v>
      </c>
      <c r="BF180" s="711">
        <f>IF(N180="snížená",J180,0)</f>
        <v>0</v>
      </c>
      <c r="BG180" s="711">
        <f>IF(N180="zákl. přenesená",J180,0)</f>
        <v>0</v>
      </c>
      <c r="BH180" s="711">
        <f>IF(N180="sníž. přenesená",J180,0)</f>
        <v>0</v>
      </c>
      <c r="BI180" s="711">
        <f>IF(N180="nulová",J180,0)</f>
        <v>0</v>
      </c>
      <c r="BJ180" s="711">
        <v>1</v>
      </c>
    </row>
    <row r="181" spans="2:62" s="15" customFormat="1">
      <c r="B181" s="186"/>
      <c r="D181" s="239" t="s">
        <v>99</v>
      </c>
      <c r="F181" s="148" t="s">
        <v>195</v>
      </c>
      <c r="L181" s="186"/>
      <c r="M181" s="240"/>
      <c r="T181" s="241"/>
      <c r="AT181" s="242" t="s">
        <v>99</v>
      </c>
      <c r="AU181" s="242">
        <v>0</v>
      </c>
      <c r="AY181" s="15" t="s">
        <v>91</v>
      </c>
      <c r="BJ181" s="15">
        <v>0</v>
      </c>
    </row>
    <row r="182" spans="2:62" s="21" customFormat="1" ht="11.25">
      <c r="B182" s="243"/>
      <c r="C182" s="244"/>
      <c r="D182" s="245" t="s">
        <v>101</v>
      </c>
      <c r="E182" s="246"/>
      <c r="F182" s="247" t="s">
        <v>347</v>
      </c>
      <c r="G182" s="248"/>
      <c r="H182" s="249">
        <v>16.55</v>
      </c>
      <c r="I182" s="250"/>
      <c r="J182" s="250"/>
      <c r="K182" s="251"/>
      <c r="L182" s="243"/>
      <c r="M182" s="252"/>
      <c r="N182" s="251"/>
      <c r="O182" s="253"/>
      <c r="P182" s="253"/>
      <c r="Q182" s="253"/>
      <c r="R182" s="253"/>
      <c r="S182" s="253"/>
      <c r="T182" s="254"/>
      <c r="AT182" s="21" t="s">
        <v>101</v>
      </c>
      <c r="AU182" s="21">
        <v>0</v>
      </c>
      <c r="AV182" s="21">
        <v>2</v>
      </c>
      <c r="AW182" s="21" t="b">
        <v>1</v>
      </c>
      <c r="AY182" s="21" t="s">
        <v>91</v>
      </c>
      <c r="BJ182" s="21">
        <v>0</v>
      </c>
    </row>
    <row r="183" spans="2:62" s="21" customFormat="1" ht="11.25">
      <c r="B183" s="243"/>
      <c r="C183" s="244"/>
      <c r="D183" s="245" t="s">
        <v>101</v>
      </c>
      <c r="E183" s="246"/>
      <c r="F183" s="257" t="s">
        <v>103</v>
      </c>
      <c r="G183" s="255"/>
      <c r="H183" s="258">
        <v>16.55</v>
      </c>
      <c r="I183" s="250"/>
      <c r="J183" s="250"/>
      <c r="K183" s="251"/>
      <c r="L183" s="243"/>
      <c r="M183" s="252"/>
      <c r="N183" s="251"/>
      <c r="O183" s="253"/>
      <c r="P183" s="253"/>
      <c r="Q183" s="253"/>
      <c r="R183" s="253"/>
      <c r="S183" s="253"/>
      <c r="T183" s="254"/>
      <c r="AT183" s="21" t="s">
        <v>101</v>
      </c>
      <c r="AU183" s="21">
        <v>0</v>
      </c>
      <c r="AV183" s="21">
        <v>4</v>
      </c>
      <c r="AW183" s="21" t="b">
        <v>1</v>
      </c>
      <c r="AX183" s="21" t="b">
        <v>1</v>
      </c>
      <c r="AY183" s="21" t="s">
        <v>91</v>
      </c>
      <c r="BJ183" s="21">
        <v>0</v>
      </c>
    </row>
    <row r="184" spans="2:62" s="20" customFormat="1" ht="24">
      <c r="B184" s="701"/>
      <c r="C184" s="611">
        <v>25</v>
      </c>
      <c r="D184" s="611" t="s">
        <v>94</v>
      </c>
      <c r="E184" s="702" t="s">
        <v>206</v>
      </c>
      <c r="F184" s="702" t="s">
        <v>207</v>
      </c>
      <c r="G184" s="703" t="s">
        <v>97</v>
      </c>
      <c r="H184" s="704">
        <v>269.81</v>
      </c>
      <c r="I184" s="705"/>
      <c r="J184" s="706">
        <f>ROUND(H184*I184,2)</f>
        <v>0</v>
      </c>
      <c r="K184" s="702" t="s">
        <v>98</v>
      </c>
      <c r="L184" s="701"/>
      <c r="M184" s="707"/>
      <c r="N184" s="708" t="s">
        <v>26</v>
      </c>
      <c r="O184" s="709">
        <v>0</v>
      </c>
      <c r="P184" s="709">
        <f>H184*O184</f>
        <v>0</v>
      </c>
      <c r="Q184" s="709">
        <v>8.9219999999999994E-2</v>
      </c>
      <c r="R184" s="709">
        <f>H184*Q184</f>
        <v>24.0724482</v>
      </c>
      <c r="S184" s="709">
        <v>0</v>
      </c>
      <c r="T184" s="710">
        <f>H184*S184</f>
        <v>0</v>
      </c>
      <c r="U184" s="711"/>
      <c r="V184" s="711"/>
      <c r="W184" s="711"/>
      <c r="X184" s="711"/>
      <c r="Y184" s="711"/>
      <c r="Z184" s="711"/>
      <c r="AA184" s="711"/>
      <c r="AB184" s="711"/>
      <c r="AC184" s="711"/>
      <c r="AD184" s="711"/>
      <c r="AE184" s="711"/>
      <c r="AF184" s="711"/>
      <c r="AG184" s="711"/>
      <c r="AH184" s="711"/>
      <c r="AI184" s="711"/>
      <c r="AJ184" s="711"/>
      <c r="AK184" s="711"/>
      <c r="AL184" s="711"/>
      <c r="AM184" s="711"/>
      <c r="AN184" s="711"/>
      <c r="AO184" s="711"/>
      <c r="AP184" s="711"/>
      <c r="AQ184" s="711"/>
      <c r="AR184" s="711">
        <v>4</v>
      </c>
      <c r="AS184" s="711"/>
      <c r="AT184" s="711" t="s">
        <v>94</v>
      </c>
      <c r="AU184" s="711">
        <v>2</v>
      </c>
      <c r="AV184" s="711"/>
      <c r="AW184" s="711"/>
      <c r="AX184" s="711"/>
      <c r="AY184" s="711" t="s">
        <v>91</v>
      </c>
      <c r="AZ184" s="711"/>
      <c r="BA184" s="711"/>
      <c r="BB184" s="711"/>
      <c r="BC184" s="711"/>
      <c r="BD184" s="711"/>
      <c r="BE184" s="711">
        <f>IF(N184="základní",J184,0)</f>
        <v>0</v>
      </c>
      <c r="BF184" s="711">
        <f>IF(N184="snížená",J184,0)</f>
        <v>0</v>
      </c>
      <c r="BG184" s="711">
        <f>IF(N184="zákl. přenesená",J184,0)</f>
        <v>0</v>
      </c>
      <c r="BH184" s="711">
        <f>IF(N184="sníž. přenesená",J184,0)</f>
        <v>0</v>
      </c>
      <c r="BI184" s="711">
        <f>IF(N184="nulová",J184,0)</f>
        <v>0</v>
      </c>
      <c r="BJ184" s="711">
        <v>1</v>
      </c>
    </row>
    <row r="185" spans="2:62" s="15" customFormat="1">
      <c r="B185" s="186"/>
      <c r="D185" s="239" t="s">
        <v>99</v>
      </c>
      <c r="F185" s="148" t="s">
        <v>208</v>
      </c>
      <c r="L185" s="186"/>
      <c r="M185" s="240"/>
      <c r="T185" s="241"/>
      <c r="AT185" s="242" t="s">
        <v>99</v>
      </c>
      <c r="AU185" s="242">
        <v>0</v>
      </c>
      <c r="AY185" s="15" t="s">
        <v>91</v>
      </c>
      <c r="BJ185" s="15">
        <v>0</v>
      </c>
    </row>
    <row r="186" spans="2:62" s="21" customFormat="1" ht="11.25">
      <c r="B186" s="243"/>
      <c r="C186" s="244"/>
      <c r="D186" s="245" t="s">
        <v>101</v>
      </c>
      <c r="E186" s="246"/>
      <c r="F186" s="247" t="s">
        <v>346</v>
      </c>
      <c r="G186" s="248"/>
      <c r="H186" s="249">
        <v>269.81</v>
      </c>
      <c r="I186" s="250"/>
      <c r="J186" s="250"/>
      <c r="K186" s="251"/>
      <c r="L186" s="243"/>
      <c r="M186" s="252"/>
      <c r="N186" s="251"/>
      <c r="O186" s="253"/>
      <c r="P186" s="253"/>
      <c r="Q186" s="253"/>
      <c r="R186" s="253"/>
      <c r="S186" s="253"/>
      <c r="T186" s="254"/>
      <c r="AT186" s="21" t="s">
        <v>101</v>
      </c>
      <c r="AU186" s="21">
        <v>0</v>
      </c>
      <c r="AV186" s="21">
        <v>2</v>
      </c>
      <c r="AW186" s="21" t="b">
        <v>1</v>
      </c>
      <c r="AY186" s="21" t="s">
        <v>91</v>
      </c>
      <c r="BJ186" s="21">
        <v>0</v>
      </c>
    </row>
    <row r="187" spans="2:62" s="21" customFormat="1" ht="11.25">
      <c r="B187" s="243"/>
      <c r="C187" s="244"/>
      <c r="D187" s="245" t="s">
        <v>101</v>
      </c>
      <c r="E187" s="246"/>
      <c r="F187" s="257" t="s">
        <v>103</v>
      </c>
      <c r="G187" s="255"/>
      <c r="H187" s="258">
        <v>269.81</v>
      </c>
      <c r="I187" s="250"/>
      <c r="J187" s="250"/>
      <c r="K187" s="251"/>
      <c r="L187" s="243"/>
      <c r="M187" s="252"/>
      <c r="N187" s="251"/>
      <c r="O187" s="253"/>
      <c r="P187" s="253"/>
      <c r="Q187" s="253"/>
      <c r="R187" s="253"/>
      <c r="S187" s="253"/>
      <c r="T187" s="254"/>
      <c r="AT187" s="21" t="s">
        <v>101</v>
      </c>
      <c r="AU187" s="21">
        <v>0</v>
      </c>
      <c r="AV187" s="21">
        <v>4</v>
      </c>
      <c r="AW187" s="21" t="b">
        <v>1</v>
      </c>
      <c r="AX187" s="21" t="b">
        <v>1</v>
      </c>
      <c r="AY187" s="21" t="s">
        <v>91</v>
      </c>
      <c r="BJ187" s="21">
        <v>0</v>
      </c>
    </row>
    <row r="188" spans="2:62" s="22" customFormat="1">
      <c r="B188" s="259"/>
      <c r="C188" s="260">
        <v>26</v>
      </c>
      <c r="D188" s="260" t="s">
        <v>158</v>
      </c>
      <c r="E188" s="261" t="s">
        <v>348</v>
      </c>
      <c r="F188" s="261" t="s">
        <v>349</v>
      </c>
      <c r="G188" s="262" t="s">
        <v>97</v>
      </c>
      <c r="H188" s="263">
        <v>274.13499999999999</v>
      </c>
      <c r="I188" s="584"/>
      <c r="J188" s="264">
        <f>ROUND(H188*I188,2)</f>
        <v>0</v>
      </c>
      <c r="K188" s="702" t="s">
        <v>98</v>
      </c>
      <c r="L188" s="259"/>
      <c r="M188" s="265"/>
      <c r="N188" s="266" t="s">
        <v>26</v>
      </c>
      <c r="O188" s="267">
        <v>0</v>
      </c>
      <c r="P188" s="267">
        <f>H188*O188</f>
        <v>0</v>
      </c>
      <c r="Q188" s="267">
        <v>0.13200000000000001</v>
      </c>
      <c r="R188" s="267">
        <f>H188*Q188</f>
        <v>36.18582</v>
      </c>
      <c r="S188" s="267">
        <v>0</v>
      </c>
      <c r="T188" s="268">
        <f>H188*S188</f>
        <v>0</v>
      </c>
      <c r="AR188" s="22">
        <v>8</v>
      </c>
      <c r="AT188" s="22" t="s">
        <v>158</v>
      </c>
      <c r="AU188" s="22">
        <v>2</v>
      </c>
      <c r="AY188" s="22" t="s">
        <v>91</v>
      </c>
      <c r="BE188" s="22">
        <f>IF(N188="základní",J188,0)</f>
        <v>0</v>
      </c>
      <c r="BF188" s="22">
        <f>IF(N188="snížená",J188,0)</f>
        <v>0</v>
      </c>
      <c r="BG188" s="22">
        <f>IF(N188="zákl. přenesená",J188,0)</f>
        <v>0</v>
      </c>
      <c r="BH188" s="22">
        <f>IF(N188="sníž. přenesená",J188,0)</f>
        <v>0</v>
      </c>
      <c r="BI188" s="22">
        <f>IF(N188="nulová",J188,0)</f>
        <v>0</v>
      </c>
      <c r="BJ188" s="22">
        <v>1</v>
      </c>
    </row>
    <row r="189" spans="2:62" s="21" customFormat="1" ht="11.25">
      <c r="B189" s="243"/>
      <c r="C189" s="244"/>
      <c r="D189" s="245" t="s">
        <v>101</v>
      </c>
      <c r="E189" s="246"/>
      <c r="F189" s="247" t="s">
        <v>350</v>
      </c>
      <c r="G189" s="248"/>
      <c r="H189" s="249">
        <v>274.13499999999999</v>
      </c>
      <c r="I189" s="250"/>
      <c r="J189" s="250"/>
      <c r="K189" s="251"/>
      <c r="L189" s="243"/>
      <c r="M189" s="252"/>
      <c r="N189" s="251"/>
      <c r="O189" s="253"/>
      <c r="P189" s="253"/>
      <c r="Q189" s="253"/>
      <c r="R189" s="253"/>
      <c r="S189" s="253"/>
      <c r="T189" s="254"/>
      <c r="AT189" s="21" t="s">
        <v>101</v>
      </c>
      <c r="AU189" s="21">
        <v>0</v>
      </c>
      <c r="AV189" s="21">
        <v>2</v>
      </c>
      <c r="AW189" s="21" t="b">
        <v>1</v>
      </c>
      <c r="AY189" s="21" t="s">
        <v>91</v>
      </c>
      <c r="BJ189" s="21">
        <v>0</v>
      </c>
    </row>
    <row r="190" spans="2:62" s="21" customFormat="1" ht="11.25">
      <c r="B190" s="243"/>
      <c r="C190" s="244"/>
      <c r="D190" s="245" t="s">
        <v>101</v>
      </c>
      <c r="E190" s="246"/>
      <c r="F190" s="257" t="s">
        <v>103</v>
      </c>
      <c r="G190" s="255"/>
      <c r="H190" s="258">
        <v>274.13499999999999</v>
      </c>
      <c r="I190" s="250"/>
      <c r="J190" s="250"/>
      <c r="K190" s="251"/>
      <c r="L190" s="243"/>
      <c r="M190" s="252"/>
      <c r="N190" s="251"/>
      <c r="O190" s="253"/>
      <c r="P190" s="253"/>
      <c r="Q190" s="253"/>
      <c r="R190" s="253"/>
      <c r="S190" s="253"/>
      <c r="T190" s="254"/>
      <c r="AT190" s="21" t="s">
        <v>101</v>
      </c>
      <c r="AU190" s="21">
        <v>0</v>
      </c>
      <c r="AV190" s="21">
        <v>4</v>
      </c>
      <c r="AW190" s="21" t="b">
        <v>1</v>
      </c>
      <c r="AX190" s="21" t="b">
        <v>1</v>
      </c>
      <c r="AY190" s="21" t="s">
        <v>91</v>
      </c>
      <c r="BJ190" s="21">
        <v>0</v>
      </c>
    </row>
    <row r="191" spans="2:62" s="22" customFormat="1" ht="24">
      <c r="B191" s="259"/>
      <c r="C191" s="260">
        <v>27</v>
      </c>
      <c r="D191" s="260" t="s">
        <v>158</v>
      </c>
      <c r="E191" s="261" t="s">
        <v>216</v>
      </c>
      <c r="F191" s="261" t="s">
        <v>351</v>
      </c>
      <c r="G191" s="262" t="s">
        <v>97</v>
      </c>
      <c r="H191" s="263">
        <v>3.77</v>
      </c>
      <c r="I191" s="584"/>
      <c r="J191" s="264">
        <f>ROUND(H191*I191,2)</f>
        <v>0</v>
      </c>
      <c r="K191" s="702" t="s">
        <v>98</v>
      </c>
      <c r="L191" s="259"/>
      <c r="M191" s="265"/>
      <c r="N191" s="266" t="s">
        <v>26</v>
      </c>
      <c r="O191" s="267">
        <v>0</v>
      </c>
      <c r="P191" s="267">
        <f>H191*O191</f>
        <v>0</v>
      </c>
      <c r="Q191" s="267">
        <v>0.13100000000000001</v>
      </c>
      <c r="R191" s="267">
        <f>H191*Q191</f>
        <v>0.49387000000000003</v>
      </c>
      <c r="S191" s="267">
        <v>0</v>
      </c>
      <c r="T191" s="268">
        <f>H191*S191</f>
        <v>0</v>
      </c>
      <c r="AR191" s="22">
        <v>8</v>
      </c>
      <c r="AT191" s="22" t="s">
        <v>158</v>
      </c>
      <c r="AU191" s="22">
        <v>2</v>
      </c>
      <c r="AY191" s="22" t="s">
        <v>91</v>
      </c>
      <c r="BE191" s="22">
        <f>IF(N191="základní",J191,0)</f>
        <v>0</v>
      </c>
      <c r="BF191" s="22">
        <f>IF(N191="snížená",J191,0)</f>
        <v>0</v>
      </c>
      <c r="BG191" s="22">
        <f>IF(N191="zákl. přenesená",J191,0)</f>
        <v>0</v>
      </c>
      <c r="BH191" s="22">
        <f>IF(N191="sníž. přenesená",J191,0)</f>
        <v>0</v>
      </c>
      <c r="BI191" s="22">
        <f>IF(N191="nulová",J191,0)</f>
        <v>0</v>
      </c>
      <c r="BJ191" s="22">
        <v>1</v>
      </c>
    </row>
    <row r="192" spans="2:62" s="21" customFormat="1" ht="11.25">
      <c r="B192" s="243"/>
      <c r="C192" s="244"/>
      <c r="D192" s="245" t="s">
        <v>101</v>
      </c>
      <c r="E192" s="246"/>
      <c r="F192" s="247" t="s">
        <v>352</v>
      </c>
      <c r="G192" s="248"/>
      <c r="H192" s="249">
        <v>3.77</v>
      </c>
      <c r="I192" s="250"/>
      <c r="J192" s="250"/>
      <c r="K192" s="251"/>
      <c r="L192" s="243"/>
      <c r="M192" s="252"/>
      <c r="N192" s="251"/>
      <c r="O192" s="253"/>
      <c r="P192" s="253"/>
      <c r="Q192" s="253"/>
      <c r="R192" s="253"/>
      <c r="S192" s="253"/>
      <c r="T192" s="254"/>
      <c r="AT192" s="21" t="s">
        <v>101</v>
      </c>
      <c r="AU192" s="21">
        <v>0</v>
      </c>
      <c r="AV192" s="21">
        <v>2</v>
      </c>
      <c r="AW192" s="21" t="b">
        <v>1</v>
      </c>
      <c r="AY192" s="21" t="s">
        <v>91</v>
      </c>
      <c r="BJ192" s="21">
        <v>0</v>
      </c>
    </row>
    <row r="193" spans="2:62" s="21" customFormat="1" ht="11.25">
      <c r="B193" s="243"/>
      <c r="C193" s="244"/>
      <c r="D193" s="245" t="s">
        <v>101</v>
      </c>
      <c r="E193" s="246"/>
      <c r="F193" s="257" t="s">
        <v>103</v>
      </c>
      <c r="G193" s="255"/>
      <c r="H193" s="258">
        <v>3.77</v>
      </c>
      <c r="I193" s="250"/>
      <c r="J193" s="250"/>
      <c r="K193" s="251"/>
      <c r="L193" s="243"/>
      <c r="M193" s="252"/>
      <c r="N193" s="251"/>
      <c r="O193" s="253"/>
      <c r="P193" s="253"/>
      <c r="Q193" s="253"/>
      <c r="R193" s="253"/>
      <c r="S193" s="253"/>
      <c r="T193" s="254"/>
      <c r="AT193" s="21" t="s">
        <v>101</v>
      </c>
      <c r="AU193" s="21">
        <v>0</v>
      </c>
      <c r="AV193" s="21">
        <v>4</v>
      </c>
      <c r="AW193" s="21" t="b">
        <v>1</v>
      </c>
      <c r="AX193" s="21" t="b">
        <v>1</v>
      </c>
      <c r="AY193" s="21" t="s">
        <v>91</v>
      </c>
      <c r="BJ193" s="21">
        <v>0</v>
      </c>
    </row>
    <row r="194" spans="2:62" s="20" customFormat="1" ht="24">
      <c r="B194" s="701"/>
      <c r="C194" s="611">
        <v>28</v>
      </c>
      <c r="D194" s="611" t="s">
        <v>94</v>
      </c>
      <c r="E194" s="702" t="s">
        <v>219</v>
      </c>
      <c r="F194" s="702" t="s">
        <v>220</v>
      </c>
      <c r="G194" s="703" t="s">
        <v>97</v>
      </c>
      <c r="H194" s="704">
        <v>16.55</v>
      </c>
      <c r="I194" s="705"/>
      <c r="J194" s="706">
        <f>ROUND(H194*I194,2)</f>
        <v>0</v>
      </c>
      <c r="K194" s="702" t="s">
        <v>98</v>
      </c>
      <c r="L194" s="701"/>
      <c r="M194" s="707"/>
      <c r="N194" s="708" t="s">
        <v>26</v>
      </c>
      <c r="O194" s="709">
        <v>0</v>
      </c>
      <c r="P194" s="709">
        <f>H194*O194</f>
        <v>0</v>
      </c>
      <c r="Q194" s="709">
        <v>0.11162</v>
      </c>
      <c r="R194" s="709">
        <f>H194*Q194</f>
        <v>1.8473109999999999</v>
      </c>
      <c r="S194" s="709">
        <v>0</v>
      </c>
      <c r="T194" s="710">
        <f>H194*S194</f>
        <v>0</v>
      </c>
      <c r="U194" s="711"/>
      <c r="V194" s="711"/>
      <c r="W194" s="711"/>
      <c r="X194" s="711"/>
      <c r="Y194" s="711"/>
      <c r="Z194" s="711"/>
      <c r="AA194" s="711"/>
      <c r="AB194" s="711"/>
      <c r="AC194" s="711"/>
      <c r="AD194" s="711"/>
      <c r="AE194" s="711"/>
      <c r="AF194" s="711"/>
      <c r="AG194" s="711"/>
      <c r="AH194" s="711"/>
      <c r="AI194" s="711"/>
      <c r="AJ194" s="711"/>
      <c r="AK194" s="711"/>
      <c r="AL194" s="711"/>
      <c r="AM194" s="711"/>
      <c r="AN194" s="711"/>
      <c r="AO194" s="711"/>
      <c r="AP194" s="711"/>
      <c r="AQ194" s="711"/>
      <c r="AR194" s="711">
        <v>4</v>
      </c>
      <c r="AS194" s="711"/>
      <c r="AT194" s="711" t="s">
        <v>94</v>
      </c>
      <c r="AU194" s="711">
        <v>2</v>
      </c>
      <c r="AV194" s="711"/>
      <c r="AW194" s="711"/>
      <c r="AX194" s="711"/>
      <c r="AY194" s="711" t="s">
        <v>91</v>
      </c>
      <c r="AZ194" s="711"/>
      <c r="BA194" s="711"/>
      <c r="BB194" s="711"/>
      <c r="BC194" s="711"/>
      <c r="BD194" s="711"/>
      <c r="BE194" s="711">
        <f>IF(N194="základní",J194,0)</f>
        <v>0</v>
      </c>
      <c r="BF194" s="711">
        <f>IF(N194="snížená",J194,0)</f>
        <v>0</v>
      </c>
      <c r="BG194" s="711">
        <f>IF(N194="zákl. přenesená",J194,0)</f>
        <v>0</v>
      </c>
      <c r="BH194" s="711">
        <f>IF(N194="sníž. přenesená",J194,0)</f>
        <v>0</v>
      </c>
      <c r="BI194" s="711">
        <f>IF(N194="nulová",J194,0)</f>
        <v>0</v>
      </c>
      <c r="BJ194" s="711">
        <v>1</v>
      </c>
    </row>
    <row r="195" spans="2:62" s="15" customFormat="1">
      <c r="B195" s="186"/>
      <c r="D195" s="239" t="s">
        <v>99</v>
      </c>
      <c r="F195" s="148" t="s">
        <v>221</v>
      </c>
      <c r="L195" s="186"/>
      <c r="M195" s="240"/>
      <c r="T195" s="241"/>
      <c r="AT195" s="242" t="s">
        <v>99</v>
      </c>
      <c r="AU195" s="242">
        <v>0</v>
      </c>
      <c r="AY195" s="15" t="s">
        <v>91</v>
      </c>
      <c r="BJ195" s="15">
        <v>0</v>
      </c>
    </row>
    <row r="196" spans="2:62" s="21" customFormat="1" ht="11.25">
      <c r="B196" s="243"/>
      <c r="C196" s="244"/>
      <c r="D196" s="245" t="s">
        <v>101</v>
      </c>
      <c r="E196" s="246"/>
      <c r="F196" s="247" t="s">
        <v>347</v>
      </c>
      <c r="G196" s="248"/>
      <c r="H196" s="249">
        <v>16.55</v>
      </c>
      <c r="I196" s="250"/>
      <c r="J196" s="250"/>
      <c r="K196" s="251"/>
      <c r="L196" s="243"/>
      <c r="M196" s="252"/>
      <c r="N196" s="251"/>
      <c r="O196" s="253"/>
      <c r="P196" s="253"/>
      <c r="Q196" s="253"/>
      <c r="R196" s="253"/>
      <c r="S196" s="253"/>
      <c r="T196" s="254"/>
      <c r="AT196" s="21" t="s">
        <v>101</v>
      </c>
      <c r="AU196" s="21">
        <v>0</v>
      </c>
      <c r="AV196" s="21">
        <v>2</v>
      </c>
      <c r="AW196" s="21" t="b">
        <v>1</v>
      </c>
      <c r="AY196" s="21" t="s">
        <v>91</v>
      </c>
      <c r="BJ196" s="21">
        <v>0</v>
      </c>
    </row>
    <row r="197" spans="2:62" s="21" customFormat="1" ht="11.25">
      <c r="B197" s="243"/>
      <c r="C197" s="244"/>
      <c r="D197" s="245" t="s">
        <v>101</v>
      </c>
      <c r="E197" s="246"/>
      <c r="F197" s="257" t="s">
        <v>103</v>
      </c>
      <c r="G197" s="255"/>
      <c r="H197" s="258">
        <v>16.55</v>
      </c>
      <c r="I197" s="250"/>
      <c r="J197" s="250"/>
      <c r="K197" s="251"/>
      <c r="L197" s="243"/>
      <c r="M197" s="252"/>
      <c r="N197" s="251"/>
      <c r="O197" s="253"/>
      <c r="P197" s="253"/>
      <c r="Q197" s="253"/>
      <c r="R197" s="253"/>
      <c r="S197" s="253"/>
      <c r="T197" s="254"/>
      <c r="AT197" s="21" t="s">
        <v>101</v>
      </c>
      <c r="AU197" s="21">
        <v>0</v>
      </c>
      <c r="AV197" s="21">
        <v>4</v>
      </c>
      <c r="AW197" s="21" t="b">
        <v>1</v>
      </c>
      <c r="AX197" s="21" t="b">
        <v>1</v>
      </c>
      <c r="AY197" s="21" t="s">
        <v>91</v>
      </c>
      <c r="BJ197" s="21">
        <v>0</v>
      </c>
    </row>
    <row r="198" spans="2:62" s="22" customFormat="1">
      <c r="B198" s="259"/>
      <c r="C198" s="260">
        <v>29</v>
      </c>
      <c r="D198" s="260" t="s">
        <v>158</v>
      </c>
      <c r="E198" s="261" t="s">
        <v>353</v>
      </c>
      <c r="F198" s="261" t="s">
        <v>354</v>
      </c>
      <c r="G198" s="262" t="s">
        <v>97</v>
      </c>
      <c r="H198" s="263">
        <v>12.721</v>
      </c>
      <c r="I198" s="584"/>
      <c r="J198" s="264">
        <f>ROUND(H198*I198,2)</f>
        <v>0</v>
      </c>
      <c r="K198" s="702" t="s">
        <v>98</v>
      </c>
      <c r="L198" s="259"/>
      <c r="M198" s="265"/>
      <c r="N198" s="266" t="s">
        <v>26</v>
      </c>
      <c r="O198" s="267">
        <v>0</v>
      </c>
      <c r="P198" s="267">
        <f>H198*O198</f>
        <v>0</v>
      </c>
      <c r="Q198" s="267">
        <v>0.17599999999999999</v>
      </c>
      <c r="R198" s="267">
        <f>H198*Q198</f>
        <v>2.238896</v>
      </c>
      <c r="S198" s="267">
        <v>0</v>
      </c>
      <c r="T198" s="268">
        <f>H198*S198</f>
        <v>0</v>
      </c>
      <c r="AR198" s="22">
        <v>8</v>
      </c>
      <c r="AT198" s="22" t="s">
        <v>158</v>
      </c>
      <c r="AU198" s="22">
        <v>2</v>
      </c>
      <c r="AY198" s="22" t="s">
        <v>91</v>
      </c>
      <c r="BE198" s="22">
        <f>IF(N198="základní",J198,0)</f>
        <v>0</v>
      </c>
      <c r="BF198" s="22">
        <f>IF(N198="snížená",J198,0)</f>
        <v>0</v>
      </c>
      <c r="BG198" s="22">
        <f>IF(N198="zákl. přenesená",J198,0)</f>
        <v>0</v>
      </c>
      <c r="BH198" s="22">
        <f>IF(N198="sníž. přenesená",J198,0)</f>
        <v>0</v>
      </c>
      <c r="BI198" s="22">
        <f>IF(N198="nulová",J198,0)</f>
        <v>0</v>
      </c>
      <c r="BJ198" s="22">
        <v>1</v>
      </c>
    </row>
    <row r="199" spans="2:62" s="21" customFormat="1" ht="11.25">
      <c r="B199" s="243"/>
      <c r="C199" s="244"/>
      <c r="D199" s="245" t="s">
        <v>101</v>
      </c>
      <c r="E199" s="246"/>
      <c r="F199" s="247" t="s">
        <v>355</v>
      </c>
      <c r="G199" s="248"/>
      <c r="H199" s="249">
        <v>12.721</v>
      </c>
      <c r="I199" s="250"/>
      <c r="J199" s="250"/>
      <c r="K199" s="251"/>
      <c r="L199" s="243"/>
      <c r="M199" s="252"/>
      <c r="N199" s="251"/>
      <c r="O199" s="253"/>
      <c r="P199" s="253"/>
      <c r="Q199" s="253"/>
      <c r="R199" s="253"/>
      <c r="S199" s="253"/>
      <c r="T199" s="254"/>
      <c r="AT199" s="21" t="s">
        <v>101</v>
      </c>
      <c r="AU199" s="21">
        <v>0</v>
      </c>
      <c r="AV199" s="21">
        <v>2</v>
      </c>
      <c r="AW199" s="21" t="b">
        <v>1</v>
      </c>
      <c r="AY199" s="21" t="s">
        <v>91</v>
      </c>
      <c r="BJ199" s="21">
        <v>0</v>
      </c>
    </row>
    <row r="200" spans="2:62" s="21" customFormat="1" ht="11.25">
      <c r="B200" s="243"/>
      <c r="C200" s="244"/>
      <c r="D200" s="245" t="s">
        <v>101</v>
      </c>
      <c r="E200" s="246"/>
      <c r="F200" s="257" t="s">
        <v>103</v>
      </c>
      <c r="G200" s="255"/>
      <c r="H200" s="258">
        <v>12.721</v>
      </c>
      <c r="I200" s="250"/>
      <c r="J200" s="250"/>
      <c r="K200" s="251"/>
      <c r="L200" s="243"/>
      <c r="M200" s="252"/>
      <c r="N200" s="251"/>
      <c r="O200" s="253"/>
      <c r="P200" s="253"/>
      <c r="Q200" s="253"/>
      <c r="R200" s="253"/>
      <c r="S200" s="253"/>
      <c r="T200" s="254"/>
      <c r="AT200" s="21" t="s">
        <v>101</v>
      </c>
      <c r="AU200" s="21">
        <v>0</v>
      </c>
      <c r="AV200" s="21">
        <v>4</v>
      </c>
      <c r="AW200" s="21" t="b">
        <v>1</v>
      </c>
      <c r="AX200" s="21" t="b">
        <v>1</v>
      </c>
      <c r="AY200" s="21" t="s">
        <v>91</v>
      </c>
      <c r="BJ200" s="21">
        <v>0</v>
      </c>
    </row>
    <row r="201" spans="2:62" s="22" customFormat="1" ht="24">
      <c r="B201" s="259"/>
      <c r="C201" s="260">
        <v>30</v>
      </c>
      <c r="D201" s="260" t="s">
        <v>158</v>
      </c>
      <c r="E201" s="261" t="s">
        <v>229</v>
      </c>
      <c r="F201" s="261" t="s">
        <v>356</v>
      </c>
      <c r="G201" s="262" t="s">
        <v>97</v>
      </c>
      <c r="H201" s="263">
        <v>4.3259999999999996</v>
      </c>
      <c r="I201" s="584"/>
      <c r="J201" s="264">
        <f>ROUND(H201*I201,2)</f>
        <v>0</v>
      </c>
      <c r="K201" s="702" t="s">
        <v>98</v>
      </c>
      <c r="L201" s="259"/>
      <c r="M201" s="265"/>
      <c r="N201" s="266" t="s">
        <v>26</v>
      </c>
      <c r="O201" s="267">
        <v>0</v>
      </c>
      <c r="P201" s="267">
        <f>H201*O201</f>
        <v>0</v>
      </c>
      <c r="Q201" s="267">
        <v>0.17499999999999999</v>
      </c>
      <c r="R201" s="267">
        <f>H201*Q201</f>
        <v>0.75704999999999989</v>
      </c>
      <c r="S201" s="267">
        <v>0</v>
      </c>
      <c r="T201" s="268">
        <f>H201*S201</f>
        <v>0</v>
      </c>
      <c r="AR201" s="22">
        <v>8</v>
      </c>
      <c r="AT201" s="22" t="s">
        <v>158</v>
      </c>
      <c r="AU201" s="22">
        <v>2</v>
      </c>
      <c r="AY201" s="22" t="s">
        <v>91</v>
      </c>
      <c r="BE201" s="22">
        <f>IF(N201="základní",J201,0)</f>
        <v>0</v>
      </c>
      <c r="BF201" s="22">
        <f>IF(N201="snížená",J201,0)</f>
        <v>0</v>
      </c>
      <c r="BG201" s="22">
        <f>IF(N201="zákl. přenesená",J201,0)</f>
        <v>0</v>
      </c>
      <c r="BH201" s="22">
        <f>IF(N201="sníž. přenesená",J201,0)</f>
        <v>0</v>
      </c>
      <c r="BI201" s="22">
        <f>IF(N201="nulová",J201,0)</f>
        <v>0</v>
      </c>
      <c r="BJ201" s="22">
        <v>1</v>
      </c>
    </row>
    <row r="202" spans="2:62" s="21" customFormat="1" ht="11.25">
      <c r="B202" s="243"/>
      <c r="C202" s="244"/>
      <c r="D202" s="245" t="s">
        <v>101</v>
      </c>
      <c r="E202" s="246"/>
      <c r="F202" s="247" t="s">
        <v>357</v>
      </c>
      <c r="G202" s="248"/>
      <c r="H202" s="249">
        <v>4.3259999999999996</v>
      </c>
      <c r="I202" s="250"/>
      <c r="J202" s="250"/>
      <c r="K202" s="251"/>
      <c r="L202" s="243"/>
      <c r="M202" s="252"/>
      <c r="N202" s="251"/>
      <c r="O202" s="253"/>
      <c r="P202" s="253"/>
      <c r="Q202" s="253"/>
      <c r="R202" s="253"/>
      <c r="S202" s="253"/>
      <c r="T202" s="254"/>
      <c r="AT202" s="21" t="s">
        <v>101</v>
      </c>
      <c r="AU202" s="21">
        <v>0</v>
      </c>
      <c r="AV202" s="21">
        <v>2</v>
      </c>
      <c r="AW202" s="21" t="b">
        <v>1</v>
      </c>
      <c r="AY202" s="21" t="s">
        <v>91</v>
      </c>
      <c r="BJ202" s="21">
        <v>0</v>
      </c>
    </row>
    <row r="203" spans="2:62" s="21" customFormat="1" ht="11.25">
      <c r="B203" s="243"/>
      <c r="C203" s="244"/>
      <c r="D203" s="245" t="s">
        <v>101</v>
      </c>
      <c r="E203" s="246"/>
      <c r="F203" s="257" t="s">
        <v>103</v>
      </c>
      <c r="G203" s="255"/>
      <c r="H203" s="258">
        <v>4.3259999999999996</v>
      </c>
      <c r="I203" s="250"/>
      <c r="J203" s="250"/>
      <c r="K203" s="251"/>
      <c r="L203" s="243"/>
      <c r="M203" s="252"/>
      <c r="N203" s="251"/>
      <c r="O203" s="253"/>
      <c r="P203" s="253"/>
      <c r="Q203" s="253"/>
      <c r="R203" s="253"/>
      <c r="S203" s="253"/>
      <c r="T203" s="254"/>
      <c r="AT203" s="21" t="s">
        <v>101</v>
      </c>
      <c r="AU203" s="21">
        <v>0</v>
      </c>
      <c r="AV203" s="21">
        <v>4</v>
      </c>
      <c r="AW203" s="21" t="b">
        <v>1</v>
      </c>
      <c r="AX203" s="21" t="b">
        <v>1</v>
      </c>
      <c r="AY203" s="21" t="s">
        <v>91</v>
      </c>
      <c r="BJ203" s="21">
        <v>0</v>
      </c>
    </row>
    <row r="204" spans="2:62" s="19" customFormat="1" ht="23.1" customHeight="1">
      <c r="B204" s="231"/>
      <c r="C204" s="232"/>
      <c r="D204" s="222" t="s">
        <v>52</v>
      </c>
      <c r="E204" s="233" t="s">
        <v>232</v>
      </c>
      <c r="F204" s="234" t="s">
        <v>233</v>
      </c>
      <c r="G204" s="235"/>
      <c r="H204" s="236"/>
      <c r="I204" s="237"/>
      <c r="J204" s="237">
        <f>J205 + J207 + J211 + J213 + J217 + J220 + J221 + J225 + J226 + J230 + J233 + J237 + J241 + J243 + J247 + J251 + J253</f>
        <v>0</v>
      </c>
      <c r="K204" s="234"/>
      <c r="L204" s="231"/>
      <c r="M204" s="238"/>
      <c r="N204" s="228"/>
      <c r="O204" s="229"/>
      <c r="P204" s="229">
        <f>P205 + P207 + P211 + P213 + P217 + P220 + P221 + P225 + P226 + P230 + P233 + P237 + P241 + P243 + P247 + P251 + P253</f>
        <v>99.484000000000009</v>
      </c>
      <c r="Q204" s="229"/>
      <c r="R204" s="229">
        <f>R205 + R207 + R211 + R213 + R217 + R220 + R221 + R225 + R226 + R230 + R233 + R237 + R241 + R243 + R247 + R251 + R253</f>
        <v>108.33783149999999</v>
      </c>
      <c r="S204" s="229"/>
      <c r="T204" s="230">
        <f>T205 + T207 + T211 + T213 + T217 + T220 + T221 + T225 + T226 + T230 + T233 + T237 + T241 + T243 + T247 + T251 + T253</f>
        <v>8.2000000000000003E-2</v>
      </c>
      <c r="AR204" s="19">
        <v>1</v>
      </c>
      <c r="AT204" s="19" t="s">
        <v>52</v>
      </c>
      <c r="AU204" s="19">
        <v>1</v>
      </c>
      <c r="AY204" s="19" t="s">
        <v>91</v>
      </c>
      <c r="BJ204" s="19">
        <v>0</v>
      </c>
    </row>
    <row r="205" spans="2:62" s="20" customFormat="1" ht="24">
      <c r="B205" s="701"/>
      <c r="C205" s="611" t="s">
        <v>358</v>
      </c>
      <c r="D205" s="611" t="s">
        <v>94</v>
      </c>
      <c r="E205" s="702" t="s">
        <v>359</v>
      </c>
      <c r="F205" s="702" t="s">
        <v>360</v>
      </c>
      <c r="G205" s="703" t="s">
        <v>289</v>
      </c>
      <c r="H205" s="704">
        <v>1</v>
      </c>
      <c r="I205" s="705"/>
      <c r="J205" s="706">
        <f>ROUND(H205*I205,2)</f>
        <v>0</v>
      </c>
      <c r="K205" s="702" t="s">
        <v>98</v>
      </c>
      <c r="L205" s="701"/>
      <c r="M205" s="707"/>
      <c r="N205" s="708" t="s">
        <v>26</v>
      </c>
      <c r="O205" s="709">
        <v>0</v>
      </c>
      <c r="P205" s="709">
        <f>H205*O205</f>
        <v>0</v>
      </c>
      <c r="Q205" s="709">
        <v>0</v>
      </c>
      <c r="R205" s="709">
        <f>H205*Q205</f>
        <v>0</v>
      </c>
      <c r="S205" s="709">
        <v>8.2000000000000003E-2</v>
      </c>
      <c r="T205" s="710">
        <f>H205*S205</f>
        <v>8.2000000000000003E-2</v>
      </c>
      <c r="U205" s="711"/>
      <c r="V205" s="711"/>
      <c r="W205" s="711"/>
      <c r="X205" s="711"/>
      <c r="Y205" s="711"/>
      <c r="Z205" s="711"/>
      <c r="AA205" s="711"/>
      <c r="AB205" s="711"/>
      <c r="AC205" s="711"/>
      <c r="AD205" s="711"/>
      <c r="AE205" s="711"/>
      <c r="AF205" s="711"/>
      <c r="AG205" s="711"/>
      <c r="AH205" s="711"/>
      <c r="AI205" s="711"/>
      <c r="AJ205" s="711"/>
      <c r="AK205" s="711"/>
      <c r="AL205" s="711"/>
      <c r="AM205" s="711"/>
      <c r="AN205" s="711"/>
      <c r="AO205" s="711"/>
      <c r="AP205" s="711"/>
      <c r="AQ205" s="711"/>
      <c r="AR205" s="711">
        <v>4</v>
      </c>
      <c r="AS205" s="711"/>
      <c r="AT205" s="711" t="s">
        <v>94</v>
      </c>
      <c r="AU205" s="711">
        <v>2</v>
      </c>
      <c r="AV205" s="711"/>
      <c r="AW205" s="711"/>
      <c r="AX205" s="711"/>
      <c r="AY205" s="711" t="s">
        <v>91</v>
      </c>
      <c r="AZ205" s="711"/>
      <c r="BA205" s="711"/>
      <c r="BB205" s="711"/>
      <c r="BC205" s="711"/>
      <c r="BD205" s="711"/>
      <c r="BE205" s="711">
        <f>IF(N205="základní",J205,0)</f>
        <v>0</v>
      </c>
      <c r="BF205" s="711">
        <f>IF(N205="snížená",J205,0)</f>
        <v>0</v>
      </c>
      <c r="BG205" s="711">
        <f>IF(N205="zákl. přenesená",J205,0)</f>
        <v>0</v>
      </c>
      <c r="BH205" s="711">
        <f>IF(N205="sníž. přenesená",J205,0)</f>
        <v>0</v>
      </c>
      <c r="BI205" s="711">
        <f>IF(N205="nulová",J205,0)</f>
        <v>0</v>
      </c>
      <c r="BJ205" s="711">
        <v>1</v>
      </c>
    </row>
    <row r="206" spans="2:62" s="15" customFormat="1">
      <c r="B206" s="186"/>
      <c r="D206" s="239" t="s">
        <v>99</v>
      </c>
      <c r="F206" s="148" t="s">
        <v>361</v>
      </c>
      <c r="L206" s="186"/>
      <c r="M206" s="240"/>
      <c r="T206" s="241"/>
      <c r="AT206" s="242" t="s">
        <v>99</v>
      </c>
      <c r="AU206" s="242">
        <v>0</v>
      </c>
      <c r="AY206" s="15" t="s">
        <v>91</v>
      </c>
      <c r="BJ206" s="15">
        <v>0</v>
      </c>
    </row>
    <row r="207" spans="2:62" s="20" customFormat="1" ht="24">
      <c r="B207" s="701"/>
      <c r="C207" s="611">
        <v>32</v>
      </c>
      <c r="D207" s="611" t="s">
        <v>94</v>
      </c>
      <c r="E207" s="702" t="s">
        <v>234</v>
      </c>
      <c r="F207" s="702" t="s">
        <v>235</v>
      </c>
      <c r="G207" s="703" t="s">
        <v>118</v>
      </c>
      <c r="H207" s="704">
        <v>140</v>
      </c>
      <c r="I207" s="705"/>
      <c r="J207" s="706">
        <f>ROUND(H207*I207,2)</f>
        <v>0</v>
      </c>
      <c r="K207" s="702" t="s">
        <v>98</v>
      </c>
      <c r="L207" s="701"/>
      <c r="M207" s="707"/>
      <c r="N207" s="708" t="s">
        <v>26</v>
      </c>
      <c r="O207" s="709">
        <v>0.255</v>
      </c>
      <c r="P207" s="709">
        <f>H207*O207</f>
        <v>35.700000000000003</v>
      </c>
      <c r="Q207" s="709">
        <v>0.14215</v>
      </c>
      <c r="R207" s="709">
        <f>H207*Q207</f>
        <v>19.901</v>
      </c>
      <c r="S207" s="709">
        <v>0</v>
      </c>
      <c r="T207" s="710">
        <f>H207*S207</f>
        <v>0</v>
      </c>
      <c r="U207" s="711"/>
      <c r="V207" s="711"/>
      <c r="W207" s="711"/>
      <c r="X207" s="711"/>
      <c r="Y207" s="711"/>
      <c r="Z207" s="711"/>
      <c r="AA207" s="711"/>
      <c r="AB207" s="711"/>
      <c r="AC207" s="711"/>
      <c r="AD207" s="711"/>
      <c r="AE207" s="711"/>
      <c r="AF207" s="711"/>
      <c r="AG207" s="711"/>
      <c r="AH207" s="711"/>
      <c r="AI207" s="711"/>
      <c r="AJ207" s="711"/>
      <c r="AK207" s="711"/>
      <c r="AL207" s="711"/>
      <c r="AM207" s="711"/>
      <c r="AN207" s="711"/>
      <c r="AO207" s="711"/>
      <c r="AP207" s="711"/>
      <c r="AQ207" s="711"/>
      <c r="AR207" s="711">
        <v>4</v>
      </c>
      <c r="AS207" s="711"/>
      <c r="AT207" s="711" t="s">
        <v>94</v>
      </c>
      <c r="AU207" s="711">
        <v>2</v>
      </c>
      <c r="AV207" s="711"/>
      <c r="AW207" s="711"/>
      <c r="AX207" s="711"/>
      <c r="AY207" s="711" t="s">
        <v>91</v>
      </c>
      <c r="AZ207" s="711"/>
      <c r="BA207" s="711"/>
      <c r="BB207" s="711"/>
      <c r="BC207" s="711"/>
      <c r="BD207" s="711"/>
      <c r="BE207" s="711">
        <f>IF(N207="základní",J207,0)</f>
        <v>0</v>
      </c>
      <c r="BF207" s="711">
        <f>IF(N207="snížená",J207,0)</f>
        <v>0</v>
      </c>
      <c r="BG207" s="711">
        <f>IF(N207="zákl. přenesená",J207,0)</f>
        <v>0</v>
      </c>
      <c r="BH207" s="711">
        <f>IF(N207="sníž. přenesená",J207,0)</f>
        <v>0</v>
      </c>
      <c r="BI207" s="711">
        <f>IF(N207="nulová",J207,0)</f>
        <v>0</v>
      </c>
      <c r="BJ207" s="711">
        <v>1</v>
      </c>
    </row>
    <row r="208" spans="2:62" s="15" customFormat="1">
      <c r="B208" s="186"/>
      <c r="D208" s="239" t="s">
        <v>99</v>
      </c>
      <c r="F208" s="148" t="s">
        <v>236</v>
      </c>
      <c r="L208" s="186"/>
      <c r="M208" s="240"/>
      <c r="T208" s="241"/>
      <c r="AT208" s="242" t="s">
        <v>99</v>
      </c>
      <c r="AU208" s="242">
        <v>0</v>
      </c>
      <c r="AY208" s="15" t="s">
        <v>91</v>
      </c>
      <c r="BJ208" s="15">
        <v>0</v>
      </c>
    </row>
    <row r="209" spans="2:62" s="21" customFormat="1" ht="11.25">
      <c r="B209" s="243"/>
      <c r="C209" s="244"/>
      <c r="D209" s="245" t="s">
        <v>101</v>
      </c>
      <c r="E209" s="246"/>
      <c r="F209" s="247" t="s">
        <v>328</v>
      </c>
      <c r="G209" s="248"/>
      <c r="H209" s="249">
        <v>140</v>
      </c>
      <c r="I209" s="250"/>
      <c r="J209" s="250"/>
      <c r="K209" s="251"/>
      <c r="L209" s="243"/>
      <c r="M209" s="252"/>
      <c r="N209" s="251"/>
      <c r="O209" s="253"/>
      <c r="P209" s="253"/>
      <c r="Q209" s="253"/>
      <c r="R209" s="253"/>
      <c r="S209" s="253"/>
      <c r="T209" s="254"/>
      <c r="AT209" s="21" t="s">
        <v>101</v>
      </c>
      <c r="AU209" s="21">
        <v>0</v>
      </c>
      <c r="AV209" s="21">
        <v>2</v>
      </c>
      <c r="AW209" s="21" t="b">
        <v>1</v>
      </c>
      <c r="AY209" s="21" t="s">
        <v>91</v>
      </c>
      <c r="BJ209" s="21">
        <v>0</v>
      </c>
    </row>
    <row r="210" spans="2:62" s="21" customFormat="1" ht="11.25">
      <c r="B210" s="243"/>
      <c r="C210" s="244"/>
      <c r="D210" s="245" t="s">
        <v>101</v>
      </c>
      <c r="E210" s="246"/>
      <c r="F210" s="257" t="s">
        <v>103</v>
      </c>
      <c r="G210" s="255"/>
      <c r="H210" s="258">
        <v>140</v>
      </c>
      <c r="I210" s="250"/>
      <c r="J210" s="250"/>
      <c r="K210" s="251"/>
      <c r="L210" s="243"/>
      <c r="M210" s="252"/>
      <c r="N210" s="251"/>
      <c r="O210" s="253"/>
      <c r="P210" s="253"/>
      <c r="Q210" s="253"/>
      <c r="R210" s="253"/>
      <c r="S210" s="253"/>
      <c r="T210" s="254"/>
      <c r="AT210" s="21" t="s">
        <v>101</v>
      </c>
      <c r="AU210" s="21">
        <v>0</v>
      </c>
      <c r="AV210" s="21">
        <v>4</v>
      </c>
      <c r="AW210" s="21" t="b">
        <v>1</v>
      </c>
      <c r="AX210" s="21" t="b">
        <v>1</v>
      </c>
      <c r="AY210" s="21" t="s">
        <v>91</v>
      </c>
      <c r="BJ210" s="21">
        <v>0</v>
      </c>
    </row>
    <row r="211" spans="2:62" s="22" customFormat="1">
      <c r="B211" s="259"/>
      <c r="C211" s="260">
        <v>33</v>
      </c>
      <c r="D211" s="260" t="s">
        <v>158</v>
      </c>
      <c r="E211" s="261" t="s">
        <v>238</v>
      </c>
      <c r="F211" s="261" t="s">
        <v>239</v>
      </c>
      <c r="G211" s="262" t="s">
        <v>118</v>
      </c>
      <c r="H211" s="263">
        <v>14</v>
      </c>
      <c r="I211" s="584"/>
      <c r="J211" s="264">
        <f>ROUND(H211*I211,2)</f>
        <v>0</v>
      </c>
      <c r="K211" s="702" t="s">
        <v>98</v>
      </c>
      <c r="L211" s="259"/>
      <c r="M211" s="265"/>
      <c r="N211" s="266" t="s">
        <v>26</v>
      </c>
      <c r="O211" s="267">
        <v>0</v>
      </c>
      <c r="P211" s="267">
        <f>H211*O211</f>
        <v>0</v>
      </c>
      <c r="Q211" s="267">
        <v>5.6000000000000001E-2</v>
      </c>
      <c r="R211" s="267">
        <f>H211*Q211</f>
        <v>0.78400000000000003</v>
      </c>
      <c r="S211" s="267">
        <v>0</v>
      </c>
      <c r="T211" s="268">
        <f>H211*S211</f>
        <v>0</v>
      </c>
      <c r="AR211" s="22">
        <v>8</v>
      </c>
      <c r="AT211" s="22" t="s">
        <v>158</v>
      </c>
      <c r="AU211" s="22">
        <v>2</v>
      </c>
      <c r="AY211" s="22" t="s">
        <v>91</v>
      </c>
      <c r="BE211" s="22">
        <f>IF(N211="základní",J211,0)</f>
        <v>0</v>
      </c>
      <c r="BF211" s="22">
        <f>IF(N211="snížená",J211,0)</f>
        <v>0</v>
      </c>
      <c r="BG211" s="22">
        <f>IF(N211="zákl. přenesená",J211,0)</f>
        <v>0</v>
      </c>
      <c r="BH211" s="22">
        <f>IF(N211="sníž. přenesená",J211,0)</f>
        <v>0</v>
      </c>
      <c r="BI211" s="22">
        <f>IF(N211="nulová",J211,0)</f>
        <v>0</v>
      </c>
      <c r="BJ211" s="22">
        <v>1</v>
      </c>
    </row>
    <row r="212" spans="2:62" s="21" customFormat="1" ht="11.25">
      <c r="B212" s="243"/>
      <c r="C212" s="244"/>
      <c r="D212" s="245" t="s">
        <v>101</v>
      </c>
      <c r="E212" s="246"/>
      <c r="F212" s="247" t="s">
        <v>362</v>
      </c>
      <c r="G212" s="248"/>
      <c r="H212" s="249">
        <v>14</v>
      </c>
      <c r="I212" s="250"/>
      <c r="J212" s="250"/>
      <c r="K212" s="251"/>
      <c r="L212" s="243"/>
      <c r="M212" s="252"/>
      <c r="N212" s="251"/>
      <c r="O212" s="253"/>
      <c r="P212" s="253"/>
      <c r="Q212" s="253"/>
      <c r="R212" s="253"/>
      <c r="S212" s="253"/>
      <c r="T212" s="254"/>
      <c r="AT212" s="21" t="s">
        <v>101</v>
      </c>
      <c r="AU212" s="21">
        <v>0</v>
      </c>
      <c r="AV212" s="21">
        <v>2</v>
      </c>
      <c r="AW212" s="21" t="b">
        <v>1</v>
      </c>
      <c r="AX212" s="21" t="b">
        <v>1</v>
      </c>
      <c r="AY212" s="21" t="s">
        <v>91</v>
      </c>
      <c r="BJ212" s="21">
        <v>0</v>
      </c>
    </row>
    <row r="213" spans="2:62" s="20" customFormat="1" ht="24">
      <c r="B213" s="701"/>
      <c r="C213" s="611">
        <v>34</v>
      </c>
      <c r="D213" s="611" t="s">
        <v>94</v>
      </c>
      <c r="E213" s="702" t="s">
        <v>241</v>
      </c>
      <c r="F213" s="702" t="s">
        <v>242</v>
      </c>
      <c r="G213" s="703" t="s">
        <v>118</v>
      </c>
      <c r="H213" s="704">
        <v>12.5</v>
      </c>
      <c r="I213" s="705"/>
      <c r="J213" s="706">
        <f>ROUND(H213*I213,2)</f>
        <v>0</v>
      </c>
      <c r="K213" s="702" t="s">
        <v>98</v>
      </c>
      <c r="L213" s="701"/>
      <c r="M213" s="707"/>
      <c r="N213" s="708" t="s">
        <v>26</v>
      </c>
      <c r="O213" s="709">
        <v>0</v>
      </c>
      <c r="P213" s="709">
        <f>H213*O213</f>
        <v>0</v>
      </c>
      <c r="Q213" s="709">
        <v>0.16850000000000001</v>
      </c>
      <c r="R213" s="709">
        <f>H213*Q213</f>
        <v>2.1062500000000002</v>
      </c>
      <c r="S213" s="709">
        <v>0</v>
      </c>
      <c r="T213" s="710">
        <f>H213*S213</f>
        <v>0</v>
      </c>
      <c r="U213" s="711"/>
      <c r="V213" s="711"/>
      <c r="W213" s="711"/>
      <c r="X213" s="711"/>
      <c r="Y213" s="711"/>
      <c r="Z213" s="711"/>
      <c r="AA213" s="711"/>
      <c r="AB213" s="711"/>
      <c r="AC213" s="711"/>
      <c r="AD213" s="711"/>
      <c r="AE213" s="711"/>
      <c r="AF213" s="711"/>
      <c r="AG213" s="711"/>
      <c r="AH213" s="711"/>
      <c r="AI213" s="711"/>
      <c r="AJ213" s="711"/>
      <c r="AK213" s="711"/>
      <c r="AL213" s="711"/>
      <c r="AM213" s="711"/>
      <c r="AN213" s="711"/>
      <c r="AO213" s="711"/>
      <c r="AP213" s="711"/>
      <c r="AQ213" s="711"/>
      <c r="AR213" s="711">
        <v>4</v>
      </c>
      <c r="AS213" s="711"/>
      <c r="AT213" s="711" t="s">
        <v>94</v>
      </c>
      <c r="AU213" s="711">
        <v>2</v>
      </c>
      <c r="AV213" s="711"/>
      <c r="AW213" s="711"/>
      <c r="AX213" s="711"/>
      <c r="AY213" s="711" t="s">
        <v>91</v>
      </c>
      <c r="AZ213" s="711"/>
      <c r="BA213" s="711"/>
      <c r="BB213" s="711"/>
      <c r="BC213" s="711"/>
      <c r="BD213" s="711"/>
      <c r="BE213" s="711">
        <f>IF(N213="základní",J213,0)</f>
        <v>0</v>
      </c>
      <c r="BF213" s="711">
        <f>IF(N213="snížená",J213,0)</f>
        <v>0</v>
      </c>
      <c r="BG213" s="711">
        <f>IF(N213="zákl. přenesená",J213,0)</f>
        <v>0</v>
      </c>
      <c r="BH213" s="711">
        <f>IF(N213="sníž. přenesená",J213,0)</f>
        <v>0</v>
      </c>
      <c r="BI213" s="711">
        <f>IF(N213="nulová",J213,0)</f>
        <v>0</v>
      </c>
      <c r="BJ213" s="711">
        <v>1</v>
      </c>
    </row>
    <row r="214" spans="2:62" s="15" customFormat="1">
      <c r="B214" s="186"/>
      <c r="D214" s="239" t="s">
        <v>99</v>
      </c>
      <c r="F214" s="148" t="s">
        <v>243</v>
      </c>
      <c r="L214" s="186"/>
      <c r="M214" s="240"/>
      <c r="T214" s="241"/>
      <c r="AT214" s="242" t="s">
        <v>99</v>
      </c>
      <c r="AU214" s="242">
        <v>0</v>
      </c>
      <c r="AY214" s="15" t="s">
        <v>91</v>
      </c>
      <c r="BJ214" s="15">
        <v>0</v>
      </c>
    </row>
    <row r="215" spans="2:62" s="21" customFormat="1" ht="11.25">
      <c r="B215" s="243"/>
      <c r="C215" s="244"/>
      <c r="D215" s="245" t="s">
        <v>101</v>
      </c>
      <c r="E215" s="246"/>
      <c r="F215" s="247" t="s">
        <v>363</v>
      </c>
      <c r="G215" s="248"/>
      <c r="H215" s="249">
        <v>12.5</v>
      </c>
      <c r="I215" s="250"/>
      <c r="J215" s="250"/>
      <c r="K215" s="251"/>
      <c r="L215" s="243"/>
      <c r="M215" s="252"/>
      <c r="N215" s="251"/>
      <c r="O215" s="253"/>
      <c r="P215" s="253"/>
      <c r="Q215" s="253"/>
      <c r="R215" s="253"/>
      <c r="S215" s="253"/>
      <c r="T215" s="254"/>
      <c r="AT215" s="21" t="s">
        <v>101</v>
      </c>
      <c r="AU215" s="21">
        <v>0</v>
      </c>
      <c r="AV215" s="21">
        <v>2</v>
      </c>
      <c r="AW215" s="21" t="b">
        <v>1</v>
      </c>
      <c r="AY215" s="21" t="s">
        <v>91</v>
      </c>
      <c r="BJ215" s="21">
        <v>0</v>
      </c>
    </row>
    <row r="216" spans="2:62" s="21" customFormat="1" ht="11.25">
      <c r="B216" s="243"/>
      <c r="C216" s="244"/>
      <c r="D216" s="245" t="s">
        <v>101</v>
      </c>
      <c r="E216" s="246"/>
      <c r="F216" s="257" t="s">
        <v>103</v>
      </c>
      <c r="G216" s="255"/>
      <c r="H216" s="258">
        <v>12.5</v>
      </c>
      <c r="I216" s="250"/>
      <c r="J216" s="250"/>
      <c r="K216" s="251"/>
      <c r="L216" s="243"/>
      <c r="M216" s="252"/>
      <c r="N216" s="251"/>
      <c r="O216" s="253"/>
      <c r="P216" s="253"/>
      <c r="Q216" s="253"/>
      <c r="R216" s="253"/>
      <c r="S216" s="253"/>
      <c r="T216" s="254"/>
      <c r="AT216" s="21" t="s">
        <v>101</v>
      </c>
      <c r="AU216" s="21">
        <v>0</v>
      </c>
      <c r="AV216" s="21">
        <v>4</v>
      </c>
      <c r="AW216" s="21" t="b">
        <v>1</v>
      </c>
      <c r="AX216" s="21" t="b">
        <v>1</v>
      </c>
      <c r="AY216" s="21" t="s">
        <v>91</v>
      </c>
      <c r="BJ216" s="21">
        <v>0</v>
      </c>
    </row>
    <row r="217" spans="2:62" s="22" customFormat="1">
      <c r="B217" s="259"/>
      <c r="C217" s="260">
        <v>35</v>
      </c>
      <c r="D217" s="260" t="s">
        <v>158</v>
      </c>
      <c r="E217" s="261" t="s">
        <v>245</v>
      </c>
      <c r="F217" s="261" t="s">
        <v>246</v>
      </c>
      <c r="G217" s="262" t="s">
        <v>118</v>
      </c>
      <c r="H217" s="263">
        <v>5.0999999999999996</v>
      </c>
      <c r="I217" s="584"/>
      <c r="J217" s="264">
        <f>ROUND(H217*I217,2)</f>
        <v>0</v>
      </c>
      <c r="K217" s="702" t="s">
        <v>98</v>
      </c>
      <c r="L217" s="259"/>
      <c r="M217" s="265"/>
      <c r="N217" s="266" t="s">
        <v>26</v>
      </c>
      <c r="O217" s="267">
        <v>0</v>
      </c>
      <c r="P217" s="267">
        <f>H217*O217</f>
        <v>0</v>
      </c>
      <c r="Q217" s="267">
        <v>4.8300000000000003E-2</v>
      </c>
      <c r="R217" s="267">
        <f>H217*Q217</f>
        <v>0.24632999999999999</v>
      </c>
      <c r="S217" s="267">
        <v>0</v>
      </c>
      <c r="T217" s="268">
        <f>H217*S217</f>
        <v>0</v>
      </c>
      <c r="AR217" s="22">
        <v>8</v>
      </c>
      <c r="AT217" s="22" t="s">
        <v>158</v>
      </c>
      <c r="AU217" s="22">
        <v>2</v>
      </c>
      <c r="AY217" s="22" t="s">
        <v>91</v>
      </c>
      <c r="BE217" s="22">
        <f>IF(N217="základní",J217,0)</f>
        <v>0</v>
      </c>
      <c r="BF217" s="22">
        <f>IF(N217="snížená",J217,0)</f>
        <v>0</v>
      </c>
      <c r="BG217" s="22">
        <f>IF(N217="zákl. přenesená",J217,0)</f>
        <v>0</v>
      </c>
      <c r="BH217" s="22">
        <f>IF(N217="sníž. přenesená",J217,0)</f>
        <v>0</v>
      </c>
      <c r="BI217" s="22">
        <f>IF(N217="nulová",J217,0)</f>
        <v>0</v>
      </c>
      <c r="BJ217" s="22">
        <v>1</v>
      </c>
    </row>
    <row r="218" spans="2:62" s="21" customFormat="1" ht="11.25">
      <c r="B218" s="243"/>
      <c r="C218" s="244"/>
      <c r="D218" s="245" t="s">
        <v>101</v>
      </c>
      <c r="E218" s="246"/>
      <c r="F218" s="247" t="s">
        <v>364</v>
      </c>
      <c r="G218" s="248"/>
      <c r="H218" s="249">
        <v>5.0999999999999996</v>
      </c>
      <c r="I218" s="250"/>
      <c r="J218" s="250"/>
      <c r="K218" s="251"/>
      <c r="L218" s="243"/>
      <c r="M218" s="252"/>
      <c r="N218" s="251"/>
      <c r="O218" s="253"/>
      <c r="P218" s="253"/>
      <c r="Q218" s="253"/>
      <c r="R218" s="253"/>
      <c r="S218" s="253"/>
      <c r="T218" s="254"/>
      <c r="AT218" s="21" t="s">
        <v>101</v>
      </c>
      <c r="AU218" s="21">
        <v>0</v>
      </c>
      <c r="AV218" s="21">
        <v>2</v>
      </c>
      <c r="AW218" s="21" t="b">
        <v>1</v>
      </c>
      <c r="AY218" s="21" t="s">
        <v>91</v>
      </c>
      <c r="BJ218" s="21">
        <v>0</v>
      </c>
    </row>
    <row r="219" spans="2:62" s="21" customFormat="1" ht="11.25">
      <c r="B219" s="243"/>
      <c r="C219" s="244"/>
      <c r="D219" s="245" t="s">
        <v>101</v>
      </c>
      <c r="E219" s="246"/>
      <c r="F219" s="257" t="s">
        <v>103</v>
      </c>
      <c r="G219" s="255"/>
      <c r="H219" s="258">
        <v>5.0999999999999996</v>
      </c>
      <c r="I219" s="250"/>
      <c r="J219" s="250"/>
      <c r="K219" s="251"/>
      <c r="L219" s="243"/>
      <c r="M219" s="252"/>
      <c r="N219" s="251"/>
      <c r="O219" s="253"/>
      <c r="P219" s="253"/>
      <c r="Q219" s="253"/>
      <c r="R219" s="253"/>
      <c r="S219" s="253"/>
      <c r="T219" s="254"/>
      <c r="AT219" s="21" t="s">
        <v>101</v>
      </c>
      <c r="AU219" s="21">
        <v>0</v>
      </c>
      <c r="AV219" s="21">
        <v>4</v>
      </c>
      <c r="AW219" s="21" t="b">
        <v>1</v>
      </c>
      <c r="AX219" s="21" t="b">
        <v>1</v>
      </c>
      <c r="AY219" s="21" t="s">
        <v>91</v>
      </c>
      <c r="BJ219" s="21">
        <v>0</v>
      </c>
    </row>
    <row r="220" spans="2:62" s="22" customFormat="1">
      <c r="B220" s="259"/>
      <c r="C220" s="260">
        <v>36</v>
      </c>
      <c r="D220" s="260" t="s">
        <v>158</v>
      </c>
      <c r="E220" s="261" t="s">
        <v>365</v>
      </c>
      <c r="F220" s="261" t="s">
        <v>366</v>
      </c>
      <c r="G220" s="262" t="s">
        <v>118</v>
      </c>
      <c r="H220" s="263">
        <v>7.8029999999999999</v>
      </c>
      <c r="I220" s="584"/>
      <c r="J220" s="264">
        <f>ROUND(H220*I220,2)</f>
        <v>0</v>
      </c>
      <c r="K220" s="702" t="s">
        <v>98</v>
      </c>
      <c r="L220" s="259"/>
      <c r="M220" s="265"/>
      <c r="N220" s="266" t="s">
        <v>26</v>
      </c>
      <c r="O220" s="267">
        <v>0</v>
      </c>
      <c r="P220" s="267">
        <f>H220*O220</f>
        <v>0</v>
      </c>
      <c r="Q220" s="267">
        <v>4.8000000000000001E-2</v>
      </c>
      <c r="R220" s="267">
        <f>H220*Q220</f>
        <v>0.37454399999999999</v>
      </c>
      <c r="S220" s="267">
        <v>0</v>
      </c>
      <c r="T220" s="268">
        <f>H220*S220</f>
        <v>0</v>
      </c>
      <c r="AR220" s="22">
        <v>8</v>
      </c>
      <c r="AT220" s="22" t="s">
        <v>158</v>
      </c>
      <c r="AU220" s="22">
        <v>2</v>
      </c>
      <c r="AY220" s="22" t="s">
        <v>91</v>
      </c>
      <c r="BE220" s="22">
        <f>IF(N220="základní",J220,0)</f>
        <v>0</v>
      </c>
      <c r="BF220" s="22">
        <f>IF(N220="snížená",J220,0)</f>
        <v>0</v>
      </c>
      <c r="BG220" s="22">
        <f>IF(N220="zákl. přenesená",J220,0)</f>
        <v>0</v>
      </c>
      <c r="BH220" s="22">
        <f>IF(N220="sníž. přenesená",J220,0)</f>
        <v>0</v>
      </c>
      <c r="BI220" s="22">
        <f>IF(N220="nulová",J220,0)</f>
        <v>0</v>
      </c>
      <c r="BJ220" s="22">
        <v>1</v>
      </c>
    </row>
    <row r="221" spans="2:62" s="20" customFormat="1" ht="24">
      <c r="B221" s="701"/>
      <c r="C221" s="611">
        <v>37</v>
      </c>
      <c r="D221" s="611" t="s">
        <v>94</v>
      </c>
      <c r="E221" s="702" t="s">
        <v>248</v>
      </c>
      <c r="F221" s="702" t="s">
        <v>249</v>
      </c>
      <c r="G221" s="703" t="s">
        <v>118</v>
      </c>
      <c r="H221" s="704">
        <v>135</v>
      </c>
      <c r="I221" s="705"/>
      <c r="J221" s="706">
        <f>ROUND(H221*I221,2)</f>
        <v>0</v>
      </c>
      <c r="K221" s="702" t="s">
        <v>98</v>
      </c>
      <c r="L221" s="701"/>
      <c r="M221" s="707"/>
      <c r="N221" s="708" t="s">
        <v>26</v>
      </c>
      <c r="O221" s="709">
        <v>0</v>
      </c>
      <c r="P221" s="709">
        <f>H221*O221</f>
        <v>0</v>
      </c>
      <c r="Q221" s="709">
        <v>0.18292</v>
      </c>
      <c r="R221" s="709">
        <f>H221*Q221</f>
        <v>24.694199999999999</v>
      </c>
      <c r="S221" s="709">
        <v>0</v>
      </c>
      <c r="T221" s="710">
        <f>H221*S221</f>
        <v>0</v>
      </c>
      <c r="U221" s="711"/>
      <c r="V221" s="711"/>
      <c r="W221" s="711"/>
      <c r="X221" s="711"/>
      <c r="Y221" s="711"/>
      <c r="Z221" s="711"/>
      <c r="AA221" s="711"/>
      <c r="AB221" s="711"/>
      <c r="AC221" s="711"/>
      <c r="AD221" s="711"/>
      <c r="AE221" s="711"/>
      <c r="AF221" s="711"/>
      <c r="AG221" s="711"/>
      <c r="AH221" s="711"/>
      <c r="AI221" s="711"/>
      <c r="AJ221" s="711"/>
      <c r="AK221" s="711"/>
      <c r="AL221" s="711"/>
      <c r="AM221" s="711"/>
      <c r="AN221" s="711"/>
      <c r="AO221" s="711"/>
      <c r="AP221" s="711"/>
      <c r="AQ221" s="711"/>
      <c r="AR221" s="711">
        <v>4</v>
      </c>
      <c r="AS221" s="711"/>
      <c r="AT221" s="711" t="s">
        <v>94</v>
      </c>
      <c r="AU221" s="711">
        <v>2</v>
      </c>
      <c r="AV221" s="711"/>
      <c r="AW221" s="711"/>
      <c r="AX221" s="711"/>
      <c r="AY221" s="711" t="s">
        <v>91</v>
      </c>
      <c r="AZ221" s="711"/>
      <c r="BA221" s="711"/>
      <c r="BB221" s="711"/>
      <c r="BC221" s="711"/>
      <c r="BD221" s="711"/>
      <c r="BE221" s="711">
        <f>IF(N221="základní",J221,0)</f>
        <v>0</v>
      </c>
      <c r="BF221" s="711">
        <f>IF(N221="snížená",J221,0)</f>
        <v>0</v>
      </c>
      <c r="BG221" s="711">
        <f>IF(N221="zákl. přenesená",J221,0)</f>
        <v>0</v>
      </c>
      <c r="BH221" s="711">
        <f>IF(N221="sníž. přenesená",J221,0)</f>
        <v>0</v>
      </c>
      <c r="BI221" s="711">
        <f>IF(N221="nulová",J221,0)</f>
        <v>0</v>
      </c>
      <c r="BJ221" s="711">
        <v>1</v>
      </c>
    </row>
    <row r="222" spans="2:62" s="15" customFormat="1">
      <c r="B222" s="186"/>
      <c r="D222" s="239" t="s">
        <v>99</v>
      </c>
      <c r="F222" s="148" t="s">
        <v>250</v>
      </c>
      <c r="L222" s="186"/>
      <c r="M222" s="240"/>
      <c r="T222" s="241"/>
      <c r="AT222" s="242" t="s">
        <v>99</v>
      </c>
      <c r="AU222" s="242">
        <v>0</v>
      </c>
      <c r="AY222" s="15" t="s">
        <v>91</v>
      </c>
      <c r="BJ222" s="15">
        <v>0</v>
      </c>
    </row>
    <row r="223" spans="2:62" s="21" customFormat="1" ht="11.25">
      <c r="B223" s="243"/>
      <c r="C223" s="244"/>
      <c r="D223" s="245" t="s">
        <v>101</v>
      </c>
      <c r="E223" s="246"/>
      <c r="F223" s="247" t="s">
        <v>367</v>
      </c>
      <c r="G223" s="248"/>
      <c r="H223" s="249">
        <v>135</v>
      </c>
      <c r="I223" s="250"/>
      <c r="J223" s="250"/>
      <c r="K223" s="251"/>
      <c r="L223" s="243"/>
      <c r="M223" s="252"/>
      <c r="N223" s="251"/>
      <c r="O223" s="253"/>
      <c r="P223" s="253"/>
      <c r="Q223" s="253"/>
      <c r="R223" s="253"/>
      <c r="S223" s="253"/>
      <c r="T223" s="254"/>
      <c r="AT223" s="21" t="s">
        <v>101</v>
      </c>
      <c r="AU223" s="21">
        <v>0</v>
      </c>
      <c r="AV223" s="21">
        <v>2</v>
      </c>
      <c r="AW223" s="21" t="b">
        <v>1</v>
      </c>
      <c r="AY223" s="21" t="s">
        <v>91</v>
      </c>
      <c r="BJ223" s="21">
        <v>0</v>
      </c>
    </row>
    <row r="224" spans="2:62" s="21" customFormat="1" ht="11.25">
      <c r="B224" s="243"/>
      <c r="C224" s="244"/>
      <c r="D224" s="245" t="s">
        <v>101</v>
      </c>
      <c r="E224" s="246"/>
      <c r="F224" s="257" t="s">
        <v>103</v>
      </c>
      <c r="G224" s="255"/>
      <c r="H224" s="258">
        <v>135</v>
      </c>
      <c r="I224" s="250"/>
      <c r="J224" s="250"/>
      <c r="K224" s="251"/>
      <c r="L224" s="243"/>
      <c r="M224" s="252"/>
      <c r="N224" s="251"/>
      <c r="O224" s="253"/>
      <c r="P224" s="253"/>
      <c r="Q224" s="253"/>
      <c r="R224" s="253"/>
      <c r="S224" s="253"/>
      <c r="T224" s="254"/>
      <c r="AT224" s="21" t="s">
        <v>101</v>
      </c>
      <c r="AU224" s="21">
        <v>0</v>
      </c>
      <c r="AV224" s="21">
        <v>4</v>
      </c>
      <c r="AW224" s="21" t="b">
        <v>1</v>
      </c>
      <c r="AX224" s="21" t="b">
        <v>1</v>
      </c>
      <c r="AY224" s="21" t="s">
        <v>91</v>
      </c>
      <c r="BJ224" s="21">
        <v>0</v>
      </c>
    </row>
    <row r="225" spans="2:62" s="22" customFormat="1">
      <c r="B225" s="259"/>
      <c r="C225" s="260">
        <v>38</v>
      </c>
      <c r="D225" s="260" t="s">
        <v>158</v>
      </c>
      <c r="E225" s="261" t="s">
        <v>251</v>
      </c>
      <c r="F225" s="261" t="s">
        <v>252</v>
      </c>
      <c r="G225" s="262" t="s">
        <v>118</v>
      </c>
      <c r="H225" s="263">
        <v>140.45400000000001</v>
      </c>
      <c r="I225" s="584"/>
      <c r="J225" s="264">
        <f>ROUND(H225*I225,2)</f>
        <v>0</v>
      </c>
      <c r="K225" s="702" t="s">
        <v>98</v>
      </c>
      <c r="L225" s="259"/>
      <c r="M225" s="265"/>
      <c r="N225" s="266" t="s">
        <v>26</v>
      </c>
      <c r="O225" s="267">
        <v>0</v>
      </c>
      <c r="P225" s="267">
        <f>H225*O225</f>
        <v>0</v>
      </c>
      <c r="Q225" s="267">
        <v>0.125</v>
      </c>
      <c r="R225" s="267">
        <f>H225*Q225</f>
        <v>17.556750000000001</v>
      </c>
      <c r="S225" s="267">
        <v>0</v>
      </c>
      <c r="T225" s="268">
        <f>H225*S225</f>
        <v>0</v>
      </c>
      <c r="AR225" s="22">
        <v>8</v>
      </c>
      <c r="AT225" s="22" t="s">
        <v>158</v>
      </c>
      <c r="AU225" s="22">
        <v>2</v>
      </c>
      <c r="AY225" s="22" t="s">
        <v>91</v>
      </c>
      <c r="BE225" s="22">
        <f>IF(N225="základní",J225,0)</f>
        <v>0</v>
      </c>
      <c r="BF225" s="22">
        <f>IF(N225="snížená",J225,0)</f>
        <v>0</v>
      </c>
      <c r="BG225" s="22">
        <f>IF(N225="zákl. přenesená",J225,0)</f>
        <v>0</v>
      </c>
      <c r="BH225" s="22">
        <f>IF(N225="sníž. přenesená",J225,0)</f>
        <v>0</v>
      </c>
      <c r="BI225" s="22">
        <f>IF(N225="nulová",J225,0)</f>
        <v>0</v>
      </c>
      <c r="BJ225" s="22">
        <v>1</v>
      </c>
    </row>
    <row r="226" spans="2:62" s="20" customFormat="1" ht="24">
      <c r="B226" s="701"/>
      <c r="C226" s="611">
        <v>39</v>
      </c>
      <c r="D226" s="611" t="s">
        <v>94</v>
      </c>
      <c r="E226" s="702" t="s">
        <v>253</v>
      </c>
      <c r="F226" s="702" t="s">
        <v>254</v>
      </c>
      <c r="G226" s="703" t="s">
        <v>118</v>
      </c>
      <c r="H226" s="704">
        <v>129.30000000000001</v>
      </c>
      <c r="I226" s="705"/>
      <c r="J226" s="706">
        <f>ROUND(H226*I226,2)</f>
        <v>0</v>
      </c>
      <c r="K226" s="702" t="s">
        <v>98</v>
      </c>
      <c r="L226" s="701"/>
      <c r="M226" s="707"/>
      <c r="N226" s="708" t="s">
        <v>26</v>
      </c>
      <c r="O226" s="709">
        <v>0</v>
      </c>
      <c r="P226" s="709">
        <f>H226*O226</f>
        <v>0</v>
      </c>
      <c r="Q226" s="709">
        <v>0.10095</v>
      </c>
      <c r="R226" s="709">
        <f>H226*Q226</f>
        <v>13.052835000000002</v>
      </c>
      <c r="S226" s="709">
        <v>0</v>
      </c>
      <c r="T226" s="710">
        <f>H226*S226</f>
        <v>0</v>
      </c>
      <c r="U226" s="711"/>
      <c r="V226" s="711"/>
      <c r="W226" s="711"/>
      <c r="X226" s="711"/>
      <c r="Y226" s="711"/>
      <c r="Z226" s="711"/>
      <c r="AA226" s="711"/>
      <c r="AB226" s="711"/>
      <c r="AC226" s="711"/>
      <c r="AD226" s="711"/>
      <c r="AE226" s="711"/>
      <c r="AF226" s="711"/>
      <c r="AG226" s="711"/>
      <c r="AH226" s="711"/>
      <c r="AI226" s="711"/>
      <c r="AJ226" s="711"/>
      <c r="AK226" s="711"/>
      <c r="AL226" s="711"/>
      <c r="AM226" s="711"/>
      <c r="AN226" s="711"/>
      <c r="AO226" s="711"/>
      <c r="AP226" s="711"/>
      <c r="AQ226" s="711"/>
      <c r="AR226" s="711">
        <v>4</v>
      </c>
      <c r="AS226" s="711"/>
      <c r="AT226" s="711" t="s">
        <v>94</v>
      </c>
      <c r="AU226" s="711">
        <v>2</v>
      </c>
      <c r="AV226" s="711"/>
      <c r="AW226" s="711"/>
      <c r="AX226" s="711"/>
      <c r="AY226" s="711" t="s">
        <v>91</v>
      </c>
      <c r="AZ226" s="711"/>
      <c r="BA226" s="711"/>
      <c r="BB226" s="711"/>
      <c r="BC226" s="711"/>
      <c r="BD226" s="711"/>
      <c r="BE226" s="711">
        <f>IF(N226="základní",J226,0)</f>
        <v>0</v>
      </c>
      <c r="BF226" s="711">
        <f>IF(N226="snížená",J226,0)</f>
        <v>0</v>
      </c>
      <c r="BG226" s="711">
        <f>IF(N226="zákl. přenesená",J226,0)</f>
        <v>0</v>
      </c>
      <c r="BH226" s="711">
        <f>IF(N226="sníž. přenesená",J226,0)</f>
        <v>0</v>
      </c>
      <c r="BI226" s="711">
        <f>IF(N226="nulová",J226,0)</f>
        <v>0</v>
      </c>
      <c r="BJ226" s="711">
        <v>1</v>
      </c>
    </row>
    <row r="227" spans="2:62" s="15" customFormat="1">
      <c r="B227" s="186"/>
      <c r="D227" s="239" t="s">
        <v>99</v>
      </c>
      <c r="F227" s="148" t="s">
        <v>255</v>
      </c>
      <c r="L227" s="186"/>
      <c r="M227" s="240"/>
      <c r="T227" s="241"/>
      <c r="AT227" s="242" t="s">
        <v>99</v>
      </c>
      <c r="AU227" s="242">
        <v>0</v>
      </c>
      <c r="AY227" s="15" t="s">
        <v>91</v>
      </c>
      <c r="BJ227" s="15">
        <v>0</v>
      </c>
    </row>
    <row r="228" spans="2:62" s="21" customFormat="1" ht="11.25">
      <c r="B228" s="243"/>
      <c r="C228" s="244"/>
      <c r="D228" s="245" t="s">
        <v>101</v>
      </c>
      <c r="E228" s="246"/>
      <c r="F228" s="247" t="s">
        <v>368</v>
      </c>
      <c r="G228" s="248"/>
      <c r="H228" s="249">
        <v>129.30000000000001</v>
      </c>
      <c r="I228" s="250"/>
      <c r="J228" s="250"/>
      <c r="K228" s="251"/>
      <c r="L228" s="243"/>
      <c r="M228" s="252"/>
      <c r="N228" s="251"/>
      <c r="O228" s="253"/>
      <c r="P228" s="253"/>
      <c r="Q228" s="253"/>
      <c r="R228" s="253"/>
      <c r="S228" s="253"/>
      <c r="T228" s="254"/>
      <c r="AT228" s="21" t="s">
        <v>101</v>
      </c>
      <c r="AU228" s="21">
        <v>0</v>
      </c>
      <c r="AV228" s="21">
        <v>2</v>
      </c>
      <c r="AW228" s="21" t="b">
        <v>1</v>
      </c>
      <c r="AY228" s="21" t="s">
        <v>91</v>
      </c>
      <c r="BJ228" s="21">
        <v>0</v>
      </c>
    </row>
    <row r="229" spans="2:62" s="21" customFormat="1" ht="11.25">
      <c r="B229" s="243"/>
      <c r="C229" s="244"/>
      <c r="D229" s="245" t="s">
        <v>101</v>
      </c>
      <c r="E229" s="246"/>
      <c r="F229" s="257" t="s">
        <v>103</v>
      </c>
      <c r="G229" s="255"/>
      <c r="H229" s="258">
        <v>129.30000000000001</v>
      </c>
      <c r="I229" s="250"/>
      <c r="J229" s="250"/>
      <c r="K229" s="251"/>
      <c r="L229" s="243"/>
      <c r="M229" s="252"/>
      <c r="N229" s="251"/>
      <c r="O229" s="253"/>
      <c r="P229" s="253"/>
      <c r="Q229" s="253"/>
      <c r="R229" s="253"/>
      <c r="S229" s="253"/>
      <c r="T229" s="254"/>
      <c r="AT229" s="21" t="s">
        <v>101</v>
      </c>
      <c r="AU229" s="21">
        <v>0</v>
      </c>
      <c r="AV229" s="21">
        <v>4</v>
      </c>
      <c r="AW229" s="21" t="b">
        <v>1</v>
      </c>
      <c r="AX229" s="21" t="b">
        <v>1</v>
      </c>
      <c r="AY229" s="21" t="s">
        <v>91</v>
      </c>
      <c r="BJ229" s="21">
        <v>0</v>
      </c>
    </row>
    <row r="230" spans="2:62" s="22" customFormat="1">
      <c r="B230" s="259"/>
      <c r="C230" s="260">
        <v>40</v>
      </c>
      <c r="D230" s="260" t="s">
        <v>158</v>
      </c>
      <c r="E230" s="261" t="s">
        <v>257</v>
      </c>
      <c r="F230" s="261" t="s">
        <v>258</v>
      </c>
      <c r="G230" s="262" t="s">
        <v>118</v>
      </c>
      <c r="H230" s="263">
        <v>131.886</v>
      </c>
      <c r="I230" s="584"/>
      <c r="J230" s="264">
        <f>ROUND(H230*I230,2)</f>
        <v>0</v>
      </c>
      <c r="K230" s="702" t="s">
        <v>98</v>
      </c>
      <c r="L230" s="259"/>
      <c r="M230" s="265"/>
      <c r="N230" s="266" t="s">
        <v>26</v>
      </c>
      <c r="O230" s="267">
        <v>0</v>
      </c>
      <c r="P230" s="267">
        <f>H230*O230</f>
        <v>0</v>
      </c>
      <c r="Q230" s="267">
        <v>2.8000000000000001E-2</v>
      </c>
      <c r="R230" s="267">
        <f>H230*Q230</f>
        <v>3.6928079999999999</v>
      </c>
      <c r="S230" s="267">
        <v>0</v>
      </c>
      <c r="T230" s="268">
        <f>H230*S230</f>
        <v>0</v>
      </c>
      <c r="AR230" s="22">
        <v>8</v>
      </c>
      <c r="AT230" s="22" t="s">
        <v>158</v>
      </c>
      <c r="AU230" s="22">
        <v>2</v>
      </c>
      <c r="AY230" s="22" t="s">
        <v>91</v>
      </c>
      <c r="BE230" s="22">
        <f>IF(N230="základní",J230,0)</f>
        <v>0</v>
      </c>
      <c r="BF230" s="22">
        <f>IF(N230="snížená",J230,0)</f>
        <v>0</v>
      </c>
      <c r="BG230" s="22">
        <f>IF(N230="zákl. přenesená",J230,0)</f>
        <v>0</v>
      </c>
      <c r="BH230" s="22">
        <f>IF(N230="sníž. přenesená",J230,0)</f>
        <v>0</v>
      </c>
      <c r="BI230" s="22">
        <f>IF(N230="nulová",J230,0)</f>
        <v>0</v>
      </c>
      <c r="BJ230" s="22">
        <v>1</v>
      </c>
    </row>
    <row r="231" spans="2:62" s="21" customFormat="1" ht="11.25">
      <c r="B231" s="243"/>
      <c r="C231" s="244"/>
      <c r="D231" s="245" t="s">
        <v>101</v>
      </c>
      <c r="E231" s="246"/>
      <c r="F231" s="247" t="s">
        <v>369</v>
      </c>
      <c r="G231" s="248"/>
      <c r="H231" s="249">
        <v>131.886</v>
      </c>
      <c r="I231" s="250"/>
      <c r="J231" s="250"/>
      <c r="K231" s="251"/>
      <c r="L231" s="243"/>
      <c r="M231" s="252"/>
      <c r="N231" s="251"/>
      <c r="O231" s="253"/>
      <c r="P231" s="253"/>
      <c r="Q231" s="253"/>
      <c r="R231" s="253"/>
      <c r="S231" s="253"/>
      <c r="T231" s="254"/>
      <c r="AT231" s="21" t="s">
        <v>101</v>
      </c>
      <c r="AU231" s="21">
        <v>0</v>
      </c>
      <c r="AV231" s="21">
        <v>2</v>
      </c>
      <c r="AW231" s="21" t="b">
        <v>1</v>
      </c>
      <c r="AY231" s="21" t="s">
        <v>91</v>
      </c>
      <c r="BJ231" s="21">
        <v>0</v>
      </c>
    </row>
    <row r="232" spans="2:62" s="21" customFormat="1" ht="11.25">
      <c r="B232" s="243"/>
      <c r="C232" s="244"/>
      <c r="D232" s="245" t="s">
        <v>101</v>
      </c>
      <c r="E232" s="246"/>
      <c r="F232" s="257" t="s">
        <v>103</v>
      </c>
      <c r="G232" s="255"/>
      <c r="H232" s="258">
        <v>131.886</v>
      </c>
      <c r="I232" s="250"/>
      <c r="J232" s="250"/>
      <c r="K232" s="251"/>
      <c r="L232" s="243"/>
      <c r="M232" s="252"/>
      <c r="N232" s="251"/>
      <c r="O232" s="253"/>
      <c r="P232" s="253"/>
      <c r="Q232" s="253"/>
      <c r="R232" s="253"/>
      <c r="S232" s="253"/>
      <c r="T232" s="254"/>
      <c r="AT232" s="21" t="s">
        <v>101</v>
      </c>
      <c r="AU232" s="21">
        <v>0</v>
      </c>
      <c r="AV232" s="21">
        <v>4</v>
      </c>
      <c r="AW232" s="21" t="b">
        <v>1</v>
      </c>
      <c r="AX232" s="21" t="b">
        <v>1</v>
      </c>
      <c r="AY232" s="21" t="s">
        <v>91</v>
      </c>
      <c r="BJ232" s="21">
        <v>0</v>
      </c>
    </row>
    <row r="233" spans="2:62" s="20" customFormat="1" ht="24">
      <c r="B233" s="701"/>
      <c r="C233" s="611">
        <v>41</v>
      </c>
      <c r="D233" s="611" t="s">
        <v>94</v>
      </c>
      <c r="E233" s="702" t="s">
        <v>260</v>
      </c>
      <c r="F233" s="702" t="s">
        <v>261</v>
      </c>
      <c r="G233" s="703" t="s">
        <v>130</v>
      </c>
      <c r="H233" s="704">
        <v>11.425000000000001</v>
      </c>
      <c r="I233" s="705"/>
      <c r="J233" s="706">
        <f>ROUND(H233*I233,2)</f>
        <v>0</v>
      </c>
      <c r="K233" s="702" t="s">
        <v>98</v>
      </c>
      <c r="L233" s="701"/>
      <c r="M233" s="707"/>
      <c r="N233" s="708" t="s">
        <v>26</v>
      </c>
      <c r="O233" s="709">
        <v>0</v>
      </c>
      <c r="P233" s="709">
        <f>H233*O233</f>
        <v>0</v>
      </c>
      <c r="Q233" s="709">
        <v>2.2563399999999998</v>
      </c>
      <c r="R233" s="709">
        <f>H233*Q233</f>
        <v>25.778684500000001</v>
      </c>
      <c r="S233" s="709">
        <v>0</v>
      </c>
      <c r="T233" s="710">
        <f>H233*S233</f>
        <v>0</v>
      </c>
      <c r="U233" s="711"/>
      <c r="V233" s="711"/>
      <c r="W233" s="711"/>
      <c r="X233" s="711"/>
      <c r="Y233" s="711"/>
      <c r="Z233" s="711"/>
      <c r="AA233" s="711"/>
      <c r="AB233" s="711"/>
      <c r="AC233" s="711"/>
      <c r="AD233" s="711"/>
      <c r="AE233" s="711"/>
      <c r="AF233" s="711"/>
      <c r="AG233" s="711"/>
      <c r="AH233" s="711"/>
      <c r="AI233" s="711"/>
      <c r="AJ233" s="711"/>
      <c r="AK233" s="711"/>
      <c r="AL233" s="711"/>
      <c r="AM233" s="711"/>
      <c r="AN233" s="711"/>
      <c r="AO233" s="711"/>
      <c r="AP233" s="711"/>
      <c r="AQ233" s="711"/>
      <c r="AR233" s="711">
        <v>4</v>
      </c>
      <c r="AS233" s="711"/>
      <c r="AT233" s="711" t="s">
        <v>94</v>
      </c>
      <c r="AU233" s="711">
        <v>2</v>
      </c>
      <c r="AV233" s="711"/>
      <c r="AW233" s="711"/>
      <c r="AX233" s="711"/>
      <c r="AY233" s="711" t="s">
        <v>91</v>
      </c>
      <c r="AZ233" s="711"/>
      <c r="BA233" s="711"/>
      <c r="BB233" s="711"/>
      <c r="BC233" s="711"/>
      <c r="BD233" s="711"/>
      <c r="BE233" s="711">
        <f>IF(N233="základní",J233,0)</f>
        <v>0</v>
      </c>
      <c r="BF233" s="711">
        <f>IF(N233="snížená",J233,0)</f>
        <v>0</v>
      </c>
      <c r="BG233" s="711">
        <f>IF(N233="zákl. přenesená",J233,0)</f>
        <v>0</v>
      </c>
      <c r="BH233" s="711">
        <f>IF(N233="sníž. přenesená",J233,0)</f>
        <v>0</v>
      </c>
      <c r="BI233" s="711">
        <f>IF(N233="nulová",J233,0)</f>
        <v>0</v>
      </c>
      <c r="BJ233" s="711">
        <v>1</v>
      </c>
    </row>
    <row r="234" spans="2:62" s="15" customFormat="1">
      <c r="B234" s="186"/>
      <c r="D234" s="239" t="s">
        <v>99</v>
      </c>
      <c r="F234" s="148" t="s">
        <v>262</v>
      </c>
      <c r="L234" s="186"/>
      <c r="M234" s="240"/>
      <c r="T234" s="241"/>
      <c r="AT234" s="242" t="s">
        <v>99</v>
      </c>
      <c r="AU234" s="242">
        <v>0</v>
      </c>
      <c r="AY234" s="15" t="s">
        <v>91</v>
      </c>
      <c r="BJ234" s="15">
        <v>0</v>
      </c>
    </row>
    <row r="235" spans="2:62" s="21" customFormat="1" ht="11.25">
      <c r="B235" s="243"/>
      <c r="C235" s="244"/>
      <c r="D235" s="245" t="s">
        <v>101</v>
      </c>
      <c r="E235" s="246"/>
      <c r="F235" s="247" t="s">
        <v>370</v>
      </c>
      <c r="G235" s="248"/>
      <c r="H235" s="249">
        <v>11.425000000000001</v>
      </c>
      <c r="I235" s="250"/>
      <c r="J235" s="250"/>
      <c r="K235" s="251"/>
      <c r="L235" s="243"/>
      <c r="M235" s="252"/>
      <c r="N235" s="251"/>
      <c r="O235" s="253"/>
      <c r="P235" s="253"/>
      <c r="Q235" s="253"/>
      <c r="R235" s="253"/>
      <c r="S235" s="253"/>
      <c r="T235" s="254"/>
      <c r="AT235" s="21" t="s">
        <v>101</v>
      </c>
      <c r="AU235" s="21">
        <v>0</v>
      </c>
      <c r="AV235" s="21">
        <v>2</v>
      </c>
      <c r="AW235" s="21" t="b">
        <v>1</v>
      </c>
      <c r="AY235" s="21" t="s">
        <v>91</v>
      </c>
      <c r="BJ235" s="21">
        <v>0</v>
      </c>
    </row>
    <row r="236" spans="2:62" s="21" customFormat="1" ht="11.25">
      <c r="B236" s="243"/>
      <c r="C236" s="244"/>
      <c r="D236" s="245" t="s">
        <v>101</v>
      </c>
      <c r="E236" s="246"/>
      <c r="F236" s="257" t="s">
        <v>103</v>
      </c>
      <c r="G236" s="255"/>
      <c r="H236" s="258">
        <v>11.425000000000001</v>
      </c>
      <c r="I236" s="250"/>
      <c r="J236" s="250"/>
      <c r="K236" s="251"/>
      <c r="L236" s="243"/>
      <c r="M236" s="252"/>
      <c r="N236" s="251"/>
      <c r="O236" s="253"/>
      <c r="P236" s="253"/>
      <c r="Q236" s="253"/>
      <c r="R236" s="253"/>
      <c r="S236" s="253"/>
      <c r="T236" s="254"/>
      <c r="AT236" s="21" t="s">
        <v>101</v>
      </c>
      <c r="AU236" s="21">
        <v>0</v>
      </c>
      <c r="AV236" s="21">
        <v>4</v>
      </c>
      <c r="AW236" s="21" t="b">
        <v>1</v>
      </c>
      <c r="AX236" s="21" t="b">
        <v>1</v>
      </c>
      <c r="AY236" s="21" t="s">
        <v>91</v>
      </c>
      <c r="BJ236" s="21">
        <v>0</v>
      </c>
    </row>
    <row r="237" spans="2:62" s="20" customFormat="1" ht="24">
      <c r="B237" s="701"/>
      <c r="C237" s="611">
        <v>42</v>
      </c>
      <c r="D237" s="611" t="s">
        <v>94</v>
      </c>
      <c r="E237" s="702" t="s">
        <v>264</v>
      </c>
      <c r="F237" s="702" t="s">
        <v>265</v>
      </c>
      <c r="G237" s="703" t="s">
        <v>118</v>
      </c>
      <c r="H237" s="704">
        <v>140</v>
      </c>
      <c r="I237" s="705"/>
      <c r="J237" s="706">
        <f>ROUND(H237*I237,2)</f>
        <v>0</v>
      </c>
      <c r="K237" s="702" t="s">
        <v>98</v>
      </c>
      <c r="L237" s="701"/>
      <c r="M237" s="707"/>
      <c r="N237" s="708" t="s">
        <v>26</v>
      </c>
      <c r="O237" s="709">
        <v>0.24</v>
      </c>
      <c r="P237" s="709">
        <f>H237*O237</f>
        <v>33.6</v>
      </c>
      <c r="Q237" s="709">
        <v>1.0000000000000001E-5</v>
      </c>
      <c r="R237" s="709">
        <f>H237*Q237</f>
        <v>1.4000000000000002E-3</v>
      </c>
      <c r="S237" s="709">
        <v>0</v>
      </c>
      <c r="T237" s="710">
        <f>H237*S237</f>
        <v>0</v>
      </c>
      <c r="U237" s="711"/>
      <c r="V237" s="711"/>
      <c r="W237" s="711"/>
      <c r="X237" s="711"/>
      <c r="Y237" s="711"/>
      <c r="Z237" s="711"/>
      <c r="AA237" s="711"/>
      <c r="AB237" s="711"/>
      <c r="AC237" s="711"/>
      <c r="AD237" s="711"/>
      <c r="AE237" s="711"/>
      <c r="AF237" s="711"/>
      <c r="AG237" s="711"/>
      <c r="AH237" s="711"/>
      <c r="AI237" s="711"/>
      <c r="AJ237" s="711"/>
      <c r="AK237" s="711"/>
      <c r="AL237" s="711"/>
      <c r="AM237" s="711"/>
      <c r="AN237" s="711"/>
      <c r="AO237" s="711"/>
      <c r="AP237" s="711"/>
      <c r="AQ237" s="711"/>
      <c r="AR237" s="711">
        <v>4</v>
      </c>
      <c r="AS237" s="711"/>
      <c r="AT237" s="711" t="s">
        <v>94</v>
      </c>
      <c r="AU237" s="711">
        <v>2</v>
      </c>
      <c r="AV237" s="711"/>
      <c r="AW237" s="711"/>
      <c r="AX237" s="711"/>
      <c r="AY237" s="711" t="s">
        <v>91</v>
      </c>
      <c r="AZ237" s="711"/>
      <c r="BA237" s="711"/>
      <c r="BB237" s="711"/>
      <c r="BC237" s="711"/>
      <c r="BD237" s="711"/>
      <c r="BE237" s="711">
        <f>IF(N237="základní",J237,0)</f>
        <v>0</v>
      </c>
      <c r="BF237" s="711">
        <f>IF(N237="snížená",J237,0)</f>
        <v>0</v>
      </c>
      <c r="BG237" s="711">
        <f>IF(N237="zákl. přenesená",J237,0)</f>
        <v>0</v>
      </c>
      <c r="BH237" s="711">
        <f>IF(N237="sníž. přenesená",J237,0)</f>
        <v>0</v>
      </c>
      <c r="BI237" s="711">
        <f>IF(N237="nulová",J237,0)</f>
        <v>0</v>
      </c>
      <c r="BJ237" s="711">
        <v>1</v>
      </c>
    </row>
    <row r="238" spans="2:62" s="15" customFormat="1">
      <c r="B238" s="186"/>
      <c r="D238" s="239" t="s">
        <v>99</v>
      </c>
      <c r="F238" s="148" t="s">
        <v>266</v>
      </c>
      <c r="L238" s="186"/>
      <c r="M238" s="240"/>
      <c r="T238" s="241"/>
      <c r="AT238" s="242" t="s">
        <v>99</v>
      </c>
      <c r="AU238" s="242">
        <v>0</v>
      </c>
      <c r="AY238" s="15" t="s">
        <v>91</v>
      </c>
      <c r="BJ238" s="15">
        <v>0</v>
      </c>
    </row>
    <row r="239" spans="2:62" s="21" customFormat="1" ht="11.25">
      <c r="B239" s="243"/>
      <c r="C239" s="244"/>
      <c r="D239" s="245" t="s">
        <v>101</v>
      </c>
      <c r="E239" s="246"/>
      <c r="F239" s="247" t="s">
        <v>328</v>
      </c>
      <c r="G239" s="248"/>
      <c r="H239" s="249">
        <v>140</v>
      </c>
      <c r="I239" s="250"/>
      <c r="J239" s="250"/>
      <c r="K239" s="251"/>
      <c r="L239" s="243"/>
      <c r="M239" s="252"/>
      <c r="N239" s="251"/>
      <c r="O239" s="253"/>
      <c r="P239" s="253"/>
      <c r="Q239" s="253"/>
      <c r="R239" s="253"/>
      <c r="S239" s="253"/>
      <c r="T239" s="254"/>
      <c r="AT239" s="21" t="s">
        <v>101</v>
      </c>
      <c r="AU239" s="21">
        <v>0</v>
      </c>
      <c r="AV239" s="21">
        <v>2</v>
      </c>
      <c r="AW239" s="21" t="b">
        <v>1</v>
      </c>
      <c r="AY239" s="21" t="s">
        <v>91</v>
      </c>
      <c r="BJ239" s="21">
        <v>0</v>
      </c>
    </row>
    <row r="240" spans="2:62" s="21" customFormat="1" ht="11.25">
      <c r="B240" s="243"/>
      <c r="C240" s="244"/>
      <c r="D240" s="245" t="s">
        <v>101</v>
      </c>
      <c r="E240" s="246"/>
      <c r="F240" s="257" t="s">
        <v>103</v>
      </c>
      <c r="G240" s="255"/>
      <c r="H240" s="258">
        <v>140</v>
      </c>
      <c r="I240" s="250"/>
      <c r="J240" s="250"/>
      <c r="K240" s="251"/>
      <c r="L240" s="243"/>
      <c r="M240" s="252"/>
      <c r="N240" s="251"/>
      <c r="O240" s="253"/>
      <c r="P240" s="253"/>
      <c r="Q240" s="253"/>
      <c r="R240" s="253"/>
      <c r="S240" s="253"/>
      <c r="T240" s="254"/>
      <c r="AT240" s="21" t="s">
        <v>101</v>
      </c>
      <c r="AU240" s="21">
        <v>0</v>
      </c>
      <c r="AV240" s="21">
        <v>4</v>
      </c>
      <c r="AW240" s="21" t="b">
        <v>1</v>
      </c>
      <c r="AX240" s="21" t="b">
        <v>1</v>
      </c>
      <c r="AY240" s="21" t="s">
        <v>91</v>
      </c>
      <c r="BJ240" s="21">
        <v>0</v>
      </c>
    </row>
    <row r="241" spans="2:62" s="20" customFormat="1" ht="24">
      <c r="B241" s="701"/>
      <c r="C241" s="611">
        <v>43</v>
      </c>
      <c r="D241" s="611" t="s">
        <v>94</v>
      </c>
      <c r="E241" s="702" t="s">
        <v>267</v>
      </c>
      <c r="F241" s="702" t="s">
        <v>268</v>
      </c>
      <c r="G241" s="703" t="s">
        <v>118</v>
      </c>
      <c r="H241" s="704">
        <v>140</v>
      </c>
      <c r="I241" s="705"/>
      <c r="J241" s="706">
        <f>ROUND(H241*I241,2)</f>
        <v>0</v>
      </c>
      <c r="K241" s="702" t="s">
        <v>98</v>
      </c>
      <c r="L241" s="701"/>
      <c r="M241" s="707"/>
      <c r="N241" s="708" t="s">
        <v>26</v>
      </c>
      <c r="O241" s="709">
        <v>0.104</v>
      </c>
      <c r="P241" s="709">
        <f>H241*O241</f>
        <v>14.559999999999999</v>
      </c>
      <c r="Q241" s="709">
        <v>3.4000000000000002E-4</v>
      </c>
      <c r="R241" s="709">
        <f>H241*Q241</f>
        <v>4.7600000000000003E-2</v>
      </c>
      <c r="S241" s="709">
        <v>0</v>
      </c>
      <c r="T241" s="710">
        <f>H241*S241</f>
        <v>0</v>
      </c>
      <c r="U241" s="711"/>
      <c r="V241" s="711"/>
      <c r="W241" s="711"/>
      <c r="X241" s="711"/>
      <c r="Y241" s="711"/>
      <c r="Z241" s="711"/>
      <c r="AA241" s="711"/>
      <c r="AB241" s="711"/>
      <c r="AC241" s="711"/>
      <c r="AD241" s="711"/>
      <c r="AE241" s="711"/>
      <c r="AF241" s="711"/>
      <c r="AG241" s="711"/>
      <c r="AH241" s="711"/>
      <c r="AI241" s="711"/>
      <c r="AJ241" s="711"/>
      <c r="AK241" s="711"/>
      <c r="AL241" s="711"/>
      <c r="AM241" s="711"/>
      <c r="AN241" s="711"/>
      <c r="AO241" s="711"/>
      <c r="AP241" s="711"/>
      <c r="AQ241" s="711"/>
      <c r="AR241" s="711">
        <v>4</v>
      </c>
      <c r="AS241" s="711"/>
      <c r="AT241" s="711" t="s">
        <v>94</v>
      </c>
      <c r="AU241" s="711">
        <v>2</v>
      </c>
      <c r="AV241" s="711"/>
      <c r="AW241" s="711"/>
      <c r="AX241" s="711"/>
      <c r="AY241" s="711" t="s">
        <v>91</v>
      </c>
      <c r="AZ241" s="711"/>
      <c r="BA241" s="711"/>
      <c r="BB241" s="711"/>
      <c r="BC241" s="711"/>
      <c r="BD241" s="711"/>
      <c r="BE241" s="711">
        <f>IF(N241="základní",J241,0)</f>
        <v>0</v>
      </c>
      <c r="BF241" s="711">
        <f>IF(N241="snížená",J241,0)</f>
        <v>0</v>
      </c>
      <c r="BG241" s="711">
        <f>IF(N241="zákl. přenesená",J241,0)</f>
        <v>0</v>
      </c>
      <c r="BH241" s="711">
        <f>IF(N241="sníž. přenesená",J241,0)</f>
        <v>0</v>
      </c>
      <c r="BI241" s="711">
        <f>IF(N241="nulová",J241,0)</f>
        <v>0</v>
      </c>
      <c r="BJ241" s="711">
        <v>1</v>
      </c>
    </row>
    <row r="242" spans="2:62" s="15" customFormat="1">
      <c r="B242" s="186"/>
      <c r="D242" s="239" t="s">
        <v>99</v>
      </c>
      <c r="F242" s="148" t="s">
        <v>269</v>
      </c>
      <c r="L242" s="186"/>
      <c r="M242" s="240"/>
      <c r="T242" s="241"/>
      <c r="AT242" s="242" t="s">
        <v>99</v>
      </c>
      <c r="AU242" s="242">
        <v>0</v>
      </c>
      <c r="AY242" s="15" t="s">
        <v>91</v>
      </c>
      <c r="BJ242" s="15">
        <v>0</v>
      </c>
    </row>
    <row r="243" spans="2:62" s="20" customFormat="1">
      <c r="B243" s="701"/>
      <c r="C243" s="611">
        <v>44</v>
      </c>
      <c r="D243" s="611" t="s">
        <v>94</v>
      </c>
      <c r="E243" s="702" t="s">
        <v>270</v>
      </c>
      <c r="F243" s="702" t="s">
        <v>271</v>
      </c>
      <c r="G243" s="703" t="s">
        <v>118</v>
      </c>
      <c r="H243" s="704">
        <v>126</v>
      </c>
      <c r="I243" s="705"/>
      <c r="J243" s="706">
        <f>ROUND(H243*I243,2)</f>
        <v>0</v>
      </c>
      <c r="K243" s="702" t="s">
        <v>98</v>
      </c>
      <c r="L243" s="701"/>
      <c r="M243" s="707"/>
      <c r="N243" s="708" t="s">
        <v>26</v>
      </c>
      <c r="O243" s="709">
        <v>0.124</v>
      </c>
      <c r="P243" s="709">
        <f>H243*O243</f>
        <v>15.624000000000001</v>
      </c>
      <c r="Q243" s="709">
        <v>0</v>
      </c>
      <c r="R243" s="709">
        <f>H243*Q243</f>
        <v>0</v>
      </c>
      <c r="S243" s="709">
        <v>0</v>
      </c>
      <c r="T243" s="710">
        <f>H243*S243</f>
        <v>0</v>
      </c>
      <c r="U243" s="711"/>
      <c r="V243" s="711"/>
      <c r="W243" s="711"/>
      <c r="X243" s="711"/>
      <c r="Y243" s="711"/>
      <c r="Z243" s="711"/>
      <c r="AA243" s="711"/>
      <c r="AB243" s="711"/>
      <c r="AC243" s="711"/>
      <c r="AD243" s="711"/>
      <c r="AE243" s="711"/>
      <c r="AF243" s="711"/>
      <c r="AG243" s="711"/>
      <c r="AH243" s="711"/>
      <c r="AI243" s="711"/>
      <c r="AJ243" s="711"/>
      <c r="AK243" s="711"/>
      <c r="AL243" s="711"/>
      <c r="AM243" s="711"/>
      <c r="AN243" s="711"/>
      <c r="AO243" s="711"/>
      <c r="AP243" s="711"/>
      <c r="AQ243" s="711"/>
      <c r="AR243" s="711">
        <v>4</v>
      </c>
      <c r="AS243" s="711"/>
      <c r="AT243" s="711" t="s">
        <v>94</v>
      </c>
      <c r="AU243" s="711">
        <v>2</v>
      </c>
      <c r="AV243" s="711"/>
      <c r="AW243" s="711"/>
      <c r="AX243" s="711"/>
      <c r="AY243" s="711" t="s">
        <v>91</v>
      </c>
      <c r="AZ243" s="711"/>
      <c r="BA243" s="711"/>
      <c r="BB243" s="711"/>
      <c r="BC243" s="711"/>
      <c r="BD243" s="711"/>
      <c r="BE243" s="711">
        <f>IF(N243="základní",J243,0)</f>
        <v>0</v>
      </c>
      <c r="BF243" s="711">
        <f>IF(N243="snížená",J243,0)</f>
        <v>0</v>
      </c>
      <c r="BG243" s="711">
        <f>IF(N243="zákl. přenesená",J243,0)</f>
        <v>0</v>
      </c>
      <c r="BH243" s="711">
        <f>IF(N243="sníž. přenesená",J243,0)</f>
        <v>0</v>
      </c>
      <c r="BI243" s="711">
        <f>IF(N243="nulová",J243,0)</f>
        <v>0</v>
      </c>
      <c r="BJ243" s="711">
        <v>1</v>
      </c>
    </row>
    <row r="244" spans="2:62" s="15" customFormat="1">
      <c r="B244" s="186"/>
      <c r="D244" s="239" t="s">
        <v>99</v>
      </c>
      <c r="F244" s="148" t="s">
        <v>272</v>
      </c>
      <c r="L244" s="186"/>
      <c r="M244" s="240"/>
      <c r="T244" s="241"/>
      <c r="AT244" s="242" t="s">
        <v>99</v>
      </c>
      <c r="AU244" s="242">
        <v>0</v>
      </c>
      <c r="AY244" s="15" t="s">
        <v>91</v>
      </c>
      <c r="BJ244" s="15">
        <v>0</v>
      </c>
    </row>
    <row r="245" spans="2:62" s="21" customFormat="1" ht="11.25">
      <c r="B245" s="243"/>
      <c r="C245" s="244"/>
      <c r="D245" s="245" t="s">
        <v>101</v>
      </c>
      <c r="E245" s="246"/>
      <c r="F245" s="247" t="s">
        <v>371</v>
      </c>
      <c r="G245" s="248"/>
      <c r="H245" s="249">
        <v>126</v>
      </c>
      <c r="I245" s="250"/>
      <c r="J245" s="250"/>
      <c r="K245" s="251"/>
      <c r="L245" s="243"/>
      <c r="M245" s="252"/>
      <c r="N245" s="251"/>
      <c r="O245" s="253"/>
      <c r="P245" s="253"/>
      <c r="Q245" s="253"/>
      <c r="R245" s="253"/>
      <c r="S245" s="253"/>
      <c r="T245" s="254"/>
      <c r="AT245" s="21" t="s">
        <v>101</v>
      </c>
      <c r="AU245" s="21">
        <v>0</v>
      </c>
      <c r="AV245" s="21">
        <v>2</v>
      </c>
      <c r="AW245" s="21" t="b">
        <v>1</v>
      </c>
      <c r="AY245" s="21" t="s">
        <v>91</v>
      </c>
      <c r="BJ245" s="21">
        <v>0</v>
      </c>
    </row>
    <row r="246" spans="2:62" s="21" customFormat="1" ht="11.25">
      <c r="B246" s="243"/>
      <c r="C246" s="244"/>
      <c r="D246" s="245" t="s">
        <v>101</v>
      </c>
      <c r="E246" s="246"/>
      <c r="F246" s="257" t="s">
        <v>103</v>
      </c>
      <c r="G246" s="255"/>
      <c r="H246" s="258">
        <v>126</v>
      </c>
      <c r="I246" s="250"/>
      <c r="J246" s="250"/>
      <c r="K246" s="251"/>
      <c r="L246" s="243"/>
      <c r="M246" s="252"/>
      <c r="N246" s="251"/>
      <c r="O246" s="253"/>
      <c r="P246" s="253"/>
      <c r="Q246" s="253"/>
      <c r="R246" s="253"/>
      <c r="S246" s="253"/>
      <c r="T246" s="254"/>
      <c r="AT246" s="21" t="s">
        <v>101</v>
      </c>
      <c r="AU246" s="21">
        <v>0</v>
      </c>
      <c r="AV246" s="21">
        <v>4</v>
      </c>
      <c r="AW246" s="21" t="b">
        <v>1</v>
      </c>
      <c r="AX246" s="21" t="b">
        <v>1</v>
      </c>
      <c r="AY246" s="21" t="s">
        <v>91</v>
      </c>
      <c r="BJ246" s="21">
        <v>0</v>
      </c>
    </row>
    <row r="247" spans="2:62" s="20" customFormat="1" ht="24">
      <c r="B247" s="701"/>
      <c r="C247" s="611">
        <v>45</v>
      </c>
      <c r="D247" s="611" t="s">
        <v>94</v>
      </c>
      <c r="E247" s="702" t="s">
        <v>274</v>
      </c>
      <c r="F247" s="702" t="s">
        <v>275</v>
      </c>
      <c r="G247" s="703" t="s">
        <v>97</v>
      </c>
      <c r="H247" s="704">
        <v>3.4</v>
      </c>
      <c r="I247" s="705"/>
      <c r="J247" s="706">
        <f>ROUND(H247*I247,2)</f>
        <v>0</v>
      </c>
      <c r="K247" s="702" t="s">
        <v>98</v>
      </c>
      <c r="L247" s="701"/>
      <c r="M247" s="707"/>
      <c r="N247" s="708" t="s">
        <v>26</v>
      </c>
      <c r="O247" s="709">
        <v>0</v>
      </c>
      <c r="P247" s="709">
        <f>H247*O247</f>
        <v>0</v>
      </c>
      <c r="Q247" s="709">
        <v>0</v>
      </c>
      <c r="R247" s="709">
        <f>H247*Q247</f>
        <v>0</v>
      </c>
      <c r="S247" s="709">
        <v>0</v>
      </c>
      <c r="T247" s="710">
        <f>H247*S247</f>
        <v>0</v>
      </c>
      <c r="U247" s="711"/>
      <c r="V247" s="711"/>
      <c r="W247" s="711"/>
      <c r="X247" s="711"/>
      <c r="Y247" s="711"/>
      <c r="Z247" s="711"/>
      <c r="AA247" s="711"/>
      <c r="AB247" s="711"/>
      <c r="AC247" s="711"/>
      <c r="AD247" s="711"/>
      <c r="AE247" s="711"/>
      <c r="AF247" s="711"/>
      <c r="AG247" s="711"/>
      <c r="AH247" s="711"/>
      <c r="AI247" s="711"/>
      <c r="AJ247" s="711"/>
      <c r="AK247" s="711"/>
      <c r="AL247" s="711"/>
      <c r="AM247" s="711"/>
      <c r="AN247" s="711"/>
      <c r="AO247" s="711"/>
      <c r="AP247" s="711"/>
      <c r="AQ247" s="711"/>
      <c r="AR247" s="711">
        <v>4</v>
      </c>
      <c r="AS247" s="711"/>
      <c r="AT247" s="711" t="s">
        <v>94</v>
      </c>
      <c r="AU247" s="711">
        <v>2</v>
      </c>
      <c r="AV247" s="711"/>
      <c r="AW247" s="711"/>
      <c r="AX247" s="711"/>
      <c r="AY247" s="711" t="s">
        <v>91</v>
      </c>
      <c r="AZ247" s="711"/>
      <c r="BA247" s="711"/>
      <c r="BB247" s="711"/>
      <c r="BC247" s="711"/>
      <c r="BD247" s="711"/>
      <c r="BE247" s="711">
        <f>IF(N247="základní",J247,0)</f>
        <v>0</v>
      </c>
      <c r="BF247" s="711">
        <f>IF(N247="snížená",J247,0)</f>
        <v>0</v>
      </c>
      <c r="BG247" s="711">
        <f>IF(N247="zákl. přenesená",J247,0)</f>
        <v>0</v>
      </c>
      <c r="BH247" s="711">
        <f>IF(N247="sníž. přenesená",J247,0)</f>
        <v>0</v>
      </c>
      <c r="BI247" s="711">
        <f>IF(N247="nulová",J247,0)</f>
        <v>0</v>
      </c>
      <c r="BJ247" s="711">
        <v>1</v>
      </c>
    </row>
    <row r="248" spans="2:62" s="15" customFormat="1">
      <c r="B248" s="186"/>
      <c r="D248" s="239" t="s">
        <v>99</v>
      </c>
      <c r="F248" s="148" t="s">
        <v>276</v>
      </c>
      <c r="L248" s="186"/>
      <c r="M248" s="240"/>
      <c r="T248" s="241"/>
      <c r="AT248" s="242" t="s">
        <v>99</v>
      </c>
      <c r="AU248" s="242">
        <v>0</v>
      </c>
      <c r="AY248" s="15" t="s">
        <v>91</v>
      </c>
      <c r="BJ248" s="15">
        <v>0</v>
      </c>
    </row>
    <row r="249" spans="2:62" s="21" customFormat="1" ht="11.25">
      <c r="B249" s="243"/>
      <c r="C249" s="244"/>
      <c r="D249" s="245" t="s">
        <v>101</v>
      </c>
      <c r="E249" s="246"/>
      <c r="F249" s="247" t="s">
        <v>372</v>
      </c>
      <c r="G249" s="248"/>
      <c r="H249" s="249">
        <v>3.4</v>
      </c>
      <c r="I249" s="250"/>
      <c r="J249" s="250"/>
      <c r="K249" s="251"/>
      <c r="L249" s="243"/>
      <c r="M249" s="252"/>
      <c r="N249" s="251"/>
      <c r="O249" s="253"/>
      <c r="P249" s="253"/>
      <c r="Q249" s="253"/>
      <c r="R249" s="253"/>
      <c r="S249" s="253"/>
      <c r="T249" s="254"/>
      <c r="AT249" s="21" t="s">
        <v>101</v>
      </c>
      <c r="AU249" s="21">
        <v>0</v>
      </c>
      <c r="AV249" s="21">
        <v>2</v>
      </c>
      <c r="AW249" s="21" t="b">
        <v>1</v>
      </c>
      <c r="AY249" s="21" t="s">
        <v>91</v>
      </c>
      <c r="BJ249" s="21">
        <v>0</v>
      </c>
    </row>
    <row r="250" spans="2:62" s="21" customFormat="1" ht="11.25">
      <c r="B250" s="243"/>
      <c r="C250" s="244"/>
      <c r="D250" s="245" t="s">
        <v>101</v>
      </c>
      <c r="E250" s="246"/>
      <c r="F250" s="257" t="s">
        <v>103</v>
      </c>
      <c r="G250" s="255"/>
      <c r="H250" s="258">
        <v>3.4</v>
      </c>
      <c r="I250" s="250"/>
      <c r="J250" s="250"/>
      <c r="K250" s="251"/>
      <c r="L250" s="243"/>
      <c r="M250" s="252"/>
      <c r="N250" s="251"/>
      <c r="O250" s="253"/>
      <c r="P250" s="253"/>
      <c r="Q250" s="253"/>
      <c r="R250" s="253"/>
      <c r="S250" s="253"/>
      <c r="T250" s="254"/>
      <c r="AT250" s="21" t="s">
        <v>101</v>
      </c>
      <c r="AU250" s="21">
        <v>0</v>
      </c>
      <c r="AV250" s="21">
        <v>4</v>
      </c>
      <c r="AW250" s="21" t="b">
        <v>1</v>
      </c>
      <c r="AX250" s="21" t="b">
        <v>1</v>
      </c>
      <c r="AY250" s="21" t="s">
        <v>91</v>
      </c>
      <c r="BJ250" s="21">
        <v>0</v>
      </c>
    </row>
    <row r="251" spans="2:62" s="20" customFormat="1" ht="24">
      <c r="B251" s="701"/>
      <c r="C251" s="611">
        <v>46</v>
      </c>
      <c r="D251" s="611" t="s">
        <v>94</v>
      </c>
      <c r="E251" s="702" t="s">
        <v>277</v>
      </c>
      <c r="F251" s="702" t="s">
        <v>278</v>
      </c>
      <c r="G251" s="703" t="s">
        <v>118</v>
      </c>
      <c r="H251" s="704">
        <v>140</v>
      </c>
      <c r="I251" s="705"/>
      <c r="J251" s="706">
        <f>ROUND(H251*I251,2)</f>
        <v>0</v>
      </c>
      <c r="K251" s="702" t="s">
        <v>98</v>
      </c>
      <c r="L251" s="701"/>
      <c r="M251" s="707"/>
      <c r="N251" s="708" t="s">
        <v>26</v>
      </c>
      <c r="O251" s="709">
        <v>0</v>
      </c>
      <c r="P251" s="709">
        <f>H251*O251</f>
        <v>0</v>
      </c>
      <c r="Q251" s="709">
        <v>0</v>
      </c>
      <c r="R251" s="709">
        <f>H251*Q251</f>
        <v>0</v>
      </c>
      <c r="S251" s="709">
        <v>0</v>
      </c>
      <c r="T251" s="710">
        <f>H251*S251</f>
        <v>0</v>
      </c>
      <c r="U251" s="711"/>
      <c r="V251" s="711"/>
      <c r="W251" s="711"/>
      <c r="X251" s="711"/>
      <c r="Y251" s="711"/>
      <c r="Z251" s="711"/>
      <c r="AA251" s="711"/>
      <c r="AB251" s="711"/>
      <c r="AC251" s="711"/>
      <c r="AD251" s="711"/>
      <c r="AE251" s="711"/>
      <c r="AF251" s="711"/>
      <c r="AG251" s="711"/>
      <c r="AH251" s="711"/>
      <c r="AI251" s="711"/>
      <c r="AJ251" s="711"/>
      <c r="AK251" s="711"/>
      <c r="AL251" s="711"/>
      <c r="AM251" s="711"/>
      <c r="AN251" s="711"/>
      <c r="AO251" s="711"/>
      <c r="AP251" s="711"/>
      <c r="AQ251" s="711"/>
      <c r="AR251" s="711">
        <v>4</v>
      </c>
      <c r="AS251" s="711"/>
      <c r="AT251" s="711" t="s">
        <v>94</v>
      </c>
      <c r="AU251" s="711">
        <v>2</v>
      </c>
      <c r="AV251" s="711"/>
      <c r="AW251" s="711"/>
      <c r="AX251" s="711"/>
      <c r="AY251" s="711" t="s">
        <v>91</v>
      </c>
      <c r="AZ251" s="711"/>
      <c r="BA251" s="711"/>
      <c r="BB251" s="711"/>
      <c r="BC251" s="711"/>
      <c r="BD251" s="711"/>
      <c r="BE251" s="711">
        <f>IF(N251="základní",J251,0)</f>
        <v>0</v>
      </c>
      <c r="BF251" s="711">
        <f>IF(N251="snížená",J251,0)</f>
        <v>0</v>
      </c>
      <c r="BG251" s="711">
        <f>IF(N251="zákl. přenesená",J251,0)</f>
        <v>0</v>
      </c>
      <c r="BH251" s="711">
        <f>IF(N251="sníž. přenesená",J251,0)</f>
        <v>0</v>
      </c>
      <c r="BI251" s="711">
        <f>IF(N251="nulová",J251,0)</f>
        <v>0</v>
      </c>
      <c r="BJ251" s="711">
        <v>1</v>
      </c>
    </row>
    <row r="252" spans="2:62" s="15" customFormat="1">
      <c r="B252" s="186"/>
      <c r="D252" s="239" t="s">
        <v>99</v>
      </c>
      <c r="F252" s="148" t="s">
        <v>279</v>
      </c>
      <c r="L252" s="186"/>
      <c r="M252" s="240"/>
      <c r="T252" s="241"/>
      <c r="AT252" s="242" t="s">
        <v>99</v>
      </c>
      <c r="AU252" s="242">
        <v>0</v>
      </c>
      <c r="AY252" s="15" t="s">
        <v>91</v>
      </c>
      <c r="BJ252" s="15">
        <v>0</v>
      </c>
    </row>
    <row r="253" spans="2:62" s="22" customFormat="1" ht="24">
      <c r="B253" s="259"/>
      <c r="C253" s="260">
        <v>47</v>
      </c>
      <c r="D253" s="260" t="s">
        <v>158</v>
      </c>
      <c r="E253" s="261" t="s">
        <v>280</v>
      </c>
      <c r="F253" s="261" t="s">
        <v>281</v>
      </c>
      <c r="G253" s="262" t="s">
        <v>118</v>
      </c>
      <c r="H253" s="263">
        <v>147</v>
      </c>
      <c r="I253" s="584"/>
      <c r="J253" s="264">
        <f>ROUND(H253*I253,2)</f>
        <v>0</v>
      </c>
      <c r="K253" s="702" t="s">
        <v>98</v>
      </c>
      <c r="L253" s="259"/>
      <c r="M253" s="265"/>
      <c r="N253" s="266" t="s">
        <v>26</v>
      </c>
      <c r="O253" s="267">
        <v>0</v>
      </c>
      <c r="P253" s="267">
        <f>H253*O253</f>
        <v>0</v>
      </c>
      <c r="Q253" s="267">
        <v>6.8999999999999997E-4</v>
      </c>
      <c r="R253" s="267">
        <f>H253*Q253</f>
        <v>0.10142999999999999</v>
      </c>
      <c r="S253" s="267">
        <v>0</v>
      </c>
      <c r="T253" s="268">
        <f>H253*S253</f>
        <v>0</v>
      </c>
      <c r="AR253" s="22">
        <v>8</v>
      </c>
      <c r="AT253" s="22" t="s">
        <v>158</v>
      </c>
      <c r="AU253" s="22">
        <v>2</v>
      </c>
      <c r="AY253" s="22" t="s">
        <v>91</v>
      </c>
      <c r="BE253" s="22">
        <f>IF(N253="základní",J253,0)</f>
        <v>0</v>
      </c>
      <c r="BF253" s="22">
        <f>IF(N253="snížená",J253,0)</f>
        <v>0</v>
      </c>
      <c r="BG253" s="22">
        <f>IF(N253="zákl. přenesená",J253,0)</f>
        <v>0</v>
      </c>
      <c r="BH253" s="22">
        <f>IF(N253="sníž. přenesená",J253,0)</f>
        <v>0</v>
      </c>
      <c r="BI253" s="22">
        <f>IF(N253="nulová",J253,0)</f>
        <v>0</v>
      </c>
      <c r="BJ253" s="22">
        <v>1</v>
      </c>
    </row>
    <row r="254" spans="2:62" s="21" customFormat="1" ht="11.25">
      <c r="B254" s="243"/>
      <c r="C254" s="244"/>
      <c r="D254" s="245" t="s">
        <v>101</v>
      </c>
      <c r="E254" s="246"/>
      <c r="F254" s="247" t="s">
        <v>373</v>
      </c>
      <c r="G254" s="248"/>
      <c r="H254" s="249">
        <v>147</v>
      </c>
      <c r="I254" s="250"/>
      <c r="J254" s="250"/>
      <c r="K254" s="251"/>
      <c r="L254" s="243"/>
      <c r="M254" s="252"/>
      <c r="N254" s="251"/>
      <c r="O254" s="253"/>
      <c r="P254" s="253"/>
      <c r="Q254" s="253"/>
      <c r="R254" s="253"/>
      <c r="S254" s="253"/>
      <c r="T254" s="254"/>
      <c r="AT254" s="21" t="s">
        <v>101</v>
      </c>
      <c r="AU254" s="21">
        <v>0</v>
      </c>
      <c r="AV254" s="21">
        <v>2</v>
      </c>
      <c r="AW254" s="21" t="b">
        <v>1</v>
      </c>
      <c r="AY254" s="21" t="s">
        <v>91</v>
      </c>
      <c r="BJ254" s="21">
        <v>0</v>
      </c>
    </row>
    <row r="255" spans="2:62" s="21" customFormat="1" ht="11.25">
      <c r="B255" s="243"/>
      <c r="C255" s="244"/>
      <c r="D255" s="245" t="s">
        <v>101</v>
      </c>
      <c r="E255" s="246"/>
      <c r="F255" s="257" t="s">
        <v>103</v>
      </c>
      <c r="G255" s="255"/>
      <c r="H255" s="258">
        <v>147</v>
      </c>
      <c r="I255" s="250"/>
      <c r="J255" s="250"/>
      <c r="K255" s="251"/>
      <c r="L255" s="243"/>
      <c r="M255" s="252"/>
      <c r="N255" s="251"/>
      <c r="O255" s="253"/>
      <c r="P255" s="253"/>
      <c r="Q255" s="253"/>
      <c r="R255" s="253"/>
      <c r="S255" s="253"/>
      <c r="T255" s="254"/>
      <c r="AT255" s="21" t="s">
        <v>101</v>
      </c>
      <c r="AU255" s="21">
        <v>0</v>
      </c>
      <c r="AV255" s="21">
        <v>4</v>
      </c>
      <c r="AW255" s="21" t="b">
        <v>1</v>
      </c>
      <c r="AX255" s="21" t="b">
        <v>1</v>
      </c>
      <c r="AY255" s="21" t="s">
        <v>91</v>
      </c>
      <c r="BJ255" s="21">
        <v>0</v>
      </c>
    </row>
    <row r="256" spans="2:62" s="19" customFormat="1" ht="23.1" customHeight="1">
      <c r="B256" s="231"/>
      <c r="C256" s="232"/>
      <c r="D256" s="222" t="s">
        <v>52</v>
      </c>
      <c r="E256" s="233" t="s">
        <v>291</v>
      </c>
      <c r="F256" s="234" t="s">
        <v>292</v>
      </c>
      <c r="G256" s="235"/>
      <c r="H256" s="236"/>
      <c r="I256" s="237"/>
      <c r="J256" s="237">
        <f>J257 + J261 + J265 + J269</f>
        <v>0</v>
      </c>
      <c r="K256" s="234"/>
      <c r="L256" s="231"/>
      <c r="M256" s="238"/>
      <c r="N256" s="228"/>
      <c r="O256" s="229"/>
      <c r="P256" s="229">
        <f>P257 + P261 + P265 + P269</f>
        <v>0</v>
      </c>
      <c r="Q256" s="229"/>
      <c r="R256" s="229">
        <f>R257 + R261 + R265 + R269</f>
        <v>0</v>
      </c>
      <c r="S256" s="229"/>
      <c r="T256" s="230">
        <f>T257 + T261 + T265 + T269</f>
        <v>0</v>
      </c>
      <c r="AR256" s="19">
        <v>1</v>
      </c>
      <c r="AT256" s="19" t="s">
        <v>52</v>
      </c>
      <c r="AU256" s="19">
        <v>1</v>
      </c>
      <c r="AY256" s="19" t="s">
        <v>91</v>
      </c>
      <c r="BJ256" s="19">
        <v>0</v>
      </c>
    </row>
    <row r="257" spans="2:62" s="20" customFormat="1">
      <c r="B257" s="701"/>
      <c r="C257" s="611">
        <v>48</v>
      </c>
      <c r="D257" s="611" t="s">
        <v>94</v>
      </c>
      <c r="E257" s="702" t="s">
        <v>293</v>
      </c>
      <c r="F257" s="702" t="s">
        <v>294</v>
      </c>
      <c r="G257" s="703" t="s">
        <v>151</v>
      </c>
      <c r="H257" s="704">
        <v>210.16</v>
      </c>
      <c r="I257" s="705"/>
      <c r="J257" s="706">
        <f>ROUND(H257*I257,2)</f>
        <v>0</v>
      </c>
      <c r="K257" s="702" t="s">
        <v>98</v>
      </c>
      <c r="L257" s="701"/>
      <c r="M257" s="707"/>
      <c r="N257" s="708" t="s">
        <v>26</v>
      </c>
      <c r="O257" s="709">
        <v>0</v>
      </c>
      <c r="P257" s="709">
        <f>H257*O257</f>
        <v>0</v>
      </c>
      <c r="Q257" s="709">
        <v>0</v>
      </c>
      <c r="R257" s="709">
        <f>H257*Q257</f>
        <v>0</v>
      </c>
      <c r="S257" s="709">
        <v>0</v>
      </c>
      <c r="T257" s="710">
        <f>H257*S257</f>
        <v>0</v>
      </c>
      <c r="U257" s="711"/>
      <c r="V257" s="711"/>
      <c r="W257" s="711"/>
      <c r="X257" s="711"/>
      <c r="Y257" s="711"/>
      <c r="Z257" s="711"/>
      <c r="AA257" s="711"/>
      <c r="AB257" s="711"/>
      <c r="AC257" s="711"/>
      <c r="AD257" s="711"/>
      <c r="AE257" s="711"/>
      <c r="AF257" s="711"/>
      <c r="AG257" s="711"/>
      <c r="AH257" s="711"/>
      <c r="AI257" s="711"/>
      <c r="AJ257" s="711"/>
      <c r="AK257" s="711"/>
      <c r="AL257" s="711"/>
      <c r="AM257" s="711"/>
      <c r="AN257" s="711"/>
      <c r="AO257" s="711"/>
      <c r="AP257" s="711"/>
      <c r="AQ257" s="711"/>
      <c r="AR257" s="711">
        <v>4</v>
      </c>
      <c r="AS257" s="711"/>
      <c r="AT257" s="711" t="s">
        <v>94</v>
      </c>
      <c r="AU257" s="711">
        <v>2</v>
      </c>
      <c r="AV257" s="711"/>
      <c r="AW257" s="711"/>
      <c r="AX257" s="711"/>
      <c r="AY257" s="711" t="s">
        <v>91</v>
      </c>
      <c r="AZ257" s="711"/>
      <c r="BA257" s="711"/>
      <c r="BB257" s="711"/>
      <c r="BC257" s="711"/>
      <c r="BD257" s="711"/>
      <c r="BE257" s="711">
        <f>IF(N257="základní",J257,0)</f>
        <v>0</v>
      </c>
      <c r="BF257" s="711">
        <f>IF(N257="snížená",J257,0)</f>
        <v>0</v>
      </c>
      <c r="BG257" s="711">
        <f>IF(N257="zákl. přenesená",J257,0)</f>
        <v>0</v>
      </c>
      <c r="BH257" s="711">
        <f>IF(N257="sníž. přenesená",J257,0)</f>
        <v>0</v>
      </c>
      <c r="BI257" s="711">
        <f>IF(N257="nulová",J257,0)</f>
        <v>0</v>
      </c>
      <c r="BJ257" s="711">
        <v>1</v>
      </c>
    </row>
    <row r="258" spans="2:62" s="15" customFormat="1">
      <c r="B258" s="186"/>
      <c r="D258" s="239" t="s">
        <v>99</v>
      </c>
      <c r="F258" s="148" t="s">
        <v>295</v>
      </c>
      <c r="L258" s="186"/>
      <c r="M258" s="240"/>
      <c r="T258" s="241"/>
      <c r="AT258" s="242" t="s">
        <v>99</v>
      </c>
      <c r="AU258" s="242">
        <v>0</v>
      </c>
      <c r="AY258" s="15" t="s">
        <v>91</v>
      </c>
      <c r="BJ258" s="15">
        <v>0</v>
      </c>
    </row>
    <row r="259" spans="2:62" s="21" customFormat="1" ht="11.25">
      <c r="B259" s="243"/>
      <c r="C259" s="244"/>
      <c r="D259" s="245" t="s">
        <v>101</v>
      </c>
      <c r="E259" s="246"/>
      <c r="F259" s="247" t="s">
        <v>374</v>
      </c>
      <c r="G259" s="248"/>
      <c r="H259" s="249">
        <v>210.16</v>
      </c>
      <c r="I259" s="250"/>
      <c r="J259" s="250"/>
      <c r="K259" s="251"/>
      <c r="L259" s="243"/>
      <c r="M259" s="252"/>
      <c r="N259" s="251"/>
      <c r="O259" s="253"/>
      <c r="P259" s="253"/>
      <c r="Q259" s="253"/>
      <c r="R259" s="253"/>
      <c r="S259" s="253"/>
      <c r="T259" s="254"/>
      <c r="AT259" s="21" t="s">
        <v>101</v>
      </c>
      <c r="AU259" s="21">
        <v>0</v>
      </c>
      <c r="AV259" s="21">
        <v>2</v>
      </c>
      <c r="AW259" s="21" t="b">
        <v>1</v>
      </c>
      <c r="AY259" s="21" t="s">
        <v>91</v>
      </c>
      <c r="BJ259" s="21">
        <v>0</v>
      </c>
    </row>
    <row r="260" spans="2:62" s="21" customFormat="1" ht="11.25">
      <c r="B260" s="243"/>
      <c r="C260" s="244"/>
      <c r="D260" s="245" t="s">
        <v>101</v>
      </c>
      <c r="E260" s="246"/>
      <c r="F260" s="257" t="s">
        <v>103</v>
      </c>
      <c r="G260" s="255"/>
      <c r="H260" s="258">
        <v>210.16</v>
      </c>
      <c r="I260" s="250"/>
      <c r="J260" s="250"/>
      <c r="K260" s="251"/>
      <c r="L260" s="243"/>
      <c r="M260" s="252"/>
      <c r="N260" s="251"/>
      <c r="O260" s="253"/>
      <c r="P260" s="253"/>
      <c r="Q260" s="253"/>
      <c r="R260" s="253"/>
      <c r="S260" s="253"/>
      <c r="T260" s="254"/>
      <c r="AT260" s="21" t="s">
        <v>101</v>
      </c>
      <c r="AU260" s="21">
        <v>0</v>
      </c>
      <c r="AV260" s="21">
        <v>4</v>
      </c>
      <c r="AW260" s="21" t="b">
        <v>1</v>
      </c>
      <c r="AX260" s="21" t="b">
        <v>1</v>
      </c>
      <c r="AY260" s="21" t="s">
        <v>91</v>
      </c>
      <c r="BJ260" s="21">
        <v>0</v>
      </c>
    </row>
    <row r="261" spans="2:62" s="20" customFormat="1">
      <c r="B261" s="701"/>
      <c r="C261" s="611">
        <v>49</v>
      </c>
      <c r="D261" s="611" t="s">
        <v>94</v>
      </c>
      <c r="E261" s="702" t="s">
        <v>297</v>
      </c>
      <c r="F261" s="702" t="s">
        <v>298</v>
      </c>
      <c r="G261" s="703" t="s">
        <v>151</v>
      </c>
      <c r="H261" s="704">
        <v>3993.04</v>
      </c>
      <c r="I261" s="705"/>
      <c r="J261" s="706">
        <f>ROUND(H261*I261,2)</f>
        <v>0</v>
      </c>
      <c r="K261" s="702" t="s">
        <v>98</v>
      </c>
      <c r="L261" s="701"/>
      <c r="M261" s="707"/>
      <c r="N261" s="708" t="s">
        <v>26</v>
      </c>
      <c r="O261" s="709">
        <v>0</v>
      </c>
      <c r="P261" s="709">
        <f>H261*O261</f>
        <v>0</v>
      </c>
      <c r="Q261" s="709">
        <v>0</v>
      </c>
      <c r="R261" s="709">
        <f>H261*Q261</f>
        <v>0</v>
      </c>
      <c r="S261" s="709">
        <v>0</v>
      </c>
      <c r="T261" s="710">
        <f>H261*S261</f>
        <v>0</v>
      </c>
      <c r="U261" s="711"/>
      <c r="V261" s="711"/>
      <c r="W261" s="711"/>
      <c r="X261" s="711"/>
      <c r="Y261" s="711"/>
      <c r="Z261" s="711"/>
      <c r="AA261" s="711"/>
      <c r="AB261" s="711"/>
      <c r="AC261" s="711"/>
      <c r="AD261" s="711"/>
      <c r="AE261" s="711"/>
      <c r="AF261" s="711"/>
      <c r="AG261" s="711"/>
      <c r="AH261" s="711"/>
      <c r="AI261" s="711"/>
      <c r="AJ261" s="711"/>
      <c r="AK261" s="711"/>
      <c r="AL261" s="711"/>
      <c r="AM261" s="711"/>
      <c r="AN261" s="711"/>
      <c r="AO261" s="711"/>
      <c r="AP261" s="711"/>
      <c r="AQ261" s="711"/>
      <c r="AR261" s="711">
        <v>4</v>
      </c>
      <c r="AS261" s="711"/>
      <c r="AT261" s="711" t="s">
        <v>94</v>
      </c>
      <c r="AU261" s="711">
        <v>2</v>
      </c>
      <c r="AV261" s="711"/>
      <c r="AW261" s="711"/>
      <c r="AX261" s="711"/>
      <c r="AY261" s="711" t="s">
        <v>91</v>
      </c>
      <c r="AZ261" s="711"/>
      <c r="BA261" s="711"/>
      <c r="BB261" s="711"/>
      <c r="BC261" s="711"/>
      <c r="BD261" s="711"/>
      <c r="BE261" s="711">
        <f>IF(N261="základní",J261,0)</f>
        <v>0</v>
      </c>
      <c r="BF261" s="711">
        <f>IF(N261="snížená",J261,0)</f>
        <v>0</v>
      </c>
      <c r="BG261" s="711">
        <f>IF(N261="zákl. přenesená",J261,0)</f>
        <v>0</v>
      </c>
      <c r="BH261" s="711">
        <f>IF(N261="sníž. přenesená",J261,0)</f>
        <v>0</v>
      </c>
      <c r="BI261" s="711">
        <f>IF(N261="nulová",J261,0)</f>
        <v>0</v>
      </c>
      <c r="BJ261" s="711">
        <v>1</v>
      </c>
    </row>
    <row r="262" spans="2:62" s="15" customFormat="1">
      <c r="B262" s="186"/>
      <c r="D262" s="239" t="s">
        <v>99</v>
      </c>
      <c r="F262" s="148" t="s">
        <v>299</v>
      </c>
      <c r="L262" s="186"/>
      <c r="M262" s="240"/>
      <c r="T262" s="241"/>
      <c r="AT262" s="242" t="s">
        <v>99</v>
      </c>
      <c r="AU262" s="242">
        <v>0</v>
      </c>
      <c r="AY262" s="15" t="s">
        <v>91</v>
      </c>
      <c r="BJ262" s="15">
        <v>0</v>
      </c>
    </row>
    <row r="263" spans="2:62" s="21" customFormat="1" ht="11.25">
      <c r="B263" s="243"/>
      <c r="C263" s="244"/>
      <c r="D263" s="245" t="s">
        <v>101</v>
      </c>
      <c r="E263" s="246"/>
      <c r="F263" s="247" t="s">
        <v>375</v>
      </c>
      <c r="G263" s="248"/>
      <c r="H263" s="249">
        <v>3993.04</v>
      </c>
      <c r="I263" s="250"/>
      <c r="J263" s="250"/>
      <c r="K263" s="251"/>
      <c r="L263" s="243"/>
      <c r="M263" s="252"/>
      <c r="N263" s="251"/>
      <c r="O263" s="253"/>
      <c r="P263" s="253"/>
      <c r="Q263" s="253"/>
      <c r="R263" s="253"/>
      <c r="S263" s="253"/>
      <c r="T263" s="254"/>
      <c r="AT263" s="21" t="s">
        <v>101</v>
      </c>
      <c r="AU263" s="21">
        <v>0</v>
      </c>
      <c r="AV263" s="21">
        <v>2</v>
      </c>
      <c r="AW263" s="21" t="b">
        <v>1</v>
      </c>
      <c r="AY263" s="21" t="s">
        <v>91</v>
      </c>
      <c r="BJ263" s="21">
        <v>0</v>
      </c>
    </row>
    <row r="264" spans="2:62" s="21" customFormat="1" ht="11.25">
      <c r="B264" s="243"/>
      <c r="C264" s="244"/>
      <c r="D264" s="245" t="s">
        <v>101</v>
      </c>
      <c r="E264" s="246"/>
      <c r="F264" s="257" t="s">
        <v>103</v>
      </c>
      <c r="G264" s="255"/>
      <c r="H264" s="258">
        <v>3993.04</v>
      </c>
      <c r="I264" s="250"/>
      <c r="J264" s="250"/>
      <c r="K264" s="251"/>
      <c r="L264" s="243"/>
      <c r="M264" s="252"/>
      <c r="N264" s="251"/>
      <c r="O264" s="253"/>
      <c r="P264" s="253"/>
      <c r="Q264" s="253"/>
      <c r="R264" s="253"/>
      <c r="S264" s="253"/>
      <c r="T264" s="254"/>
      <c r="AT264" s="21" t="s">
        <v>101</v>
      </c>
      <c r="AU264" s="21">
        <v>0</v>
      </c>
      <c r="AV264" s="21">
        <v>4</v>
      </c>
      <c r="AW264" s="21" t="b">
        <v>1</v>
      </c>
      <c r="AX264" s="21" t="b">
        <v>1</v>
      </c>
      <c r="AY264" s="21" t="s">
        <v>91</v>
      </c>
      <c r="BJ264" s="21">
        <v>0</v>
      </c>
    </row>
    <row r="265" spans="2:62" s="20" customFormat="1" ht="24">
      <c r="B265" s="701"/>
      <c r="C265" s="611">
        <v>50</v>
      </c>
      <c r="D265" s="611" t="s">
        <v>94</v>
      </c>
      <c r="E265" s="702" t="s">
        <v>301</v>
      </c>
      <c r="F265" s="702" t="s">
        <v>302</v>
      </c>
      <c r="G265" s="703" t="s">
        <v>151</v>
      </c>
      <c r="H265" s="704">
        <v>151.607</v>
      </c>
      <c r="I265" s="705"/>
      <c r="J265" s="706">
        <f>ROUND(H265*I265,2)</f>
        <v>0</v>
      </c>
      <c r="K265" s="702" t="s">
        <v>98</v>
      </c>
      <c r="L265" s="701"/>
      <c r="M265" s="707"/>
      <c r="N265" s="708" t="s">
        <v>26</v>
      </c>
      <c r="O265" s="709">
        <v>0</v>
      </c>
      <c r="P265" s="709">
        <f>H265*O265</f>
        <v>0</v>
      </c>
      <c r="Q265" s="709">
        <v>0</v>
      </c>
      <c r="R265" s="709">
        <f>H265*Q265</f>
        <v>0</v>
      </c>
      <c r="S265" s="709">
        <v>0</v>
      </c>
      <c r="T265" s="710">
        <f>H265*S265</f>
        <v>0</v>
      </c>
      <c r="U265" s="711"/>
      <c r="V265" s="711"/>
      <c r="W265" s="711"/>
      <c r="X265" s="711"/>
      <c r="Y265" s="711"/>
      <c r="Z265" s="711"/>
      <c r="AA265" s="711"/>
      <c r="AB265" s="711"/>
      <c r="AC265" s="711"/>
      <c r="AD265" s="711"/>
      <c r="AE265" s="711"/>
      <c r="AF265" s="711"/>
      <c r="AG265" s="711"/>
      <c r="AH265" s="711"/>
      <c r="AI265" s="711"/>
      <c r="AJ265" s="711"/>
      <c r="AK265" s="711"/>
      <c r="AL265" s="711"/>
      <c r="AM265" s="711"/>
      <c r="AN265" s="711"/>
      <c r="AO265" s="711"/>
      <c r="AP265" s="711"/>
      <c r="AQ265" s="711"/>
      <c r="AR265" s="711">
        <v>4</v>
      </c>
      <c r="AS265" s="711"/>
      <c r="AT265" s="711" t="s">
        <v>94</v>
      </c>
      <c r="AU265" s="711">
        <v>2</v>
      </c>
      <c r="AV265" s="711"/>
      <c r="AW265" s="711"/>
      <c r="AX265" s="711"/>
      <c r="AY265" s="711" t="s">
        <v>91</v>
      </c>
      <c r="AZ265" s="711"/>
      <c r="BA265" s="711"/>
      <c r="BB265" s="711"/>
      <c r="BC265" s="711"/>
      <c r="BD265" s="711"/>
      <c r="BE265" s="711">
        <f>IF(N265="základní",J265,0)</f>
        <v>0</v>
      </c>
      <c r="BF265" s="711">
        <f>IF(N265="snížená",J265,0)</f>
        <v>0</v>
      </c>
      <c r="BG265" s="711">
        <f>IF(N265="zákl. přenesená",J265,0)</f>
        <v>0</v>
      </c>
      <c r="BH265" s="711">
        <f>IF(N265="sníž. přenesená",J265,0)</f>
        <v>0</v>
      </c>
      <c r="BI265" s="711">
        <f>IF(N265="nulová",J265,0)</f>
        <v>0</v>
      </c>
      <c r="BJ265" s="711">
        <v>1</v>
      </c>
    </row>
    <row r="266" spans="2:62" s="15" customFormat="1">
      <c r="B266" s="186"/>
      <c r="D266" s="239" t="s">
        <v>99</v>
      </c>
      <c r="F266" s="148" t="s">
        <v>303</v>
      </c>
      <c r="L266" s="186"/>
      <c r="M266" s="240"/>
      <c r="T266" s="241"/>
      <c r="AT266" s="242" t="s">
        <v>99</v>
      </c>
      <c r="AU266" s="242">
        <v>0</v>
      </c>
      <c r="AY266" s="15" t="s">
        <v>91</v>
      </c>
      <c r="BJ266" s="15">
        <v>0</v>
      </c>
    </row>
    <row r="267" spans="2:62" s="21" customFormat="1" ht="11.25">
      <c r="B267" s="243"/>
      <c r="C267" s="244"/>
      <c r="D267" s="245" t="s">
        <v>101</v>
      </c>
      <c r="E267" s="246"/>
      <c r="F267" s="247" t="s">
        <v>376</v>
      </c>
      <c r="G267" s="248"/>
      <c r="H267" s="249">
        <v>151.607</v>
      </c>
      <c r="I267" s="250"/>
      <c r="J267" s="250"/>
      <c r="K267" s="251"/>
      <c r="L267" s="243"/>
      <c r="M267" s="252"/>
      <c r="N267" s="251"/>
      <c r="O267" s="253"/>
      <c r="P267" s="253"/>
      <c r="Q267" s="253"/>
      <c r="R267" s="253"/>
      <c r="S267" s="253"/>
      <c r="T267" s="254"/>
      <c r="AT267" s="21" t="s">
        <v>101</v>
      </c>
      <c r="AU267" s="21">
        <v>0</v>
      </c>
      <c r="AV267" s="21">
        <v>2</v>
      </c>
      <c r="AW267" s="21" t="b">
        <v>1</v>
      </c>
      <c r="AY267" s="21" t="s">
        <v>91</v>
      </c>
      <c r="BJ267" s="21">
        <v>0</v>
      </c>
    </row>
    <row r="268" spans="2:62" s="21" customFormat="1" ht="11.25">
      <c r="B268" s="243"/>
      <c r="C268" s="244"/>
      <c r="D268" s="245" t="s">
        <v>101</v>
      </c>
      <c r="E268" s="246"/>
      <c r="F268" s="257" t="s">
        <v>103</v>
      </c>
      <c r="G268" s="255"/>
      <c r="H268" s="258">
        <v>151.607</v>
      </c>
      <c r="I268" s="250"/>
      <c r="J268" s="250"/>
      <c r="K268" s="251"/>
      <c r="L268" s="243"/>
      <c r="M268" s="252"/>
      <c r="N268" s="251"/>
      <c r="O268" s="253"/>
      <c r="P268" s="253"/>
      <c r="Q268" s="253"/>
      <c r="R268" s="253"/>
      <c r="S268" s="253"/>
      <c r="T268" s="254"/>
      <c r="AT268" s="21" t="s">
        <v>101</v>
      </c>
      <c r="AU268" s="21">
        <v>0</v>
      </c>
      <c r="AV268" s="21">
        <v>4</v>
      </c>
      <c r="AW268" s="21" t="b">
        <v>1</v>
      </c>
      <c r="AX268" s="21" t="b">
        <v>1</v>
      </c>
      <c r="AY268" s="21" t="s">
        <v>91</v>
      </c>
      <c r="BJ268" s="21">
        <v>0</v>
      </c>
    </row>
    <row r="269" spans="2:62" s="20" customFormat="1" ht="24">
      <c r="B269" s="701"/>
      <c r="C269" s="611">
        <v>51</v>
      </c>
      <c r="D269" s="611" t="s">
        <v>94</v>
      </c>
      <c r="E269" s="702" t="s">
        <v>305</v>
      </c>
      <c r="F269" s="702" t="s">
        <v>306</v>
      </c>
      <c r="G269" s="703" t="s">
        <v>151</v>
      </c>
      <c r="H269" s="704">
        <v>58.552999999999997</v>
      </c>
      <c r="I269" s="705"/>
      <c r="J269" s="706">
        <f>ROUND(H269*I269,2)</f>
        <v>0</v>
      </c>
      <c r="K269" s="702" t="s">
        <v>98</v>
      </c>
      <c r="L269" s="701"/>
      <c r="M269" s="707"/>
      <c r="N269" s="708" t="s">
        <v>26</v>
      </c>
      <c r="O269" s="709">
        <v>0</v>
      </c>
      <c r="P269" s="709">
        <f>H269*O269</f>
        <v>0</v>
      </c>
      <c r="Q269" s="709">
        <v>0</v>
      </c>
      <c r="R269" s="709">
        <f>H269*Q269</f>
        <v>0</v>
      </c>
      <c r="S269" s="709">
        <v>0</v>
      </c>
      <c r="T269" s="710">
        <f>H269*S269</f>
        <v>0</v>
      </c>
      <c r="U269" s="711"/>
      <c r="V269" s="711"/>
      <c r="W269" s="711"/>
      <c r="X269" s="711"/>
      <c r="Y269" s="711"/>
      <c r="Z269" s="711"/>
      <c r="AA269" s="711"/>
      <c r="AB269" s="711"/>
      <c r="AC269" s="711"/>
      <c r="AD269" s="711"/>
      <c r="AE269" s="711"/>
      <c r="AF269" s="711"/>
      <c r="AG269" s="711"/>
      <c r="AH269" s="711"/>
      <c r="AI269" s="711"/>
      <c r="AJ269" s="711"/>
      <c r="AK269" s="711"/>
      <c r="AL269" s="711"/>
      <c r="AM269" s="711"/>
      <c r="AN269" s="711"/>
      <c r="AO269" s="711"/>
      <c r="AP269" s="711"/>
      <c r="AQ269" s="711"/>
      <c r="AR269" s="711">
        <v>4</v>
      </c>
      <c r="AS269" s="711"/>
      <c r="AT269" s="711" t="s">
        <v>94</v>
      </c>
      <c r="AU269" s="711">
        <v>2</v>
      </c>
      <c r="AV269" s="711"/>
      <c r="AW269" s="711"/>
      <c r="AX269" s="711"/>
      <c r="AY269" s="711" t="s">
        <v>91</v>
      </c>
      <c r="AZ269" s="711"/>
      <c r="BA269" s="711"/>
      <c r="BB269" s="711"/>
      <c r="BC269" s="711"/>
      <c r="BD269" s="711"/>
      <c r="BE269" s="711">
        <f>IF(N269="základní",J269,0)</f>
        <v>0</v>
      </c>
      <c r="BF269" s="711">
        <f>IF(N269="snížená",J269,0)</f>
        <v>0</v>
      </c>
      <c r="BG269" s="711">
        <f>IF(N269="zákl. přenesená",J269,0)</f>
        <v>0</v>
      </c>
      <c r="BH269" s="711">
        <f>IF(N269="sníž. přenesená",J269,0)</f>
        <v>0</v>
      </c>
      <c r="BI269" s="711">
        <f>IF(N269="nulová",J269,0)</f>
        <v>0</v>
      </c>
      <c r="BJ269" s="711">
        <v>1</v>
      </c>
    </row>
    <row r="270" spans="2:62" s="15" customFormat="1">
      <c r="B270" s="186"/>
      <c r="D270" s="239" t="s">
        <v>99</v>
      </c>
      <c r="F270" s="148" t="s">
        <v>307</v>
      </c>
      <c r="L270" s="186"/>
      <c r="M270" s="240"/>
      <c r="T270" s="241"/>
      <c r="AT270" s="242" t="s">
        <v>99</v>
      </c>
      <c r="AU270" s="242">
        <v>0</v>
      </c>
      <c r="AY270" s="15" t="s">
        <v>91</v>
      </c>
      <c r="BJ270" s="15">
        <v>0</v>
      </c>
    </row>
    <row r="271" spans="2:62" s="21" customFormat="1" ht="11.25">
      <c r="B271" s="243"/>
      <c r="C271" s="244"/>
      <c r="D271" s="245" t="s">
        <v>101</v>
      </c>
      <c r="E271" s="246"/>
      <c r="F271" s="247" t="s">
        <v>377</v>
      </c>
      <c r="G271" s="248"/>
      <c r="H271" s="249">
        <v>58.552999999999997</v>
      </c>
      <c r="I271" s="250"/>
      <c r="J271" s="250"/>
      <c r="K271" s="251"/>
      <c r="L271" s="243"/>
      <c r="M271" s="252"/>
      <c r="N271" s="251"/>
      <c r="O271" s="253"/>
      <c r="P271" s="253"/>
      <c r="Q271" s="253"/>
      <c r="R271" s="253"/>
      <c r="S271" s="253"/>
      <c r="T271" s="254"/>
      <c r="AT271" s="21" t="s">
        <v>101</v>
      </c>
      <c r="AU271" s="21">
        <v>0</v>
      </c>
      <c r="AV271" s="21">
        <v>2</v>
      </c>
      <c r="AW271" s="21" t="b">
        <v>1</v>
      </c>
      <c r="AY271" s="21" t="s">
        <v>91</v>
      </c>
      <c r="BJ271" s="21">
        <v>0</v>
      </c>
    </row>
    <row r="272" spans="2:62" s="21" customFormat="1" ht="11.25">
      <c r="B272" s="243"/>
      <c r="C272" s="244"/>
      <c r="D272" s="245" t="s">
        <v>101</v>
      </c>
      <c r="E272" s="246"/>
      <c r="F272" s="257" t="s">
        <v>103</v>
      </c>
      <c r="G272" s="255"/>
      <c r="H272" s="258">
        <v>58.552999999999997</v>
      </c>
      <c r="I272" s="250"/>
      <c r="J272" s="250"/>
      <c r="K272" s="251"/>
      <c r="L272" s="243"/>
      <c r="M272" s="252"/>
      <c r="N272" s="251"/>
      <c r="O272" s="253"/>
      <c r="P272" s="253"/>
      <c r="Q272" s="253"/>
      <c r="R272" s="253"/>
      <c r="S272" s="253"/>
      <c r="T272" s="254"/>
      <c r="AT272" s="21" t="s">
        <v>101</v>
      </c>
      <c r="AU272" s="21">
        <v>0</v>
      </c>
      <c r="AV272" s="21">
        <v>4</v>
      </c>
      <c r="AW272" s="21" t="b">
        <v>1</v>
      </c>
      <c r="AX272" s="21" t="b">
        <v>1</v>
      </c>
      <c r="AY272" s="21" t="s">
        <v>91</v>
      </c>
      <c r="BJ272" s="21">
        <v>0</v>
      </c>
    </row>
    <row r="273" spans="2:62" s="19" customFormat="1" ht="23.1" customHeight="1">
      <c r="B273" s="231"/>
      <c r="C273" s="232"/>
      <c r="D273" s="222" t="s">
        <v>52</v>
      </c>
      <c r="E273" s="233" t="s">
        <v>309</v>
      </c>
      <c r="F273" s="234" t="s">
        <v>310</v>
      </c>
      <c r="G273" s="235"/>
      <c r="H273" s="236"/>
      <c r="I273" s="237"/>
      <c r="J273" s="237">
        <f>J274</f>
        <v>0</v>
      </c>
      <c r="K273" s="234"/>
      <c r="L273" s="231"/>
      <c r="M273" s="238"/>
      <c r="N273" s="228"/>
      <c r="O273" s="229"/>
      <c r="P273" s="229">
        <f>P274</f>
        <v>0</v>
      </c>
      <c r="Q273" s="229"/>
      <c r="R273" s="229">
        <f>R274</f>
        <v>0</v>
      </c>
      <c r="S273" s="229"/>
      <c r="T273" s="230">
        <f>T274</f>
        <v>0</v>
      </c>
      <c r="AR273" s="19">
        <v>1</v>
      </c>
      <c r="AT273" s="19" t="s">
        <v>52</v>
      </c>
      <c r="AU273" s="19">
        <v>1</v>
      </c>
      <c r="AY273" s="19" t="s">
        <v>91</v>
      </c>
      <c r="BJ273" s="19">
        <v>0</v>
      </c>
    </row>
    <row r="274" spans="2:62" s="20" customFormat="1">
      <c r="B274" s="701"/>
      <c r="C274" s="611">
        <v>52</v>
      </c>
      <c r="D274" s="611" t="s">
        <v>94</v>
      </c>
      <c r="E274" s="702" t="s">
        <v>311</v>
      </c>
      <c r="F274" s="702" t="s">
        <v>312</v>
      </c>
      <c r="G274" s="703" t="s">
        <v>151</v>
      </c>
      <c r="H274" s="704">
        <v>332.464</v>
      </c>
      <c r="I274" s="705"/>
      <c r="J274" s="706">
        <f>ROUND(H274*I274,2)</f>
        <v>0</v>
      </c>
      <c r="K274" s="702" t="s">
        <v>98</v>
      </c>
      <c r="L274" s="701"/>
      <c r="M274" s="707"/>
      <c r="N274" s="708" t="s">
        <v>26</v>
      </c>
      <c r="O274" s="709">
        <v>0</v>
      </c>
      <c r="P274" s="709">
        <f>H274*O274</f>
        <v>0</v>
      </c>
      <c r="Q274" s="709">
        <v>0</v>
      </c>
      <c r="R274" s="709">
        <f>H274*Q274</f>
        <v>0</v>
      </c>
      <c r="S274" s="709">
        <v>0</v>
      </c>
      <c r="T274" s="710">
        <f>H274*S274</f>
        <v>0</v>
      </c>
      <c r="U274" s="711"/>
      <c r="V274" s="711"/>
      <c r="W274" s="711"/>
      <c r="X274" s="711"/>
      <c r="Y274" s="711"/>
      <c r="Z274" s="711"/>
      <c r="AA274" s="711"/>
      <c r="AB274" s="711"/>
      <c r="AC274" s="711"/>
      <c r="AD274" s="711"/>
      <c r="AE274" s="711"/>
      <c r="AF274" s="711"/>
      <c r="AG274" s="711"/>
      <c r="AH274" s="711"/>
      <c r="AI274" s="711"/>
      <c r="AJ274" s="711"/>
      <c r="AK274" s="711"/>
      <c r="AL274" s="711"/>
      <c r="AM274" s="711"/>
      <c r="AN274" s="711"/>
      <c r="AO274" s="711"/>
      <c r="AP274" s="711"/>
      <c r="AQ274" s="711"/>
      <c r="AR274" s="711">
        <v>4</v>
      </c>
      <c r="AS274" s="711"/>
      <c r="AT274" s="711" t="s">
        <v>94</v>
      </c>
      <c r="AU274" s="711">
        <v>2</v>
      </c>
      <c r="AV274" s="711"/>
      <c r="AW274" s="711"/>
      <c r="AX274" s="711"/>
      <c r="AY274" s="711" t="s">
        <v>91</v>
      </c>
      <c r="AZ274" s="711"/>
      <c r="BA274" s="711"/>
      <c r="BB274" s="711"/>
      <c r="BC274" s="711"/>
      <c r="BD274" s="711"/>
      <c r="BE274" s="711">
        <f>IF(N274="základní",J274,0)</f>
        <v>0</v>
      </c>
      <c r="BF274" s="711">
        <f>IF(N274="snížená",J274,0)</f>
        <v>0</v>
      </c>
      <c r="BG274" s="711">
        <f>IF(N274="zákl. přenesená",J274,0)</f>
        <v>0</v>
      </c>
      <c r="BH274" s="711">
        <f>IF(N274="sníž. přenesená",J274,0)</f>
        <v>0</v>
      </c>
      <c r="BI274" s="711">
        <f>IF(N274="nulová",J274,0)</f>
        <v>0</v>
      </c>
      <c r="BJ274" s="711">
        <v>1</v>
      </c>
    </row>
    <row r="275" spans="2:62" s="15" customFormat="1">
      <c r="B275" s="186"/>
      <c r="D275" s="239" t="s">
        <v>99</v>
      </c>
      <c r="F275" s="148" t="s">
        <v>313</v>
      </c>
      <c r="L275" s="186"/>
      <c r="M275" s="240"/>
      <c r="T275" s="241"/>
      <c r="AT275" s="242" t="s">
        <v>99</v>
      </c>
      <c r="AU275" s="242">
        <v>0</v>
      </c>
      <c r="AY275" s="15" t="s">
        <v>91</v>
      </c>
      <c r="BJ275" s="15">
        <v>0</v>
      </c>
    </row>
    <row r="276" spans="2:62" s="21" customFormat="1" ht="14.45" customHeight="1">
      <c r="B276" s="243"/>
      <c r="C276" s="244"/>
      <c r="D276" s="244"/>
      <c r="E276" s="246"/>
      <c r="F276" s="269"/>
      <c r="G276" s="255"/>
      <c r="H276" s="256"/>
      <c r="I276" s="250"/>
      <c r="J276" s="250"/>
      <c r="K276" s="251"/>
      <c r="L276" s="243"/>
      <c r="M276" s="252"/>
      <c r="N276" s="251"/>
      <c r="O276" s="253"/>
      <c r="P276" s="253"/>
      <c r="Q276" s="253"/>
      <c r="R276" s="253"/>
      <c r="S276" s="253"/>
      <c r="T276" s="270"/>
    </row>
    <row r="277" spans="2:62" s="15" customFormat="1">
      <c r="B277" s="208"/>
      <c r="C277" s="209"/>
      <c r="D277" s="209"/>
      <c r="E277" s="209"/>
      <c r="F277" s="209"/>
      <c r="G277" s="209"/>
      <c r="H277" s="209"/>
      <c r="I277" s="209"/>
      <c r="J277" s="209"/>
      <c r="K277" s="209"/>
      <c r="L277" s="186"/>
      <c r="M277" s="271"/>
      <c r="N277" s="271"/>
      <c r="O277" s="271"/>
      <c r="P277" s="271"/>
      <c r="Q277" s="271"/>
      <c r="R277" s="271"/>
      <c r="S277" s="271"/>
      <c r="T277" s="271"/>
    </row>
  </sheetData>
  <autoFilter ref="C87:K88" xr:uid="{00000000-0009-0000-0000-000002000000}"/>
  <mergeCells count="10">
    <mergeCell ref="L2:V2"/>
    <mergeCell ref="E78:H78"/>
    <mergeCell ref="E80:H80"/>
    <mergeCell ref="E7:H7"/>
    <mergeCell ref="E9:H9"/>
    <mergeCell ref="E15:H15"/>
    <mergeCell ref="E21:H21"/>
    <mergeCell ref="E24:H24"/>
    <mergeCell ref="E27:H27"/>
    <mergeCell ref="E18:H18"/>
  </mergeCells>
  <hyperlinks>
    <hyperlink ref="F275" r:id="rId1" xr:uid="{00000000-0004-0000-0200-000000000000}"/>
    <hyperlink ref="F270" r:id="rId2" xr:uid="{00000000-0004-0000-0200-000001000000}"/>
    <hyperlink ref="F266" r:id="rId3" xr:uid="{00000000-0004-0000-0200-000002000000}"/>
    <hyperlink ref="F262" r:id="rId4" xr:uid="{00000000-0004-0000-0200-000003000000}"/>
    <hyperlink ref="F258" r:id="rId5" xr:uid="{00000000-0004-0000-0200-000004000000}"/>
    <hyperlink ref="F252" r:id="rId6" xr:uid="{00000000-0004-0000-0200-000005000000}"/>
    <hyperlink ref="F248" r:id="rId7" xr:uid="{00000000-0004-0000-0200-000006000000}"/>
    <hyperlink ref="F244" r:id="rId8" xr:uid="{00000000-0004-0000-0200-000007000000}"/>
    <hyperlink ref="F242" r:id="rId9" xr:uid="{00000000-0004-0000-0200-000008000000}"/>
    <hyperlink ref="F238" r:id="rId10" xr:uid="{00000000-0004-0000-0200-000009000000}"/>
    <hyperlink ref="F234" r:id="rId11" xr:uid="{00000000-0004-0000-0200-00000A000000}"/>
    <hyperlink ref="F227" r:id="rId12" xr:uid="{00000000-0004-0000-0200-00000B000000}"/>
    <hyperlink ref="F222" r:id="rId13" xr:uid="{00000000-0004-0000-0200-00000C000000}"/>
    <hyperlink ref="F214" r:id="rId14" xr:uid="{00000000-0004-0000-0200-00000D000000}"/>
    <hyperlink ref="F208" r:id="rId15" xr:uid="{00000000-0004-0000-0200-00000E000000}"/>
    <hyperlink ref="F206" r:id="rId16" xr:uid="{00000000-0004-0000-0200-00000F000000}"/>
    <hyperlink ref="F195" r:id="rId17" xr:uid="{00000000-0004-0000-0200-000010000000}"/>
    <hyperlink ref="F185" r:id="rId18" xr:uid="{00000000-0004-0000-0200-000011000000}"/>
    <hyperlink ref="F181" r:id="rId19" xr:uid="{00000000-0004-0000-0200-000012000000}"/>
    <hyperlink ref="F177" r:id="rId20" xr:uid="{00000000-0004-0000-0200-000013000000}"/>
    <hyperlink ref="F173" r:id="rId21" xr:uid="{00000000-0004-0000-0200-000014000000}"/>
    <hyperlink ref="F168" r:id="rId22" xr:uid="{00000000-0004-0000-0200-000015000000}"/>
    <hyperlink ref="F164" r:id="rId23" xr:uid="{00000000-0004-0000-0200-000016000000}"/>
    <hyperlink ref="F157" r:id="rId24" xr:uid="{00000000-0004-0000-0200-000017000000}"/>
    <hyperlink ref="F153" r:id="rId25" xr:uid="{00000000-0004-0000-0200-000018000000}"/>
    <hyperlink ref="F146" r:id="rId26" xr:uid="{00000000-0004-0000-0200-000019000000}"/>
    <hyperlink ref="F142" r:id="rId27" xr:uid="{00000000-0004-0000-0200-00001A000000}"/>
    <hyperlink ref="F138" r:id="rId28" xr:uid="{00000000-0004-0000-0200-00001B000000}"/>
    <hyperlink ref="F134" r:id="rId29" xr:uid="{00000000-0004-0000-0200-00001C000000}"/>
    <hyperlink ref="F130" r:id="rId30" xr:uid="{00000000-0004-0000-0200-00001D000000}"/>
    <hyperlink ref="F126" r:id="rId31" xr:uid="{00000000-0004-0000-0200-00001E000000}"/>
    <hyperlink ref="F122" r:id="rId32" xr:uid="{00000000-0004-0000-0200-00001F000000}"/>
    <hyperlink ref="F118" r:id="rId33" xr:uid="{00000000-0004-0000-0200-000020000000}"/>
    <hyperlink ref="F114" r:id="rId34" xr:uid="{00000000-0004-0000-0200-000021000000}"/>
    <hyperlink ref="F110" r:id="rId35" xr:uid="{00000000-0004-0000-0200-000022000000}"/>
    <hyperlink ref="F106" r:id="rId36" xr:uid="{00000000-0004-0000-0200-000023000000}"/>
    <hyperlink ref="F102" r:id="rId37" xr:uid="{00000000-0004-0000-0200-000024000000}"/>
    <hyperlink ref="F98" r:id="rId38" xr:uid="{00000000-0004-0000-0200-000025000000}"/>
    <hyperlink ref="F94" r:id="rId39" xr:uid="{00000000-0004-0000-0200-000026000000}"/>
    <hyperlink ref="F92" r:id="rId40" xr:uid="{00000000-0004-0000-0200-000027000000}"/>
  </hyperlinks>
  <pageMargins left="0.39374999999999999" right="0.39374999999999999" top="0.39374999999999999" bottom="0.39374999999999999" header="0" footer="0"/>
  <pageSetup paperSize="9" scale="60" fitToHeight="100" orientation="portrait" r:id="rId41"/>
  <headerFooter>
    <oddFooter>&amp;C&amp;8 Strana &amp;P z &amp;N</oddFooter>
    <evenFooter>&amp;C&amp;8 Strana &amp;P z &amp;N</evenFooter>
    <firstFooter>&amp;C&amp;8 Strana &amp;P z &amp;N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M202"/>
  <sheetViews>
    <sheetView showGridLines="0" topLeftCell="A55" workbookViewId="0">
      <selection activeCell="F85" sqref="F85"/>
    </sheetView>
  </sheetViews>
  <sheetFormatPr defaultColWidth="9.140625" defaultRowHeight="15"/>
  <cols>
    <col min="1" max="1" width="7.140625" style="272" customWidth="1"/>
    <col min="2" max="2" width="0.85546875" style="272" customWidth="1"/>
    <col min="3" max="3" width="3.7109375" style="272" customWidth="1"/>
    <col min="4" max="4" width="8.5703125" style="272" customWidth="1"/>
    <col min="5" max="5" width="28.5703125" style="272" customWidth="1"/>
    <col min="6" max="6" width="55.7109375" style="272" customWidth="1"/>
    <col min="7" max="7" width="6.7109375" style="272" customWidth="1"/>
    <col min="8" max="9" width="14.7109375" style="272" customWidth="1"/>
    <col min="10" max="11" width="20.7109375" style="272" customWidth="1"/>
    <col min="12" max="12" width="7.85546875" style="272" customWidth="1"/>
    <col min="13" max="13" width="9.28515625" style="272" hidden="1" customWidth="1"/>
    <col min="14" max="14" width="7.85546875" style="272" hidden="1" customWidth="1"/>
    <col min="15" max="20" width="12.140625" style="272" hidden="1" customWidth="1"/>
    <col min="21" max="21" width="14" style="272" hidden="1" customWidth="1"/>
    <col min="22" max="22" width="10.7109375" style="272" customWidth="1"/>
    <col min="23" max="23" width="14" style="272" customWidth="1"/>
    <col min="24" max="24" width="10.7109375" style="272" customWidth="1"/>
    <col min="25" max="25" width="12.85546875" style="272" customWidth="1"/>
    <col min="26" max="26" width="9.42578125" style="272" customWidth="1"/>
    <col min="27" max="27" width="94.85546875" style="272" hidden="1" customWidth="1"/>
    <col min="28" max="28" width="14" style="272" customWidth="1"/>
    <col min="29" max="29" width="9.42578125" style="272" customWidth="1"/>
    <col min="30" max="30" width="12.85546875" style="272" customWidth="1"/>
    <col min="31" max="31" width="14" style="272" customWidth="1"/>
    <col min="32" max="43" width="9.140625" style="272"/>
    <col min="44" max="65" width="9.140625" style="272" hidden="1"/>
    <col min="66" max="16384" width="9.140625" style="272"/>
  </cols>
  <sheetData>
    <row r="1" spans="2:46" ht="11.25" customHeight="1"/>
    <row r="2" spans="2:46" ht="36.75" customHeight="1">
      <c r="L2" s="892" t="s">
        <v>5</v>
      </c>
      <c r="M2" s="893"/>
      <c r="N2" s="893"/>
      <c r="O2" s="893"/>
      <c r="P2" s="893"/>
      <c r="Q2" s="893"/>
      <c r="R2" s="893"/>
      <c r="S2" s="893"/>
      <c r="T2" s="893"/>
      <c r="U2" s="893"/>
      <c r="V2" s="893"/>
      <c r="AT2" s="272" t="s">
        <v>67</v>
      </c>
    </row>
    <row r="3" spans="2:46" ht="6.95" customHeight="1">
      <c r="B3" s="273"/>
      <c r="C3" s="274"/>
      <c r="D3" s="274"/>
      <c r="E3" s="274"/>
      <c r="F3" s="274"/>
      <c r="G3" s="274"/>
      <c r="H3" s="274"/>
      <c r="I3" s="274"/>
      <c r="J3" s="274"/>
      <c r="K3" s="274"/>
      <c r="L3" s="275"/>
      <c r="AT3" s="272">
        <v>2</v>
      </c>
    </row>
    <row r="4" spans="2:46" ht="24.95" customHeight="1">
      <c r="B4" s="275"/>
      <c r="D4" s="276" t="s">
        <v>74</v>
      </c>
      <c r="L4" s="275"/>
      <c r="AT4" s="272" t="b">
        <v>0</v>
      </c>
    </row>
    <row r="5" spans="2:46" ht="6.95" customHeight="1">
      <c r="B5" s="275"/>
      <c r="L5" s="275"/>
    </row>
    <row r="6" spans="2:46" ht="12" customHeight="1">
      <c r="B6" s="275"/>
      <c r="D6" s="606" t="s">
        <v>10</v>
      </c>
      <c r="L6" s="275"/>
    </row>
    <row r="7" spans="2:46">
      <c r="B7" s="275"/>
      <c r="E7" s="894" t="s">
        <v>11</v>
      </c>
      <c r="F7" s="896"/>
      <c r="G7" s="896"/>
      <c r="H7" s="896"/>
      <c r="L7" s="275"/>
      <c r="AA7" s="712" t="str">
        <f>E7</f>
        <v>Český Brod - rekonstrukce chodníků ul. J. Kouly, Zborovská</v>
      </c>
    </row>
    <row r="8" spans="2:46">
      <c r="B8" s="275"/>
      <c r="D8" s="606" t="s">
        <v>75</v>
      </c>
      <c r="L8" s="275"/>
    </row>
    <row r="9" spans="2:46" s="23" customFormat="1">
      <c r="B9" s="277"/>
      <c r="E9" s="895" t="s">
        <v>378</v>
      </c>
      <c r="F9" s="897"/>
      <c r="G9" s="897"/>
      <c r="H9" s="897"/>
      <c r="L9" s="277"/>
      <c r="AA9" s="278" t="str">
        <f>E9</f>
        <v>003 - ul. Zborovská, úsek před podjezdem</v>
      </c>
    </row>
    <row r="10" spans="2:46" s="23" customFormat="1">
      <c r="B10" s="277"/>
      <c r="L10" s="277"/>
    </row>
    <row r="11" spans="2:46" s="23" customFormat="1">
      <c r="B11" s="277"/>
      <c r="D11" s="606"/>
      <c r="F11" s="596"/>
      <c r="I11" s="606"/>
      <c r="J11" s="597" t="s">
        <v>12</v>
      </c>
      <c r="L11" s="277"/>
    </row>
    <row r="12" spans="2:46" s="23" customFormat="1">
      <c r="B12" s="277"/>
      <c r="D12" s="606" t="s">
        <v>13</v>
      </c>
      <c r="E12" s="832" t="s">
        <v>662</v>
      </c>
      <c r="F12" s="279" t="s">
        <v>12</v>
      </c>
      <c r="I12" s="606" t="s">
        <v>14</v>
      </c>
      <c r="J12" s="280">
        <f>'Rekapitulace stavby'!AN8</f>
        <v>46107</v>
      </c>
      <c r="L12" s="277"/>
    </row>
    <row r="13" spans="2:46" s="23" customFormat="1">
      <c r="B13" s="277"/>
      <c r="D13" s="713" t="s">
        <v>12</v>
      </c>
      <c r="E13" s="281"/>
      <c r="F13" s="282" t="s">
        <v>12</v>
      </c>
      <c r="I13" s="713" t="s">
        <v>12</v>
      </c>
      <c r="J13" s="282" t="s">
        <v>12</v>
      </c>
      <c r="L13" s="277"/>
    </row>
    <row r="14" spans="2:46" s="23" customFormat="1">
      <c r="B14" s="277"/>
      <c r="D14" s="606" t="s">
        <v>15</v>
      </c>
      <c r="E14" s="832" t="s">
        <v>663</v>
      </c>
      <c r="I14" s="606" t="s">
        <v>16</v>
      </c>
      <c r="J14" s="596">
        <v>875180</v>
      </c>
      <c r="L14" s="277"/>
    </row>
    <row r="15" spans="2:46" s="23" customFormat="1">
      <c r="B15" s="277"/>
      <c r="E15" s="898" t="s">
        <v>12</v>
      </c>
      <c r="F15" s="898"/>
      <c r="G15" s="898"/>
      <c r="H15" s="898"/>
      <c r="I15" s="606" t="s">
        <v>17</v>
      </c>
      <c r="J15" s="596" t="s">
        <v>665</v>
      </c>
      <c r="L15" s="277"/>
    </row>
    <row r="16" spans="2:46" s="23" customFormat="1">
      <c r="B16" s="277"/>
      <c r="L16" s="277"/>
    </row>
    <row r="17" spans="2:27" s="23" customFormat="1">
      <c r="B17" s="277"/>
      <c r="D17" s="606" t="s">
        <v>18</v>
      </c>
      <c r="I17" s="606" t="str">
        <f>I14</f>
        <v>IČ:</v>
      </c>
      <c r="J17" s="597" t="str">
        <f>'Rekapitulace stavby'!AN13</f>
        <v xml:space="preserve"> </v>
      </c>
      <c r="L17" s="277"/>
    </row>
    <row r="18" spans="2:27" s="23" customFormat="1">
      <c r="B18" s="277"/>
      <c r="E18" s="900" t="str">
        <f>'Rekapitulace stavby'!E14</f>
        <v>...</v>
      </c>
      <c r="F18" s="900"/>
      <c r="G18" s="900"/>
      <c r="H18" s="900"/>
      <c r="I18" s="606" t="str">
        <f>I15</f>
        <v>DIČ:</v>
      </c>
      <c r="J18" s="597" t="str">
        <f>'Rekapitulace stavby'!AN14</f>
        <v xml:space="preserve"> </v>
      </c>
      <c r="L18" s="277"/>
    </row>
    <row r="19" spans="2:27" s="23" customFormat="1">
      <c r="B19" s="277"/>
      <c r="L19" s="277"/>
    </row>
    <row r="20" spans="2:27" s="23" customFormat="1">
      <c r="B20" s="277"/>
      <c r="D20" s="606"/>
      <c r="I20" s="606"/>
      <c r="J20" s="596"/>
      <c r="L20" s="277"/>
    </row>
    <row r="21" spans="2:27" s="23" customFormat="1">
      <c r="B21" s="277"/>
      <c r="E21" s="898"/>
      <c r="F21" s="898"/>
      <c r="G21" s="898"/>
      <c r="H21" s="898"/>
      <c r="I21" s="606"/>
      <c r="J21" s="596"/>
      <c r="L21" s="277"/>
    </row>
    <row r="22" spans="2:27" s="23" customFormat="1">
      <c r="B22" s="277"/>
      <c r="L22" s="277"/>
    </row>
    <row r="23" spans="2:27" s="23" customFormat="1">
      <c r="B23" s="277"/>
      <c r="D23" s="606"/>
      <c r="I23" s="606"/>
      <c r="J23" s="596"/>
      <c r="L23" s="277"/>
    </row>
    <row r="24" spans="2:27" s="23" customFormat="1">
      <c r="B24" s="277"/>
      <c r="E24" s="898"/>
      <c r="F24" s="898"/>
      <c r="G24" s="898"/>
      <c r="H24" s="898"/>
      <c r="I24" s="606"/>
      <c r="J24" s="596"/>
      <c r="L24" s="277"/>
    </row>
    <row r="25" spans="2:27" s="23" customFormat="1">
      <c r="B25" s="277"/>
      <c r="L25" s="277"/>
    </row>
    <row r="26" spans="2:27" s="23" customFormat="1">
      <c r="B26" s="277"/>
      <c r="D26" s="606"/>
      <c r="L26" s="277"/>
    </row>
    <row r="27" spans="2:27" s="24" customFormat="1">
      <c r="B27" s="283"/>
      <c r="E27" s="899"/>
      <c r="F27" s="899"/>
      <c r="G27" s="899"/>
      <c r="H27" s="899"/>
      <c r="L27" s="283"/>
      <c r="AA27" s="284">
        <f>E27</f>
        <v>0</v>
      </c>
    </row>
    <row r="28" spans="2:27" s="23" customFormat="1">
      <c r="B28" s="277"/>
      <c r="L28" s="277"/>
    </row>
    <row r="29" spans="2:27" s="23" customFormat="1" ht="6.95" customHeight="1">
      <c r="B29" s="277"/>
      <c r="D29" s="285"/>
      <c r="E29" s="285"/>
      <c r="F29" s="285"/>
      <c r="G29" s="285"/>
      <c r="H29" s="285"/>
      <c r="I29" s="285"/>
      <c r="J29" s="285"/>
      <c r="K29" s="285"/>
      <c r="L29" s="277"/>
    </row>
    <row r="30" spans="2:27" s="23" customFormat="1" ht="25.35" customHeight="1">
      <c r="B30" s="277"/>
      <c r="D30" s="286" t="s">
        <v>21</v>
      </c>
      <c r="F30" s="287"/>
      <c r="J30" s="714">
        <f>ROUND(J88,2)</f>
        <v>0</v>
      </c>
      <c r="L30" s="277"/>
    </row>
    <row r="31" spans="2:27" s="23" customFormat="1" ht="6.95" customHeight="1">
      <c r="B31" s="277"/>
      <c r="D31" s="285"/>
      <c r="E31" s="285"/>
      <c r="F31" s="288"/>
      <c r="G31" s="285"/>
      <c r="H31" s="285"/>
      <c r="I31" s="285"/>
      <c r="J31" s="288"/>
      <c r="K31" s="285"/>
      <c r="L31" s="277"/>
    </row>
    <row r="32" spans="2:27" s="23" customFormat="1" ht="14.45" customHeight="1">
      <c r="B32" s="277"/>
      <c r="F32" s="715" t="s">
        <v>23</v>
      </c>
      <c r="I32" s="716" t="s">
        <v>22</v>
      </c>
      <c r="J32" s="715" t="s">
        <v>24</v>
      </c>
      <c r="L32" s="277"/>
    </row>
    <row r="33" spans="2:12" s="23" customFormat="1" ht="14.45" customHeight="1">
      <c r="B33" s="277"/>
      <c r="D33" s="606" t="s">
        <v>25</v>
      </c>
      <c r="E33" s="606" t="s">
        <v>26</v>
      </c>
      <c r="F33" s="715">
        <f>SUM(BE88:BE200)</f>
        <v>0</v>
      </c>
      <c r="I33" s="717">
        <v>0.21</v>
      </c>
      <c r="J33" s="718">
        <f>ROUND(F33*I33,2)</f>
        <v>0</v>
      </c>
      <c r="L33" s="277"/>
    </row>
    <row r="34" spans="2:12" s="23" customFormat="1" ht="14.45" customHeight="1">
      <c r="B34" s="277"/>
      <c r="D34" s="606"/>
      <c r="E34" s="606"/>
      <c r="F34" s="715"/>
      <c r="I34" s="717"/>
      <c r="J34" s="718"/>
      <c r="L34" s="277"/>
    </row>
    <row r="35" spans="2:12" s="23" customFormat="1" ht="6.95" customHeight="1">
      <c r="B35" s="277"/>
      <c r="F35" s="287"/>
      <c r="J35" s="287"/>
      <c r="L35" s="277"/>
    </row>
    <row r="36" spans="2:12" s="23" customFormat="1" ht="25.35" customHeight="1">
      <c r="B36" s="277"/>
      <c r="C36" s="289"/>
      <c r="D36" s="290" t="s">
        <v>27</v>
      </c>
      <c r="E36" s="291"/>
      <c r="F36" s="292"/>
      <c r="G36" s="293" t="s">
        <v>28</v>
      </c>
      <c r="H36" s="294" t="s">
        <v>29</v>
      </c>
      <c r="I36" s="291"/>
      <c r="J36" s="295">
        <f>SUM(J30:J34)</f>
        <v>0</v>
      </c>
      <c r="K36" s="296"/>
      <c r="L36" s="277"/>
    </row>
    <row r="37" spans="2:12" s="23" customFormat="1" ht="14.45" customHeight="1">
      <c r="B37" s="277"/>
      <c r="L37" s="277"/>
    </row>
    <row r="38" spans="2:12" ht="14.45" customHeight="1">
      <c r="B38" s="275"/>
      <c r="L38" s="275"/>
    </row>
    <row r="39" spans="2:12" ht="14.45" customHeight="1">
      <c r="B39" s="275"/>
      <c r="L39" s="275"/>
    </row>
    <row r="40" spans="2:12" ht="14.45" customHeight="1">
      <c r="B40" s="275"/>
      <c r="L40" s="275"/>
    </row>
    <row r="41" spans="2:12" ht="14.45" customHeight="1">
      <c r="B41" s="275"/>
      <c r="L41" s="275"/>
    </row>
    <row r="42" spans="2:12" ht="14.45" customHeight="1">
      <c r="B42" s="275"/>
      <c r="L42" s="275"/>
    </row>
    <row r="43" spans="2:12" s="23" customFormat="1" ht="14.45" customHeight="1">
      <c r="B43" s="277"/>
      <c r="D43" s="719"/>
      <c r="E43" s="297"/>
      <c r="F43" s="297"/>
      <c r="G43" s="719"/>
      <c r="H43" s="297"/>
      <c r="I43" s="297"/>
      <c r="J43" s="297"/>
      <c r="K43" s="297"/>
      <c r="L43" s="277"/>
    </row>
    <row r="44" spans="2:12">
      <c r="B44" s="275"/>
      <c r="L44" s="275"/>
    </row>
    <row r="45" spans="2:12">
      <c r="B45" s="275"/>
      <c r="L45" s="275"/>
    </row>
    <row r="46" spans="2:12">
      <c r="B46" s="275"/>
      <c r="L46" s="275"/>
    </row>
    <row r="47" spans="2:12">
      <c r="B47" s="275"/>
      <c r="L47" s="275"/>
    </row>
    <row r="48" spans="2:12">
      <c r="B48" s="275"/>
      <c r="L48" s="275"/>
    </row>
    <row r="49" spans="2:12">
      <c r="B49" s="275"/>
      <c r="L49" s="275"/>
    </row>
    <row r="50" spans="2:12">
      <c r="B50" s="275"/>
      <c r="L50" s="275"/>
    </row>
    <row r="51" spans="2:12">
      <c r="B51" s="275"/>
      <c r="L51" s="275"/>
    </row>
    <row r="52" spans="2:12">
      <c r="B52" s="275"/>
      <c r="L52" s="275"/>
    </row>
    <row r="53" spans="2:12">
      <c r="B53" s="275"/>
      <c r="L53" s="275"/>
    </row>
    <row r="54" spans="2:12" s="23" customFormat="1">
      <c r="B54" s="277"/>
      <c r="D54" s="720" t="s">
        <v>30</v>
      </c>
      <c r="E54" s="298"/>
      <c r="F54" s="721" t="s">
        <v>31</v>
      </c>
      <c r="G54" s="720" t="str">
        <f>D54</f>
        <v>Datum a podpis:</v>
      </c>
      <c r="H54" s="298"/>
      <c r="I54" s="298"/>
      <c r="J54" s="722" t="str">
        <f>F54</f>
        <v>Razítko</v>
      </c>
      <c r="K54" s="298"/>
      <c r="L54" s="277"/>
    </row>
    <row r="55" spans="2:12">
      <c r="B55" s="275"/>
      <c r="L55" s="275"/>
    </row>
    <row r="56" spans="2:12">
      <c r="B56" s="275"/>
      <c r="L56" s="275"/>
    </row>
    <row r="57" spans="2:12">
      <c r="B57" s="275"/>
      <c r="L57" s="275"/>
    </row>
    <row r="58" spans="2:12" s="23" customFormat="1">
      <c r="B58" s="277"/>
      <c r="D58" s="719" t="str">
        <f>D14</f>
        <v>Zadavatel:</v>
      </c>
      <c r="E58" s="297"/>
      <c r="F58" s="297"/>
      <c r="G58" s="719" t="str">
        <f>D17</f>
        <v>Zhotovitel:</v>
      </c>
      <c r="H58" s="297"/>
      <c r="I58" s="297"/>
      <c r="J58" s="297"/>
      <c r="K58" s="297"/>
      <c r="L58" s="277"/>
    </row>
    <row r="59" spans="2:12">
      <c r="B59" s="275"/>
      <c r="L59" s="275"/>
    </row>
    <row r="60" spans="2:12">
      <c r="B60" s="275"/>
      <c r="L60" s="275"/>
    </row>
    <row r="61" spans="2:12">
      <c r="B61" s="275"/>
      <c r="L61" s="275"/>
    </row>
    <row r="62" spans="2:12">
      <c r="B62" s="275"/>
      <c r="L62" s="275"/>
    </row>
    <row r="63" spans="2:12">
      <c r="B63" s="275"/>
      <c r="L63" s="275"/>
    </row>
    <row r="64" spans="2:12">
      <c r="B64" s="275"/>
      <c r="L64" s="275"/>
    </row>
    <row r="65" spans="2:27">
      <c r="B65" s="275"/>
      <c r="L65" s="275"/>
    </row>
    <row r="66" spans="2:27">
      <c r="B66" s="275"/>
      <c r="L66" s="275"/>
    </row>
    <row r="67" spans="2:27">
      <c r="B67" s="275"/>
      <c r="L67" s="275"/>
    </row>
    <row r="68" spans="2:27">
      <c r="B68" s="275"/>
      <c r="L68" s="275"/>
    </row>
    <row r="69" spans="2:27" s="23" customFormat="1">
      <c r="B69" s="277"/>
      <c r="D69" s="720"/>
      <c r="E69" s="298"/>
      <c r="F69" s="721"/>
      <c r="G69" s="720"/>
      <c r="H69" s="298"/>
      <c r="I69" s="298"/>
      <c r="J69" s="722"/>
      <c r="K69" s="298"/>
      <c r="L69" s="277"/>
    </row>
    <row r="70" spans="2:27" s="23" customFormat="1" ht="14.45" customHeight="1"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277"/>
    </row>
    <row r="71" spans="2:27" ht="11.25" customHeight="1">
      <c r="L71" s="723"/>
    </row>
    <row r="72" spans="2:27" ht="11.25" customHeight="1">
      <c r="L72" s="723"/>
    </row>
    <row r="73" spans="2:27" ht="11.25" customHeight="1">
      <c r="L73" s="723"/>
    </row>
    <row r="74" spans="2:27" s="23" customFormat="1" ht="6.95" customHeight="1">
      <c r="B74" s="301"/>
      <c r="C74" s="302"/>
      <c r="D74" s="302"/>
      <c r="E74" s="302"/>
      <c r="F74" s="302"/>
      <c r="G74" s="302"/>
      <c r="H74" s="302"/>
      <c r="I74" s="302"/>
      <c r="J74" s="302"/>
      <c r="K74" s="302"/>
      <c r="L74" s="277"/>
    </row>
    <row r="75" spans="2:27" s="23" customFormat="1" ht="24.95" customHeight="1">
      <c r="B75" s="277"/>
      <c r="C75" s="276" t="s">
        <v>77</v>
      </c>
      <c r="L75" s="277"/>
      <c r="M75" s="303" t="s">
        <v>7</v>
      </c>
    </row>
    <row r="76" spans="2:27" s="23" customFormat="1" ht="6.95" customHeight="1">
      <c r="B76" s="277"/>
      <c r="L76" s="277"/>
    </row>
    <row r="77" spans="2:27" s="23" customFormat="1" ht="12" customHeight="1">
      <c r="B77" s="277"/>
      <c r="C77" s="606" t="str">
        <f>D6</f>
        <v>Stavba:</v>
      </c>
      <c r="L77" s="277"/>
    </row>
    <row r="78" spans="2:27" s="23" customFormat="1" ht="16.5" customHeight="1">
      <c r="B78" s="277"/>
      <c r="E78" s="894" t="str">
        <f>IF(E7="","",E7)</f>
        <v>Český Brod - rekonstrukce chodníků ul. J. Kouly, Zborovská</v>
      </c>
      <c r="F78" s="894"/>
      <c r="G78" s="894"/>
      <c r="H78" s="894"/>
      <c r="L78" s="277"/>
      <c r="AA78" s="712" t="str">
        <f>IF(AA7="","",AA7)</f>
        <v>Český Brod - rekonstrukce chodníků ul. J. Kouly, Zborovská</v>
      </c>
    </row>
    <row r="79" spans="2:27" ht="12" customHeight="1">
      <c r="B79" s="275"/>
      <c r="C79" s="606" t="str">
        <f>D8</f>
        <v>Objekt:</v>
      </c>
      <c r="L79" s="275"/>
    </row>
    <row r="80" spans="2:27" s="23" customFormat="1" ht="16.5" customHeight="1">
      <c r="B80" s="277"/>
      <c r="E80" s="895" t="str">
        <f>E9</f>
        <v>003 - ul. Zborovská, úsek před podjezdem</v>
      </c>
      <c r="F80" s="895"/>
      <c r="G80" s="895"/>
      <c r="H80" s="895"/>
      <c r="L80" s="277"/>
      <c r="AA80" s="278" t="str">
        <f>AA9</f>
        <v>003 - ul. Zborovská, úsek před podjezdem</v>
      </c>
    </row>
    <row r="81" spans="2:62" s="23" customFormat="1" ht="6.95" customHeight="1">
      <c r="B81" s="277"/>
      <c r="L81" s="277"/>
    </row>
    <row r="82" spans="2:62" s="23" customFormat="1" ht="12" customHeight="1">
      <c r="B82" s="277"/>
      <c r="C82" s="606" t="str">
        <f>D12</f>
        <v>Místo:</v>
      </c>
      <c r="E82" s="832" t="s">
        <v>662</v>
      </c>
      <c r="F82" s="596" t="str">
        <f>IF(F12="","",F12)</f>
        <v/>
      </c>
      <c r="I82" s="606" t="str">
        <f>I12</f>
        <v>Datum:</v>
      </c>
      <c r="J82" s="280">
        <f>J12</f>
        <v>46107</v>
      </c>
      <c r="L82" s="277"/>
    </row>
    <row r="83" spans="2:62" s="23" customFormat="1" ht="6.95" customHeight="1">
      <c r="B83" s="277"/>
      <c r="L83" s="277"/>
    </row>
    <row r="84" spans="2:62" s="23" customFormat="1">
      <c r="B84" s="277"/>
      <c r="C84" s="606" t="str">
        <f>D14</f>
        <v>Zadavatel:</v>
      </c>
      <c r="E84" s="832" t="s">
        <v>663</v>
      </c>
      <c r="F84" s="596" t="str">
        <f>IF(E15="","",E15)</f>
        <v/>
      </c>
      <c r="I84" s="606"/>
      <c r="J84" s="304" t="str">
        <f>IF(E21="","",E21)</f>
        <v/>
      </c>
      <c r="L84" s="277"/>
    </row>
    <row r="85" spans="2:62" s="23" customFormat="1">
      <c r="B85" s="277"/>
      <c r="C85" s="606" t="str">
        <f>D17</f>
        <v>Zhotovitel:</v>
      </c>
      <c r="F85" s="596" t="str">
        <f>IF(E18="","",E18)</f>
        <v>...</v>
      </c>
      <c r="I85" s="606"/>
      <c r="J85" s="304" t="str">
        <f>IF(E24="","",E24)</f>
        <v/>
      </c>
      <c r="L85" s="277"/>
    </row>
    <row r="86" spans="2:62" s="23" customFormat="1">
      <c r="B86" s="277"/>
      <c r="L86" s="277"/>
    </row>
    <row r="87" spans="2:62" s="25" customFormat="1" ht="24">
      <c r="B87" s="305"/>
      <c r="C87" s="306" t="s">
        <v>78</v>
      </c>
      <c r="D87" s="307" t="s">
        <v>38</v>
      </c>
      <c r="E87" s="307" t="s">
        <v>33</v>
      </c>
      <c r="F87" s="307" t="s">
        <v>35</v>
      </c>
      <c r="G87" s="307" t="s">
        <v>79</v>
      </c>
      <c r="H87" s="307" t="s">
        <v>80</v>
      </c>
      <c r="I87" s="307" t="s">
        <v>81</v>
      </c>
      <c r="J87" s="307" t="s">
        <v>82</v>
      </c>
      <c r="K87" s="308" t="s">
        <v>83</v>
      </c>
      <c r="M87" s="724" t="s">
        <v>12</v>
      </c>
      <c r="N87" s="725" t="s">
        <v>25</v>
      </c>
      <c r="O87" s="725" t="s">
        <v>84</v>
      </c>
      <c r="P87" s="725" t="s">
        <v>41</v>
      </c>
      <c r="Q87" s="725" t="s">
        <v>85</v>
      </c>
      <c r="R87" s="725" t="s">
        <v>86</v>
      </c>
      <c r="S87" s="725" t="s">
        <v>87</v>
      </c>
      <c r="T87" s="726" t="s">
        <v>88</v>
      </c>
    </row>
    <row r="88" spans="2:62" s="23" customFormat="1" ht="15.75">
      <c r="B88" s="277"/>
      <c r="C88" s="607" t="s">
        <v>51</v>
      </c>
      <c r="J88" s="727">
        <f>J89</f>
        <v>0</v>
      </c>
      <c r="L88" s="277"/>
      <c r="M88" s="728"/>
      <c r="N88" s="729"/>
      <c r="O88" s="729"/>
      <c r="P88" s="309">
        <f>P89</f>
        <v>33.910359999999997</v>
      </c>
      <c r="Q88" s="729"/>
      <c r="R88" s="309">
        <f>R89</f>
        <v>47.283662800000002</v>
      </c>
      <c r="S88" s="729"/>
      <c r="T88" s="310">
        <f>T89</f>
        <v>37.047999999999995</v>
      </c>
    </row>
    <row r="89" spans="2:62" s="26" customFormat="1">
      <c r="B89" s="311"/>
      <c r="C89" s="312"/>
      <c r="D89" s="313" t="s">
        <v>52</v>
      </c>
      <c r="E89" s="314" t="s">
        <v>89</v>
      </c>
      <c r="F89" s="26" t="s">
        <v>90</v>
      </c>
      <c r="G89" s="315"/>
      <c r="H89" s="316"/>
      <c r="I89" s="317"/>
      <c r="J89" s="317">
        <f>J90 + J137 + J149 + J181 + J198</f>
        <v>0</v>
      </c>
      <c r="L89" s="311"/>
      <c r="M89" s="318"/>
      <c r="N89" s="319"/>
      <c r="O89" s="320"/>
      <c r="P89" s="320">
        <f>P90 + P137 + P149 + P181 + P198</f>
        <v>33.910359999999997</v>
      </c>
      <c r="Q89" s="320"/>
      <c r="R89" s="320">
        <f>R90 + R137 + R149 + R181 + R198</f>
        <v>47.283662800000002</v>
      </c>
      <c r="S89" s="320"/>
      <c r="T89" s="321">
        <f>T90 + T137 + T149 + T181 + T198</f>
        <v>37.047999999999995</v>
      </c>
      <c r="AR89" s="26">
        <v>1</v>
      </c>
      <c r="AT89" s="26" t="s">
        <v>52</v>
      </c>
      <c r="AU89" s="26">
        <v>0</v>
      </c>
      <c r="AY89" s="26" t="s">
        <v>91</v>
      </c>
      <c r="BJ89" s="26">
        <v>0</v>
      </c>
    </row>
    <row r="90" spans="2:62" s="27" customFormat="1" ht="23.1" customHeight="1">
      <c r="B90" s="322"/>
      <c r="C90" s="323"/>
      <c r="D90" s="313" t="s">
        <v>52</v>
      </c>
      <c r="E90" s="324" t="s">
        <v>92</v>
      </c>
      <c r="F90" s="325" t="s">
        <v>93</v>
      </c>
      <c r="G90" s="326"/>
      <c r="H90" s="327"/>
      <c r="I90" s="328"/>
      <c r="J90" s="328">
        <f>J91 + J95 + J99 + J103 + J107 + J111 + J115 + J119 + J123 + J127 + J129 + J133</f>
        <v>0</v>
      </c>
      <c r="K90" s="325"/>
      <c r="L90" s="322"/>
      <c r="M90" s="329"/>
      <c r="N90" s="319"/>
      <c r="O90" s="320"/>
      <c r="P90" s="320">
        <f>P91 + P95 + P99 + P103 + P107 + P111 + P115 + P119 + P123 + P127 + P129 + P133</f>
        <v>18.774360000000001</v>
      </c>
      <c r="Q90" s="320"/>
      <c r="R90" s="320">
        <f>R91 + R95 + R99 + R103 + R107 + R111 + R115 + R119 + R123 + R127 + R129 + R133</f>
        <v>0</v>
      </c>
      <c r="S90" s="320"/>
      <c r="T90" s="321">
        <f>T91 + T95 + T99 + T103 + T107 + T111 + T115 + T119 + T123 + T127 + T129 + T133</f>
        <v>37.047999999999995</v>
      </c>
      <c r="AR90" s="27">
        <v>1</v>
      </c>
      <c r="AT90" s="27" t="s">
        <v>52</v>
      </c>
      <c r="AU90" s="27">
        <v>1</v>
      </c>
      <c r="AY90" s="27" t="s">
        <v>91</v>
      </c>
      <c r="BJ90" s="27">
        <v>0</v>
      </c>
    </row>
    <row r="91" spans="2:62" s="28" customFormat="1" ht="24">
      <c r="B91" s="730"/>
      <c r="C91" s="608">
        <v>1</v>
      </c>
      <c r="D91" s="608" t="s">
        <v>94</v>
      </c>
      <c r="E91" s="731" t="s">
        <v>104</v>
      </c>
      <c r="F91" s="731" t="s">
        <v>105</v>
      </c>
      <c r="G91" s="732" t="s">
        <v>97</v>
      </c>
      <c r="H91" s="733">
        <v>52.8</v>
      </c>
      <c r="I91" s="734"/>
      <c r="J91" s="735">
        <f>ROUND(H91*I91,2)</f>
        <v>0</v>
      </c>
      <c r="K91" s="731" t="s">
        <v>98</v>
      </c>
      <c r="L91" s="730"/>
      <c r="M91" s="736"/>
      <c r="N91" s="737" t="s">
        <v>26</v>
      </c>
      <c r="O91" s="738">
        <v>0.2</v>
      </c>
      <c r="P91" s="738">
        <f>H91*O91</f>
        <v>10.56</v>
      </c>
      <c r="Q91" s="738">
        <v>0</v>
      </c>
      <c r="R91" s="738">
        <f>H91*Q91</f>
        <v>0</v>
      </c>
      <c r="S91" s="738">
        <v>0.24</v>
      </c>
      <c r="T91" s="739">
        <f>H91*S91</f>
        <v>12.671999999999999</v>
      </c>
      <c r="U91" s="740"/>
      <c r="V91" s="740"/>
      <c r="W91" s="740"/>
      <c r="X91" s="740"/>
      <c r="Y91" s="740"/>
      <c r="Z91" s="740"/>
      <c r="AA91" s="740"/>
      <c r="AB91" s="740"/>
      <c r="AC91" s="740"/>
      <c r="AD91" s="740"/>
      <c r="AE91" s="740"/>
      <c r="AF91" s="740"/>
      <c r="AG91" s="740"/>
      <c r="AH91" s="740"/>
      <c r="AI91" s="740"/>
      <c r="AJ91" s="740"/>
      <c r="AK91" s="740"/>
      <c r="AL91" s="740"/>
      <c r="AM91" s="740"/>
      <c r="AN91" s="740"/>
      <c r="AO91" s="740"/>
      <c r="AP91" s="740"/>
      <c r="AQ91" s="740"/>
      <c r="AR91" s="740">
        <v>4</v>
      </c>
      <c r="AS91" s="740"/>
      <c r="AT91" s="740" t="s">
        <v>94</v>
      </c>
      <c r="AU91" s="740">
        <v>2</v>
      </c>
      <c r="AV91" s="740"/>
      <c r="AW91" s="740"/>
      <c r="AX91" s="740"/>
      <c r="AY91" s="740" t="s">
        <v>91</v>
      </c>
      <c r="AZ91" s="740"/>
      <c r="BA91" s="740"/>
      <c r="BB91" s="740"/>
      <c r="BC91" s="740"/>
      <c r="BD91" s="740"/>
      <c r="BE91" s="740">
        <f>IF(N91="základní",J91,0)</f>
        <v>0</v>
      </c>
      <c r="BF91" s="740">
        <f>IF(N91="snížená",J91,0)</f>
        <v>0</v>
      </c>
      <c r="BG91" s="740">
        <f>IF(N91="zákl. přenesená",J91,0)</f>
        <v>0</v>
      </c>
      <c r="BH91" s="740">
        <f>IF(N91="sníž. přenesená",J91,0)</f>
        <v>0</v>
      </c>
      <c r="BI91" s="740">
        <f>IF(N91="nulová",J91,0)</f>
        <v>0</v>
      </c>
      <c r="BJ91" s="740">
        <v>1</v>
      </c>
    </row>
    <row r="92" spans="2:62" s="23" customFormat="1">
      <c r="B92" s="277"/>
      <c r="D92" s="330" t="s">
        <v>99</v>
      </c>
      <c r="F92" s="148" t="s">
        <v>106</v>
      </c>
      <c r="L92" s="277"/>
      <c r="M92" s="331"/>
      <c r="T92" s="332"/>
      <c r="AT92" s="333" t="s">
        <v>99</v>
      </c>
      <c r="AU92" s="333">
        <v>0</v>
      </c>
      <c r="AY92" s="23" t="s">
        <v>91</v>
      </c>
      <c r="BJ92" s="23">
        <v>0</v>
      </c>
    </row>
    <row r="93" spans="2:62" s="29" customFormat="1" ht="11.25">
      <c r="B93" s="334"/>
      <c r="C93" s="335"/>
      <c r="D93" s="336" t="s">
        <v>101</v>
      </c>
      <c r="E93" s="337"/>
      <c r="F93" s="338" t="s">
        <v>379</v>
      </c>
      <c r="G93" s="339"/>
      <c r="H93" s="340">
        <v>52.8</v>
      </c>
      <c r="I93" s="341"/>
      <c r="J93" s="341"/>
      <c r="K93" s="342"/>
      <c r="L93" s="334"/>
      <c r="M93" s="343"/>
      <c r="N93" s="342"/>
      <c r="O93" s="344"/>
      <c r="P93" s="344"/>
      <c r="Q93" s="344"/>
      <c r="R93" s="344"/>
      <c r="S93" s="344"/>
      <c r="T93" s="345"/>
      <c r="AT93" s="29" t="s">
        <v>101</v>
      </c>
      <c r="AU93" s="29">
        <v>0</v>
      </c>
      <c r="AV93" s="29">
        <v>2</v>
      </c>
      <c r="AW93" s="29" t="b">
        <v>1</v>
      </c>
      <c r="AY93" s="29" t="s">
        <v>91</v>
      </c>
      <c r="BJ93" s="29">
        <v>0</v>
      </c>
    </row>
    <row r="94" spans="2:62" s="29" customFormat="1" ht="11.25">
      <c r="B94" s="334"/>
      <c r="C94" s="335"/>
      <c r="D94" s="336" t="s">
        <v>101</v>
      </c>
      <c r="E94" s="337"/>
      <c r="F94" s="346" t="s">
        <v>103</v>
      </c>
      <c r="G94" s="347"/>
      <c r="H94" s="348">
        <v>52.8</v>
      </c>
      <c r="I94" s="341"/>
      <c r="J94" s="341"/>
      <c r="K94" s="342"/>
      <c r="L94" s="334"/>
      <c r="M94" s="343"/>
      <c r="N94" s="342"/>
      <c r="O94" s="344"/>
      <c r="P94" s="344"/>
      <c r="Q94" s="344"/>
      <c r="R94" s="344"/>
      <c r="S94" s="344"/>
      <c r="T94" s="345"/>
      <c r="AT94" s="29" t="s">
        <v>101</v>
      </c>
      <c r="AU94" s="29">
        <v>0</v>
      </c>
      <c r="AV94" s="29">
        <v>4</v>
      </c>
      <c r="AW94" s="29" t="b">
        <v>1</v>
      </c>
      <c r="AX94" s="29" t="b">
        <v>1</v>
      </c>
      <c r="AY94" s="29" t="s">
        <v>91</v>
      </c>
      <c r="BJ94" s="29">
        <v>0</v>
      </c>
    </row>
    <row r="95" spans="2:62" s="28" customFormat="1" ht="24">
      <c r="B95" s="730"/>
      <c r="C95" s="608">
        <v>2</v>
      </c>
      <c r="D95" s="608" t="s">
        <v>94</v>
      </c>
      <c r="E95" s="731" t="s">
        <v>108</v>
      </c>
      <c r="F95" s="731" t="s">
        <v>109</v>
      </c>
      <c r="G95" s="732" t="s">
        <v>97</v>
      </c>
      <c r="H95" s="733">
        <v>52.8</v>
      </c>
      <c r="I95" s="734"/>
      <c r="J95" s="735">
        <f>ROUND(H95*I95,2)</f>
        <v>0</v>
      </c>
      <c r="K95" s="731" t="s">
        <v>98</v>
      </c>
      <c r="L95" s="730"/>
      <c r="M95" s="736"/>
      <c r="N95" s="737" t="s">
        <v>26</v>
      </c>
      <c r="O95" s="738">
        <v>0</v>
      </c>
      <c r="P95" s="738">
        <f>H95*O95</f>
        <v>0</v>
      </c>
      <c r="Q95" s="738">
        <v>0</v>
      </c>
      <c r="R95" s="738">
        <f>H95*Q95</f>
        <v>0</v>
      </c>
      <c r="S95" s="738">
        <v>0.22</v>
      </c>
      <c r="T95" s="739">
        <f>H95*S95</f>
        <v>11.616</v>
      </c>
      <c r="U95" s="740"/>
      <c r="V95" s="740"/>
      <c r="W95" s="740"/>
      <c r="X95" s="740"/>
      <c r="Y95" s="740"/>
      <c r="Z95" s="740"/>
      <c r="AA95" s="740"/>
      <c r="AB95" s="740"/>
      <c r="AC95" s="740"/>
      <c r="AD95" s="740"/>
      <c r="AE95" s="740"/>
      <c r="AF95" s="740"/>
      <c r="AG95" s="740"/>
      <c r="AH95" s="740"/>
      <c r="AI95" s="740"/>
      <c r="AJ95" s="740"/>
      <c r="AK95" s="740"/>
      <c r="AL95" s="740"/>
      <c r="AM95" s="740"/>
      <c r="AN95" s="740"/>
      <c r="AO95" s="740"/>
      <c r="AP95" s="740"/>
      <c r="AQ95" s="740"/>
      <c r="AR95" s="740">
        <v>4</v>
      </c>
      <c r="AS95" s="740"/>
      <c r="AT95" s="740" t="s">
        <v>94</v>
      </c>
      <c r="AU95" s="740">
        <v>2</v>
      </c>
      <c r="AV95" s="740"/>
      <c r="AW95" s="740"/>
      <c r="AX95" s="740"/>
      <c r="AY95" s="740" t="s">
        <v>91</v>
      </c>
      <c r="AZ95" s="740"/>
      <c r="BA95" s="740"/>
      <c r="BB95" s="740"/>
      <c r="BC95" s="740"/>
      <c r="BD95" s="740"/>
      <c r="BE95" s="740">
        <f>IF(N95="základní",J95,0)</f>
        <v>0</v>
      </c>
      <c r="BF95" s="740">
        <f>IF(N95="snížená",J95,0)</f>
        <v>0</v>
      </c>
      <c r="BG95" s="740">
        <f>IF(N95="zákl. přenesená",J95,0)</f>
        <v>0</v>
      </c>
      <c r="BH95" s="740">
        <f>IF(N95="sníž. přenesená",J95,0)</f>
        <v>0</v>
      </c>
      <c r="BI95" s="740">
        <f>IF(N95="nulová",J95,0)</f>
        <v>0</v>
      </c>
      <c r="BJ95" s="740">
        <v>1</v>
      </c>
    </row>
    <row r="96" spans="2:62" s="23" customFormat="1">
      <c r="B96" s="277"/>
      <c r="D96" s="330" t="s">
        <v>99</v>
      </c>
      <c r="F96" s="148" t="s">
        <v>110</v>
      </c>
      <c r="L96" s="277"/>
      <c r="M96" s="331"/>
      <c r="T96" s="332"/>
      <c r="AT96" s="333" t="s">
        <v>99</v>
      </c>
      <c r="AU96" s="333">
        <v>0</v>
      </c>
      <c r="AY96" s="23" t="s">
        <v>91</v>
      </c>
      <c r="BJ96" s="23">
        <v>0</v>
      </c>
    </row>
    <row r="97" spans="2:62" s="29" customFormat="1" ht="11.25">
      <c r="B97" s="334"/>
      <c r="C97" s="335"/>
      <c r="D97" s="336" t="s">
        <v>101</v>
      </c>
      <c r="E97" s="337"/>
      <c r="F97" s="338" t="s">
        <v>380</v>
      </c>
      <c r="G97" s="339"/>
      <c r="H97" s="340">
        <v>52.8</v>
      </c>
      <c r="I97" s="341"/>
      <c r="J97" s="341"/>
      <c r="K97" s="342"/>
      <c r="L97" s="334"/>
      <c r="M97" s="343"/>
      <c r="N97" s="342"/>
      <c r="O97" s="344"/>
      <c r="P97" s="344"/>
      <c r="Q97" s="344"/>
      <c r="R97" s="344"/>
      <c r="S97" s="344"/>
      <c r="T97" s="345"/>
      <c r="AT97" s="29" t="s">
        <v>101</v>
      </c>
      <c r="AU97" s="29">
        <v>0</v>
      </c>
      <c r="AV97" s="29">
        <v>2</v>
      </c>
      <c r="AW97" s="29" t="b">
        <v>1</v>
      </c>
      <c r="AY97" s="29" t="s">
        <v>91</v>
      </c>
      <c r="BJ97" s="29">
        <v>0</v>
      </c>
    </row>
    <row r="98" spans="2:62" s="29" customFormat="1" ht="11.25">
      <c r="B98" s="334"/>
      <c r="C98" s="335"/>
      <c r="D98" s="336" t="s">
        <v>101</v>
      </c>
      <c r="E98" s="337"/>
      <c r="F98" s="346" t="s">
        <v>103</v>
      </c>
      <c r="G98" s="347"/>
      <c r="H98" s="348">
        <v>52.8</v>
      </c>
      <c r="I98" s="341"/>
      <c r="J98" s="341"/>
      <c r="K98" s="342"/>
      <c r="L98" s="334"/>
      <c r="M98" s="343"/>
      <c r="N98" s="342"/>
      <c r="O98" s="344"/>
      <c r="P98" s="344"/>
      <c r="Q98" s="344"/>
      <c r="R98" s="344"/>
      <c r="S98" s="344"/>
      <c r="T98" s="345"/>
      <c r="AT98" s="29" t="s">
        <v>101</v>
      </c>
      <c r="AU98" s="29">
        <v>0</v>
      </c>
      <c r="AV98" s="29">
        <v>4</v>
      </c>
      <c r="AW98" s="29" t="b">
        <v>1</v>
      </c>
      <c r="AX98" s="29" t="b">
        <v>1</v>
      </c>
      <c r="AY98" s="29" t="s">
        <v>91</v>
      </c>
      <c r="BJ98" s="29">
        <v>0</v>
      </c>
    </row>
    <row r="99" spans="2:62" s="28" customFormat="1">
      <c r="B99" s="730"/>
      <c r="C99" s="608">
        <v>3</v>
      </c>
      <c r="D99" s="608" t="s">
        <v>94</v>
      </c>
      <c r="E99" s="731" t="s">
        <v>116</v>
      </c>
      <c r="F99" s="731" t="s">
        <v>117</v>
      </c>
      <c r="G99" s="732" t="s">
        <v>118</v>
      </c>
      <c r="H99" s="733">
        <v>44</v>
      </c>
      <c r="I99" s="734"/>
      <c r="J99" s="735">
        <f>ROUND(H99*I99,2)</f>
        <v>0</v>
      </c>
      <c r="K99" s="731" t="s">
        <v>98</v>
      </c>
      <c r="L99" s="730"/>
      <c r="M99" s="736"/>
      <c r="N99" s="737" t="s">
        <v>26</v>
      </c>
      <c r="O99" s="738">
        <v>0</v>
      </c>
      <c r="P99" s="738">
        <f>H99*O99</f>
        <v>0</v>
      </c>
      <c r="Q99" s="738">
        <v>0</v>
      </c>
      <c r="R99" s="738">
        <f>H99*Q99</f>
        <v>0</v>
      </c>
      <c r="S99" s="738">
        <v>0.28999999999999998</v>
      </c>
      <c r="T99" s="739">
        <f>H99*S99</f>
        <v>12.76</v>
      </c>
      <c r="U99" s="740"/>
      <c r="V99" s="740"/>
      <c r="W99" s="740"/>
      <c r="X99" s="740"/>
      <c r="Y99" s="740"/>
      <c r="Z99" s="740"/>
      <c r="AA99" s="740"/>
      <c r="AB99" s="740"/>
      <c r="AC99" s="740"/>
      <c r="AD99" s="740"/>
      <c r="AE99" s="740"/>
      <c r="AF99" s="740"/>
      <c r="AG99" s="740"/>
      <c r="AH99" s="740"/>
      <c r="AI99" s="740"/>
      <c r="AJ99" s="740"/>
      <c r="AK99" s="740"/>
      <c r="AL99" s="740"/>
      <c r="AM99" s="740"/>
      <c r="AN99" s="740"/>
      <c r="AO99" s="740"/>
      <c r="AP99" s="740"/>
      <c r="AQ99" s="740"/>
      <c r="AR99" s="740">
        <v>4</v>
      </c>
      <c r="AS99" s="740"/>
      <c r="AT99" s="740" t="s">
        <v>94</v>
      </c>
      <c r="AU99" s="740">
        <v>2</v>
      </c>
      <c r="AV99" s="740"/>
      <c r="AW99" s="740"/>
      <c r="AX99" s="740"/>
      <c r="AY99" s="740" t="s">
        <v>91</v>
      </c>
      <c r="AZ99" s="740"/>
      <c r="BA99" s="740"/>
      <c r="BB99" s="740"/>
      <c r="BC99" s="740"/>
      <c r="BD99" s="740"/>
      <c r="BE99" s="740">
        <f>IF(N99="základní",J99,0)</f>
        <v>0</v>
      </c>
      <c r="BF99" s="740">
        <f>IF(N99="snížená",J99,0)</f>
        <v>0</v>
      </c>
      <c r="BG99" s="740">
        <f>IF(N99="zákl. přenesená",J99,0)</f>
        <v>0</v>
      </c>
      <c r="BH99" s="740">
        <f>IF(N99="sníž. přenesená",J99,0)</f>
        <v>0</v>
      </c>
      <c r="BI99" s="740">
        <f>IF(N99="nulová",J99,0)</f>
        <v>0</v>
      </c>
      <c r="BJ99" s="740">
        <v>1</v>
      </c>
    </row>
    <row r="100" spans="2:62" s="23" customFormat="1">
      <c r="B100" s="277"/>
      <c r="D100" s="330" t="s">
        <v>99</v>
      </c>
      <c r="F100" s="148" t="s">
        <v>119</v>
      </c>
      <c r="L100" s="277"/>
      <c r="M100" s="331"/>
      <c r="T100" s="332"/>
      <c r="AT100" s="333" t="s">
        <v>99</v>
      </c>
      <c r="AU100" s="333">
        <v>0</v>
      </c>
      <c r="AY100" s="23" t="s">
        <v>91</v>
      </c>
      <c r="BJ100" s="23">
        <v>0</v>
      </c>
    </row>
    <row r="101" spans="2:62" s="29" customFormat="1" ht="11.25">
      <c r="B101" s="334"/>
      <c r="C101" s="335"/>
      <c r="D101" s="336" t="s">
        <v>101</v>
      </c>
      <c r="E101" s="337"/>
      <c r="F101" s="338" t="s">
        <v>381</v>
      </c>
      <c r="G101" s="339"/>
      <c r="H101" s="340">
        <v>44</v>
      </c>
      <c r="I101" s="341"/>
      <c r="J101" s="341"/>
      <c r="K101" s="342"/>
      <c r="L101" s="334"/>
      <c r="M101" s="343"/>
      <c r="N101" s="342"/>
      <c r="O101" s="344"/>
      <c r="P101" s="344"/>
      <c r="Q101" s="344"/>
      <c r="R101" s="344"/>
      <c r="S101" s="344"/>
      <c r="T101" s="345"/>
      <c r="AT101" s="29" t="s">
        <v>101</v>
      </c>
      <c r="AU101" s="29">
        <v>0</v>
      </c>
      <c r="AV101" s="29">
        <v>2</v>
      </c>
      <c r="AW101" s="29" t="b">
        <v>1</v>
      </c>
      <c r="AY101" s="29" t="s">
        <v>91</v>
      </c>
      <c r="BJ101" s="29">
        <v>0</v>
      </c>
    </row>
    <row r="102" spans="2:62" s="29" customFormat="1" ht="11.25">
      <c r="B102" s="334"/>
      <c r="C102" s="335"/>
      <c r="D102" s="336" t="s">
        <v>101</v>
      </c>
      <c r="E102" s="337"/>
      <c r="F102" s="346" t="s">
        <v>103</v>
      </c>
      <c r="G102" s="347"/>
      <c r="H102" s="348">
        <v>44</v>
      </c>
      <c r="I102" s="341"/>
      <c r="J102" s="341"/>
      <c r="K102" s="342"/>
      <c r="L102" s="334"/>
      <c r="M102" s="343"/>
      <c r="N102" s="342"/>
      <c r="O102" s="344"/>
      <c r="P102" s="344"/>
      <c r="Q102" s="344"/>
      <c r="R102" s="344"/>
      <c r="S102" s="344"/>
      <c r="T102" s="345"/>
      <c r="AT102" s="29" t="s">
        <v>101</v>
      </c>
      <c r="AU102" s="29">
        <v>0</v>
      </c>
      <c r="AV102" s="29">
        <v>4</v>
      </c>
      <c r="AW102" s="29" t="b">
        <v>1</v>
      </c>
      <c r="AX102" s="29" t="b">
        <v>1</v>
      </c>
      <c r="AY102" s="29" t="s">
        <v>91</v>
      </c>
      <c r="BJ102" s="29">
        <v>0</v>
      </c>
    </row>
    <row r="103" spans="2:62" s="28" customFormat="1" ht="24">
      <c r="B103" s="730"/>
      <c r="C103" s="608">
        <v>4</v>
      </c>
      <c r="D103" s="608" t="s">
        <v>94</v>
      </c>
      <c r="E103" s="731" t="s">
        <v>382</v>
      </c>
      <c r="F103" s="731" t="s">
        <v>383</v>
      </c>
      <c r="G103" s="732" t="s">
        <v>130</v>
      </c>
      <c r="H103" s="733">
        <v>7.92</v>
      </c>
      <c r="I103" s="734"/>
      <c r="J103" s="735">
        <f>ROUND(H103*I103,2)</f>
        <v>0</v>
      </c>
      <c r="K103" s="731" t="s">
        <v>98</v>
      </c>
      <c r="L103" s="730"/>
      <c r="M103" s="736"/>
      <c r="N103" s="737" t="s">
        <v>26</v>
      </c>
      <c r="O103" s="738">
        <v>0</v>
      </c>
      <c r="P103" s="738">
        <f>H103*O103</f>
        <v>0</v>
      </c>
      <c r="Q103" s="738">
        <v>0</v>
      </c>
      <c r="R103" s="738">
        <f>H103*Q103</f>
        <v>0</v>
      </c>
      <c r="S103" s="738">
        <v>0</v>
      </c>
      <c r="T103" s="739">
        <f>H103*S103</f>
        <v>0</v>
      </c>
      <c r="U103" s="740"/>
      <c r="V103" s="740"/>
      <c r="W103" s="740"/>
      <c r="X103" s="740"/>
      <c r="Y103" s="740"/>
      <c r="Z103" s="740"/>
      <c r="AA103" s="740"/>
      <c r="AB103" s="740"/>
      <c r="AC103" s="740"/>
      <c r="AD103" s="740"/>
      <c r="AE103" s="740"/>
      <c r="AF103" s="740"/>
      <c r="AG103" s="740"/>
      <c r="AH103" s="740"/>
      <c r="AI103" s="740"/>
      <c r="AJ103" s="740"/>
      <c r="AK103" s="740"/>
      <c r="AL103" s="740"/>
      <c r="AM103" s="740"/>
      <c r="AN103" s="740"/>
      <c r="AO103" s="740"/>
      <c r="AP103" s="740"/>
      <c r="AQ103" s="740"/>
      <c r="AR103" s="740">
        <v>4</v>
      </c>
      <c r="AS103" s="740"/>
      <c r="AT103" s="740" t="s">
        <v>94</v>
      </c>
      <c r="AU103" s="740">
        <v>2</v>
      </c>
      <c r="AV103" s="740"/>
      <c r="AW103" s="740"/>
      <c r="AX103" s="740"/>
      <c r="AY103" s="740" t="s">
        <v>91</v>
      </c>
      <c r="AZ103" s="740"/>
      <c r="BA103" s="740"/>
      <c r="BB103" s="740"/>
      <c r="BC103" s="740"/>
      <c r="BD103" s="740"/>
      <c r="BE103" s="740">
        <f>IF(N103="základní",J103,0)</f>
        <v>0</v>
      </c>
      <c r="BF103" s="740">
        <f>IF(N103="snížená",J103,0)</f>
        <v>0</v>
      </c>
      <c r="BG103" s="740">
        <f>IF(N103="zákl. přenesená",J103,0)</f>
        <v>0</v>
      </c>
      <c r="BH103" s="740">
        <f>IF(N103="sníž. přenesená",J103,0)</f>
        <v>0</v>
      </c>
      <c r="BI103" s="740">
        <f>IF(N103="nulová",J103,0)</f>
        <v>0</v>
      </c>
      <c r="BJ103" s="740">
        <v>1</v>
      </c>
    </row>
    <row r="104" spans="2:62" s="23" customFormat="1">
      <c r="B104" s="277"/>
      <c r="D104" s="330" t="s">
        <v>99</v>
      </c>
      <c r="F104" s="148" t="s">
        <v>384</v>
      </c>
      <c r="L104" s="277"/>
      <c r="M104" s="331"/>
      <c r="T104" s="332"/>
      <c r="AT104" s="333" t="s">
        <v>99</v>
      </c>
      <c r="AU104" s="333">
        <v>0</v>
      </c>
      <c r="AY104" s="23" t="s">
        <v>91</v>
      </c>
      <c r="BJ104" s="23">
        <v>0</v>
      </c>
    </row>
    <row r="105" spans="2:62" s="29" customFormat="1" ht="11.25">
      <c r="B105" s="334"/>
      <c r="C105" s="335"/>
      <c r="D105" s="336" t="s">
        <v>101</v>
      </c>
      <c r="E105" s="337"/>
      <c r="F105" s="338" t="s">
        <v>385</v>
      </c>
      <c r="G105" s="339"/>
      <c r="H105" s="340">
        <v>7.92</v>
      </c>
      <c r="I105" s="341"/>
      <c r="J105" s="341"/>
      <c r="K105" s="342"/>
      <c r="L105" s="334"/>
      <c r="M105" s="343"/>
      <c r="N105" s="342"/>
      <c r="O105" s="344"/>
      <c r="P105" s="344"/>
      <c r="Q105" s="344"/>
      <c r="R105" s="344"/>
      <c r="S105" s="344"/>
      <c r="T105" s="345"/>
      <c r="AT105" s="29" t="s">
        <v>101</v>
      </c>
      <c r="AU105" s="29">
        <v>0</v>
      </c>
      <c r="AV105" s="29">
        <v>2</v>
      </c>
      <c r="AW105" s="29" t="b">
        <v>1</v>
      </c>
      <c r="AY105" s="29" t="s">
        <v>91</v>
      </c>
      <c r="BJ105" s="29">
        <v>0</v>
      </c>
    </row>
    <row r="106" spans="2:62" s="29" customFormat="1" ht="11.25">
      <c r="B106" s="334"/>
      <c r="C106" s="335"/>
      <c r="D106" s="336" t="s">
        <v>101</v>
      </c>
      <c r="E106" s="337"/>
      <c r="F106" s="346" t="s">
        <v>103</v>
      </c>
      <c r="G106" s="347"/>
      <c r="H106" s="348">
        <v>7.92</v>
      </c>
      <c r="I106" s="341"/>
      <c r="J106" s="341"/>
      <c r="K106" s="342"/>
      <c r="L106" s="334"/>
      <c r="M106" s="343"/>
      <c r="N106" s="342"/>
      <c r="O106" s="344"/>
      <c r="P106" s="344"/>
      <c r="Q106" s="344"/>
      <c r="R106" s="344"/>
      <c r="S106" s="344"/>
      <c r="T106" s="345"/>
      <c r="AT106" s="29" t="s">
        <v>101</v>
      </c>
      <c r="AU106" s="29">
        <v>0</v>
      </c>
      <c r="AV106" s="29">
        <v>4</v>
      </c>
      <c r="AW106" s="29" t="b">
        <v>1</v>
      </c>
      <c r="AX106" s="29" t="b">
        <v>1</v>
      </c>
      <c r="AY106" s="29" t="s">
        <v>91</v>
      </c>
      <c r="BJ106" s="29">
        <v>0</v>
      </c>
    </row>
    <row r="107" spans="2:62" s="28" customFormat="1" ht="24">
      <c r="B107" s="730"/>
      <c r="C107" s="608">
        <v>5</v>
      </c>
      <c r="D107" s="608" t="s">
        <v>94</v>
      </c>
      <c r="E107" s="731" t="s">
        <v>133</v>
      </c>
      <c r="F107" s="731" t="s">
        <v>134</v>
      </c>
      <c r="G107" s="732" t="s">
        <v>130</v>
      </c>
      <c r="H107" s="733">
        <v>5.28</v>
      </c>
      <c r="I107" s="734"/>
      <c r="J107" s="735">
        <f>ROUND(H107*I107,2)</f>
        <v>0</v>
      </c>
      <c r="K107" s="731" t="s">
        <v>98</v>
      </c>
      <c r="L107" s="730"/>
      <c r="M107" s="736"/>
      <c r="N107" s="737" t="s">
        <v>26</v>
      </c>
      <c r="O107" s="738">
        <v>0</v>
      </c>
      <c r="P107" s="738">
        <f>H107*O107</f>
        <v>0</v>
      </c>
      <c r="Q107" s="738">
        <v>0</v>
      </c>
      <c r="R107" s="738">
        <f>H107*Q107</f>
        <v>0</v>
      </c>
      <c r="S107" s="738">
        <v>0</v>
      </c>
      <c r="T107" s="739">
        <f>H107*S107</f>
        <v>0</v>
      </c>
      <c r="U107" s="740"/>
      <c r="V107" s="740"/>
      <c r="W107" s="740"/>
      <c r="X107" s="740"/>
      <c r="Y107" s="740"/>
      <c r="Z107" s="740"/>
      <c r="AA107" s="740"/>
      <c r="AB107" s="740"/>
      <c r="AC107" s="740"/>
      <c r="AD107" s="740"/>
      <c r="AE107" s="740"/>
      <c r="AF107" s="740"/>
      <c r="AG107" s="740"/>
      <c r="AH107" s="740"/>
      <c r="AI107" s="740"/>
      <c r="AJ107" s="740"/>
      <c r="AK107" s="740"/>
      <c r="AL107" s="740"/>
      <c r="AM107" s="740"/>
      <c r="AN107" s="740"/>
      <c r="AO107" s="740"/>
      <c r="AP107" s="740"/>
      <c r="AQ107" s="740"/>
      <c r="AR107" s="740">
        <v>4</v>
      </c>
      <c r="AS107" s="740"/>
      <c r="AT107" s="740" t="s">
        <v>94</v>
      </c>
      <c r="AU107" s="740">
        <v>2</v>
      </c>
      <c r="AV107" s="740"/>
      <c r="AW107" s="740"/>
      <c r="AX107" s="740"/>
      <c r="AY107" s="740" t="s">
        <v>91</v>
      </c>
      <c r="AZ107" s="740"/>
      <c r="BA107" s="740"/>
      <c r="BB107" s="740"/>
      <c r="BC107" s="740"/>
      <c r="BD107" s="740"/>
      <c r="BE107" s="740">
        <f>IF(N107="základní",J107,0)</f>
        <v>0</v>
      </c>
      <c r="BF107" s="740">
        <f>IF(N107="snížená",J107,0)</f>
        <v>0</v>
      </c>
      <c r="BG107" s="740">
        <f>IF(N107="zákl. přenesená",J107,0)</f>
        <v>0</v>
      </c>
      <c r="BH107" s="740">
        <f>IF(N107="sníž. přenesená",J107,0)</f>
        <v>0</v>
      </c>
      <c r="BI107" s="740">
        <f>IF(N107="nulová",J107,0)</f>
        <v>0</v>
      </c>
      <c r="BJ107" s="740">
        <v>1</v>
      </c>
    </row>
    <row r="108" spans="2:62" s="23" customFormat="1">
      <c r="B108" s="277"/>
      <c r="D108" s="330" t="s">
        <v>99</v>
      </c>
      <c r="F108" s="148" t="s">
        <v>135</v>
      </c>
      <c r="L108" s="277"/>
      <c r="M108" s="331"/>
      <c r="T108" s="332"/>
      <c r="AT108" s="333" t="s">
        <v>99</v>
      </c>
      <c r="AU108" s="333">
        <v>0</v>
      </c>
      <c r="AY108" s="23" t="s">
        <v>91</v>
      </c>
      <c r="BJ108" s="23">
        <v>0</v>
      </c>
    </row>
    <row r="109" spans="2:62" s="29" customFormat="1" ht="11.25">
      <c r="B109" s="334"/>
      <c r="C109" s="335"/>
      <c r="D109" s="336" t="s">
        <v>101</v>
      </c>
      <c r="E109" s="337"/>
      <c r="F109" s="338" t="s">
        <v>386</v>
      </c>
      <c r="G109" s="339"/>
      <c r="H109" s="340">
        <v>5.28</v>
      </c>
      <c r="I109" s="341"/>
      <c r="J109" s="341"/>
      <c r="K109" s="342"/>
      <c r="L109" s="334"/>
      <c r="M109" s="343"/>
      <c r="N109" s="342"/>
      <c r="O109" s="344"/>
      <c r="P109" s="344"/>
      <c r="Q109" s="344"/>
      <c r="R109" s="344"/>
      <c r="S109" s="344"/>
      <c r="T109" s="345"/>
      <c r="AT109" s="29" t="s">
        <v>101</v>
      </c>
      <c r="AU109" s="29">
        <v>0</v>
      </c>
      <c r="AV109" s="29">
        <v>2</v>
      </c>
      <c r="AW109" s="29" t="b">
        <v>1</v>
      </c>
      <c r="AY109" s="29" t="s">
        <v>91</v>
      </c>
      <c r="BJ109" s="29">
        <v>0</v>
      </c>
    </row>
    <row r="110" spans="2:62" s="29" customFormat="1" ht="11.25">
      <c r="B110" s="334"/>
      <c r="C110" s="335"/>
      <c r="D110" s="336" t="s">
        <v>101</v>
      </c>
      <c r="E110" s="337"/>
      <c r="F110" s="346" t="s">
        <v>103</v>
      </c>
      <c r="G110" s="347"/>
      <c r="H110" s="348">
        <v>5.28</v>
      </c>
      <c r="I110" s="341"/>
      <c r="J110" s="341"/>
      <c r="K110" s="342"/>
      <c r="L110" s="334"/>
      <c r="M110" s="343"/>
      <c r="N110" s="342"/>
      <c r="O110" s="344"/>
      <c r="P110" s="344"/>
      <c r="Q110" s="344"/>
      <c r="R110" s="344"/>
      <c r="S110" s="344"/>
      <c r="T110" s="345"/>
      <c r="AT110" s="29" t="s">
        <v>101</v>
      </c>
      <c r="AU110" s="29">
        <v>0</v>
      </c>
      <c r="AV110" s="29">
        <v>4</v>
      </c>
      <c r="AW110" s="29" t="b">
        <v>1</v>
      </c>
      <c r="AX110" s="29" t="b">
        <v>1</v>
      </c>
      <c r="AY110" s="29" t="s">
        <v>91</v>
      </c>
      <c r="BJ110" s="29">
        <v>0</v>
      </c>
    </row>
    <row r="111" spans="2:62" s="28" customFormat="1" ht="24">
      <c r="B111" s="730"/>
      <c r="C111" s="608">
        <v>6</v>
      </c>
      <c r="D111" s="608" t="s">
        <v>94</v>
      </c>
      <c r="E111" s="731" t="s">
        <v>137</v>
      </c>
      <c r="F111" s="731" t="s">
        <v>138</v>
      </c>
      <c r="G111" s="732" t="s">
        <v>130</v>
      </c>
      <c r="H111" s="733">
        <v>3.96</v>
      </c>
      <c r="I111" s="734"/>
      <c r="J111" s="735">
        <f>ROUND(H111*I111,2)</f>
        <v>0</v>
      </c>
      <c r="K111" s="731" t="s">
        <v>98</v>
      </c>
      <c r="L111" s="730"/>
      <c r="M111" s="736"/>
      <c r="N111" s="737" t="s">
        <v>26</v>
      </c>
      <c r="O111" s="738">
        <v>1.548</v>
      </c>
      <c r="P111" s="738">
        <f>H111*O111</f>
        <v>6.1300800000000004</v>
      </c>
      <c r="Q111" s="738">
        <v>0</v>
      </c>
      <c r="R111" s="738">
        <f>H111*Q111</f>
        <v>0</v>
      </c>
      <c r="S111" s="738">
        <v>0</v>
      </c>
      <c r="T111" s="739">
        <f>H111*S111</f>
        <v>0</v>
      </c>
      <c r="U111" s="740"/>
      <c r="V111" s="740"/>
      <c r="W111" s="740"/>
      <c r="X111" s="740"/>
      <c r="Y111" s="740"/>
      <c r="Z111" s="740"/>
      <c r="AA111" s="740"/>
      <c r="AB111" s="740"/>
      <c r="AC111" s="740"/>
      <c r="AD111" s="740"/>
      <c r="AE111" s="740"/>
      <c r="AF111" s="740"/>
      <c r="AG111" s="740"/>
      <c r="AH111" s="740"/>
      <c r="AI111" s="740"/>
      <c r="AJ111" s="740"/>
      <c r="AK111" s="740"/>
      <c r="AL111" s="740"/>
      <c r="AM111" s="740"/>
      <c r="AN111" s="740"/>
      <c r="AO111" s="740"/>
      <c r="AP111" s="740"/>
      <c r="AQ111" s="740"/>
      <c r="AR111" s="740">
        <v>4</v>
      </c>
      <c r="AS111" s="740"/>
      <c r="AT111" s="740" t="s">
        <v>94</v>
      </c>
      <c r="AU111" s="740">
        <v>2</v>
      </c>
      <c r="AV111" s="740"/>
      <c r="AW111" s="740"/>
      <c r="AX111" s="740"/>
      <c r="AY111" s="740" t="s">
        <v>91</v>
      </c>
      <c r="AZ111" s="740"/>
      <c r="BA111" s="740"/>
      <c r="BB111" s="740"/>
      <c r="BC111" s="740"/>
      <c r="BD111" s="740"/>
      <c r="BE111" s="740">
        <f>IF(N111="základní",J111,0)</f>
        <v>0</v>
      </c>
      <c r="BF111" s="740">
        <f>IF(N111="snížená",J111,0)</f>
        <v>0</v>
      </c>
      <c r="BG111" s="740">
        <f>IF(N111="zákl. přenesená",J111,0)</f>
        <v>0</v>
      </c>
      <c r="BH111" s="740">
        <f>IF(N111="sníž. přenesená",J111,0)</f>
        <v>0</v>
      </c>
      <c r="BI111" s="740">
        <f>IF(N111="nulová",J111,0)</f>
        <v>0</v>
      </c>
      <c r="BJ111" s="740">
        <v>1</v>
      </c>
    </row>
    <row r="112" spans="2:62" s="23" customFormat="1">
      <c r="B112" s="277"/>
      <c r="D112" s="330" t="s">
        <v>99</v>
      </c>
      <c r="F112" s="148" t="s">
        <v>139</v>
      </c>
      <c r="L112" s="277"/>
      <c r="M112" s="331"/>
      <c r="T112" s="332"/>
      <c r="AT112" s="333" t="s">
        <v>99</v>
      </c>
      <c r="AU112" s="333">
        <v>0</v>
      </c>
      <c r="AY112" s="23" t="s">
        <v>91</v>
      </c>
      <c r="BJ112" s="23">
        <v>0</v>
      </c>
    </row>
    <row r="113" spans="2:62" s="29" customFormat="1" ht="11.25">
      <c r="B113" s="334"/>
      <c r="C113" s="335"/>
      <c r="D113" s="336" t="s">
        <v>101</v>
      </c>
      <c r="E113" s="337"/>
      <c r="F113" s="338" t="s">
        <v>387</v>
      </c>
      <c r="G113" s="339"/>
      <c r="H113" s="340">
        <v>3.96</v>
      </c>
      <c r="I113" s="341"/>
      <c r="J113" s="341"/>
      <c r="K113" s="342"/>
      <c r="L113" s="334"/>
      <c r="M113" s="343"/>
      <c r="N113" s="342"/>
      <c r="O113" s="344"/>
      <c r="P113" s="344"/>
      <c r="Q113" s="344"/>
      <c r="R113" s="344"/>
      <c r="S113" s="344"/>
      <c r="T113" s="345"/>
      <c r="AT113" s="29" t="s">
        <v>101</v>
      </c>
      <c r="AU113" s="29">
        <v>0</v>
      </c>
      <c r="AV113" s="29">
        <v>2</v>
      </c>
      <c r="AW113" s="29" t="b">
        <v>1</v>
      </c>
      <c r="AY113" s="29" t="s">
        <v>91</v>
      </c>
      <c r="BJ113" s="29">
        <v>0</v>
      </c>
    </row>
    <row r="114" spans="2:62" s="29" customFormat="1" ht="11.25">
      <c r="B114" s="334"/>
      <c r="C114" s="335"/>
      <c r="D114" s="336" t="s">
        <v>101</v>
      </c>
      <c r="E114" s="337"/>
      <c r="F114" s="346" t="s">
        <v>103</v>
      </c>
      <c r="G114" s="347"/>
      <c r="H114" s="348">
        <v>3.96</v>
      </c>
      <c r="I114" s="341"/>
      <c r="J114" s="341"/>
      <c r="K114" s="342"/>
      <c r="L114" s="334"/>
      <c r="M114" s="343"/>
      <c r="N114" s="342"/>
      <c r="O114" s="344"/>
      <c r="P114" s="344"/>
      <c r="Q114" s="344"/>
      <c r="R114" s="344"/>
      <c r="S114" s="344"/>
      <c r="T114" s="345"/>
      <c r="AT114" s="29" t="s">
        <v>101</v>
      </c>
      <c r="AU114" s="29">
        <v>0</v>
      </c>
      <c r="AV114" s="29">
        <v>4</v>
      </c>
      <c r="AW114" s="29" t="b">
        <v>1</v>
      </c>
      <c r="AX114" s="29" t="b">
        <v>1</v>
      </c>
      <c r="AY114" s="29" t="s">
        <v>91</v>
      </c>
      <c r="BJ114" s="29">
        <v>0</v>
      </c>
    </row>
    <row r="115" spans="2:62" s="28" customFormat="1" ht="24">
      <c r="B115" s="730"/>
      <c r="C115" s="608">
        <v>7</v>
      </c>
      <c r="D115" s="608" t="s">
        <v>94</v>
      </c>
      <c r="E115" s="731" t="s">
        <v>141</v>
      </c>
      <c r="F115" s="731" t="s">
        <v>142</v>
      </c>
      <c r="G115" s="732" t="s">
        <v>130</v>
      </c>
      <c r="H115" s="733">
        <v>9.24</v>
      </c>
      <c r="I115" s="734"/>
      <c r="J115" s="735">
        <f>ROUND(H115*I115,2)</f>
        <v>0</v>
      </c>
      <c r="K115" s="731" t="s">
        <v>98</v>
      </c>
      <c r="L115" s="730"/>
      <c r="M115" s="736"/>
      <c r="N115" s="737" t="s">
        <v>26</v>
      </c>
      <c r="O115" s="738">
        <v>8.6999999999999994E-2</v>
      </c>
      <c r="P115" s="738">
        <f>H115*O115</f>
        <v>0.80387999999999993</v>
      </c>
      <c r="Q115" s="738">
        <v>0</v>
      </c>
      <c r="R115" s="738">
        <f>H115*Q115</f>
        <v>0</v>
      </c>
      <c r="S115" s="738">
        <v>0</v>
      </c>
      <c r="T115" s="739">
        <f>H115*S115</f>
        <v>0</v>
      </c>
      <c r="U115" s="740"/>
      <c r="V115" s="740"/>
      <c r="W115" s="740"/>
      <c r="X115" s="740"/>
      <c r="Y115" s="740"/>
      <c r="Z115" s="740"/>
      <c r="AA115" s="740"/>
      <c r="AB115" s="740"/>
      <c r="AC115" s="740"/>
      <c r="AD115" s="740"/>
      <c r="AE115" s="740"/>
      <c r="AF115" s="740"/>
      <c r="AG115" s="740"/>
      <c r="AH115" s="740"/>
      <c r="AI115" s="740"/>
      <c r="AJ115" s="740"/>
      <c r="AK115" s="740"/>
      <c r="AL115" s="740"/>
      <c r="AM115" s="740"/>
      <c r="AN115" s="740"/>
      <c r="AO115" s="740"/>
      <c r="AP115" s="740"/>
      <c r="AQ115" s="740"/>
      <c r="AR115" s="740">
        <v>4</v>
      </c>
      <c r="AS115" s="740"/>
      <c r="AT115" s="740" t="s">
        <v>94</v>
      </c>
      <c r="AU115" s="740">
        <v>2</v>
      </c>
      <c r="AV115" s="740"/>
      <c r="AW115" s="740"/>
      <c r="AX115" s="740"/>
      <c r="AY115" s="740" t="s">
        <v>91</v>
      </c>
      <c r="AZ115" s="740"/>
      <c r="BA115" s="740"/>
      <c r="BB115" s="740"/>
      <c r="BC115" s="740"/>
      <c r="BD115" s="740"/>
      <c r="BE115" s="740">
        <f>IF(N115="základní",J115,0)</f>
        <v>0</v>
      </c>
      <c r="BF115" s="740">
        <f>IF(N115="snížená",J115,0)</f>
        <v>0</v>
      </c>
      <c r="BG115" s="740">
        <f>IF(N115="zákl. přenesená",J115,0)</f>
        <v>0</v>
      </c>
      <c r="BH115" s="740">
        <f>IF(N115="sníž. přenesená",J115,0)</f>
        <v>0</v>
      </c>
      <c r="BI115" s="740">
        <f>IF(N115="nulová",J115,0)</f>
        <v>0</v>
      </c>
      <c r="BJ115" s="740">
        <v>1</v>
      </c>
    </row>
    <row r="116" spans="2:62" s="23" customFormat="1">
      <c r="B116" s="277"/>
      <c r="D116" s="330" t="s">
        <v>99</v>
      </c>
      <c r="F116" s="148" t="s">
        <v>143</v>
      </c>
      <c r="L116" s="277"/>
      <c r="M116" s="331"/>
      <c r="T116" s="332"/>
      <c r="AT116" s="333" t="s">
        <v>99</v>
      </c>
      <c r="AU116" s="333">
        <v>0</v>
      </c>
      <c r="AY116" s="23" t="s">
        <v>91</v>
      </c>
      <c r="BJ116" s="23">
        <v>0</v>
      </c>
    </row>
    <row r="117" spans="2:62" s="29" customFormat="1" ht="11.25">
      <c r="B117" s="334"/>
      <c r="C117" s="335"/>
      <c r="D117" s="336" t="s">
        <v>101</v>
      </c>
      <c r="E117" s="337"/>
      <c r="F117" s="338" t="s">
        <v>388</v>
      </c>
      <c r="G117" s="339"/>
      <c r="H117" s="340">
        <v>9.24</v>
      </c>
      <c r="I117" s="341"/>
      <c r="J117" s="341"/>
      <c r="K117" s="342"/>
      <c r="L117" s="334"/>
      <c r="M117" s="343"/>
      <c r="N117" s="342"/>
      <c r="O117" s="344"/>
      <c r="P117" s="344"/>
      <c r="Q117" s="344"/>
      <c r="R117" s="344"/>
      <c r="S117" s="344"/>
      <c r="T117" s="345"/>
      <c r="AT117" s="29" t="s">
        <v>101</v>
      </c>
      <c r="AU117" s="29">
        <v>0</v>
      </c>
      <c r="AV117" s="29">
        <v>2</v>
      </c>
      <c r="AW117" s="29" t="b">
        <v>1</v>
      </c>
      <c r="AY117" s="29" t="s">
        <v>91</v>
      </c>
      <c r="BJ117" s="29">
        <v>0</v>
      </c>
    </row>
    <row r="118" spans="2:62" s="29" customFormat="1" ht="11.25">
      <c r="B118" s="334"/>
      <c r="C118" s="335"/>
      <c r="D118" s="336" t="s">
        <v>101</v>
      </c>
      <c r="E118" s="337"/>
      <c r="F118" s="346" t="s">
        <v>103</v>
      </c>
      <c r="G118" s="347"/>
      <c r="H118" s="348">
        <v>9.24</v>
      </c>
      <c r="I118" s="341"/>
      <c r="J118" s="341"/>
      <c r="K118" s="342"/>
      <c r="L118" s="334"/>
      <c r="M118" s="343"/>
      <c r="N118" s="342"/>
      <c r="O118" s="344"/>
      <c r="P118" s="344"/>
      <c r="Q118" s="344"/>
      <c r="R118" s="344"/>
      <c r="S118" s="344"/>
      <c r="T118" s="345"/>
      <c r="AT118" s="29" t="s">
        <v>101</v>
      </c>
      <c r="AU118" s="29">
        <v>0</v>
      </c>
      <c r="AV118" s="29">
        <v>4</v>
      </c>
      <c r="AW118" s="29" t="b">
        <v>1</v>
      </c>
      <c r="AX118" s="29" t="b">
        <v>1</v>
      </c>
      <c r="AY118" s="29" t="s">
        <v>91</v>
      </c>
      <c r="BJ118" s="29">
        <v>0</v>
      </c>
    </row>
    <row r="119" spans="2:62" s="28" customFormat="1" ht="24">
      <c r="B119" s="730"/>
      <c r="C119" s="608">
        <v>8</v>
      </c>
      <c r="D119" s="608" t="s">
        <v>94</v>
      </c>
      <c r="E119" s="731" t="s">
        <v>145</v>
      </c>
      <c r="F119" s="731" t="s">
        <v>146</v>
      </c>
      <c r="G119" s="732" t="s">
        <v>130</v>
      </c>
      <c r="H119" s="733">
        <v>92.4</v>
      </c>
      <c r="I119" s="734"/>
      <c r="J119" s="735">
        <f>ROUND(H119*I119,2)</f>
        <v>0</v>
      </c>
      <c r="K119" s="731" t="s">
        <v>98</v>
      </c>
      <c r="L119" s="730"/>
      <c r="M119" s="736"/>
      <c r="N119" s="737" t="s">
        <v>26</v>
      </c>
      <c r="O119" s="738">
        <v>0</v>
      </c>
      <c r="P119" s="738">
        <f>H119*O119</f>
        <v>0</v>
      </c>
      <c r="Q119" s="738">
        <v>0</v>
      </c>
      <c r="R119" s="738">
        <f>H119*Q119</f>
        <v>0</v>
      </c>
      <c r="S119" s="738">
        <v>0</v>
      </c>
      <c r="T119" s="739">
        <f>H119*S119</f>
        <v>0</v>
      </c>
      <c r="U119" s="740"/>
      <c r="V119" s="740"/>
      <c r="W119" s="740"/>
      <c r="X119" s="740"/>
      <c r="Y119" s="740"/>
      <c r="Z119" s="740"/>
      <c r="AA119" s="740"/>
      <c r="AB119" s="740"/>
      <c r="AC119" s="740"/>
      <c r="AD119" s="740"/>
      <c r="AE119" s="740"/>
      <c r="AF119" s="740"/>
      <c r="AG119" s="740"/>
      <c r="AH119" s="740"/>
      <c r="AI119" s="740"/>
      <c r="AJ119" s="740"/>
      <c r="AK119" s="740"/>
      <c r="AL119" s="740"/>
      <c r="AM119" s="740"/>
      <c r="AN119" s="740"/>
      <c r="AO119" s="740"/>
      <c r="AP119" s="740"/>
      <c r="AQ119" s="740"/>
      <c r="AR119" s="740">
        <v>4</v>
      </c>
      <c r="AS119" s="740"/>
      <c r="AT119" s="740" t="s">
        <v>94</v>
      </c>
      <c r="AU119" s="740">
        <v>2</v>
      </c>
      <c r="AV119" s="740"/>
      <c r="AW119" s="740"/>
      <c r="AX119" s="740"/>
      <c r="AY119" s="740" t="s">
        <v>91</v>
      </c>
      <c r="AZ119" s="740"/>
      <c r="BA119" s="740"/>
      <c r="BB119" s="740"/>
      <c r="BC119" s="740"/>
      <c r="BD119" s="740"/>
      <c r="BE119" s="740">
        <f>IF(N119="základní",J119,0)</f>
        <v>0</v>
      </c>
      <c r="BF119" s="740">
        <f>IF(N119="snížená",J119,0)</f>
        <v>0</v>
      </c>
      <c r="BG119" s="740">
        <f>IF(N119="zákl. přenesená",J119,0)</f>
        <v>0</v>
      </c>
      <c r="BH119" s="740">
        <f>IF(N119="sníž. přenesená",J119,0)</f>
        <v>0</v>
      </c>
      <c r="BI119" s="740">
        <f>IF(N119="nulová",J119,0)</f>
        <v>0</v>
      </c>
      <c r="BJ119" s="740">
        <v>1</v>
      </c>
    </row>
    <row r="120" spans="2:62" s="23" customFormat="1">
      <c r="B120" s="277"/>
      <c r="D120" s="330" t="s">
        <v>99</v>
      </c>
      <c r="F120" s="148" t="s">
        <v>147</v>
      </c>
      <c r="L120" s="277"/>
      <c r="M120" s="331"/>
      <c r="T120" s="332"/>
      <c r="AT120" s="333" t="s">
        <v>99</v>
      </c>
      <c r="AU120" s="333">
        <v>0</v>
      </c>
      <c r="AY120" s="23" t="s">
        <v>91</v>
      </c>
      <c r="BJ120" s="23">
        <v>0</v>
      </c>
    </row>
    <row r="121" spans="2:62" s="29" customFormat="1" ht="11.25">
      <c r="B121" s="334"/>
      <c r="C121" s="335"/>
      <c r="D121" s="336" t="s">
        <v>101</v>
      </c>
      <c r="E121" s="337"/>
      <c r="F121" s="338" t="s">
        <v>389</v>
      </c>
      <c r="G121" s="339"/>
      <c r="H121" s="340">
        <v>92.4</v>
      </c>
      <c r="I121" s="341"/>
      <c r="J121" s="341"/>
      <c r="K121" s="342"/>
      <c r="L121" s="334"/>
      <c r="M121" s="343"/>
      <c r="N121" s="342"/>
      <c r="O121" s="344"/>
      <c r="P121" s="344"/>
      <c r="Q121" s="344"/>
      <c r="R121" s="344"/>
      <c r="S121" s="344"/>
      <c r="T121" s="345"/>
      <c r="AT121" s="29" t="s">
        <v>101</v>
      </c>
      <c r="AU121" s="29">
        <v>0</v>
      </c>
      <c r="AV121" s="29">
        <v>2</v>
      </c>
      <c r="AW121" s="29" t="b">
        <v>1</v>
      </c>
      <c r="AY121" s="29" t="s">
        <v>91</v>
      </c>
      <c r="BJ121" s="29">
        <v>0</v>
      </c>
    </row>
    <row r="122" spans="2:62" s="29" customFormat="1" ht="11.25">
      <c r="B122" s="334"/>
      <c r="C122" s="335"/>
      <c r="D122" s="336" t="s">
        <v>101</v>
      </c>
      <c r="E122" s="337"/>
      <c r="F122" s="346" t="s">
        <v>103</v>
      </c>
      <c r="G122" s="347"/>
      <c r="H122" s="348">
        <v>92.4</v>
      </c>
      <c r="I122" s="341"/>
      <c r="J122" s="341"/>
      <c r="K122" s="342"/>
      <c r="L122" s="334"/>
      <c r="M122" s="343"/>
      <c r="N122" s="342"/>
      <c r="O122" s="344"/>
      <c r="P122" s="344"/>
      <c r="Q122" s="344"/>
      <c r="R122" s="344"/>
      <c r="S122" s="344"/>
      <c r="T122" s="345"/>
      <c r="AT122" s="29" t="s">
        <v>101</v>
      </c>
      <c r="AU122" s="29">
        <v>0</v>
      </c>
      <c r="AV122" s="29">
        <v>4</v>
      </c>
      <c r="AW122" s="29" t="b">
        <v>1</v>
      </c>
      <c r="AX122" s="29" t="b">
        <v>1</v>
      </c>
      <c r="AY122" s="29" t="s">
        <v>91</v>
      </c>
      <c r="BJ122" s="29">
        <v>0</v>
      </c>
    </row>
    <row r="123" spans="2:62" s="28" customFormat="1" ht="24">
      <c r="B123" s="730"/>
      <c r="C123" s="608">
        <v>9</v>
      </c>
      <c r="D123" s="608" t="s">
        <v>94</v>
      </c>
      <c r="E123" s="731" t="s">
        <v>149</v>
      </c>
      <c r="F123" s="731" t="s">
        <v>150</v>
      </c>
      <c r="G123" s="732" t="s">
        <v>151</v>
      </c>
      <c r="H123" s="733">
        <v>16.632000000000001</v>
      </c>
      <c r="I123" s="734"/>
      <c r="J123" s="735">
        <f>ROUND(H123*I123,2)</f>
        <v>0</v>
      </c>
      <c r="K123" s="731" t="s">
        <v>98</v>
      </c>
      <c r="L123" s="730"/>
      <c r="M123" s="736"/>
      <c r="N123" s="737" t="s">
        <v>26</v>
      </c>
      <c r="O123" s="738">
        <v>0</v>
      </c>
      <c r="P123" s="738">
        <f>H123*O123</f>
        <v>0</v>
      </c>
      <c r="Q123" s="738">
        <v>0</v>
      </c>
      <c r="R123" s="738">
        <f>H123*Q123</f>
        <v>0</v>
      </c>
      <c r="S123" s="738">
        <v>0</v>
      </c>
      <c r="T123" s="739">
        <f>H123*S123</f>
        <v>0</v>
      </c>
      <c r="U123" s="740"/>
      <c r="V123" s="740"/>
      <c r="W123" s="740"/>
      <c r="X123" s="740"/>
      <c r="Y123" s="740"/>
      <c r="Z123" s="740"/>
      <c r="AA123" s="740"/>
      <c r="AB123" s="740"/>
      <c r="AC123" s="740"/>
      <c r="AD123" s="740"/>
      <c r="AE123" s="740"/>
      <c r="AF123" s="740"/>
      <c r="AG123" s="740"/>
      <c r="AH123" s="740"/>
      <c r="AI123" s="740"/>
      <c r="AJ123" s="740"/>
      <c r="AK123" s="740"/>
      <c r="AL123" s="740"/>
      <c r="AM123" s="740"/>
      <c r="AN123" s="740"/>
      <c r="AO123" s="740"/>
      <c r="AP123" s="740"/>
      <c r="AQ123" s="740"/>
      <c r="AR123" s="740">
        <v>4</v>
      </c>
      <c r="AS123" s="740"/>
      <c r="AT123" s="740" t="s">
        <v>94</v>
      </c>
      <c r="AU123" s="740">
        <v>2</v>
      </c>
      <c r="AV123" s="740"/>
      <c r="AW123" s="740"/>
      <c r="AX123" s="740"/>
      <c r="AY123" s="740" t="s">
        <v>91</v>
      </c>
      <c r="AZ123" s="740"/>
      <c r="BA123" s="740"/>
      <c r="BB123" s="740"/>
      <c r="BC123" s="740"/>
      <c r="BD123" s="740"/>
      <c r="BE123" s="740">
        <f>IF(N123="základní",J123,0)</f>
        <v>0</v>
      </c>
      <c r="BF123" s="740">
        <f>IF(N123="snížená",J123,0)</f>
        <v>0</v>
      </c>
      <c r="BG123" s="740">
        <f>IF(N123="zákl. přenesená",J123,0)</f>
        <v>0</v>
      </c>
      <c r="BH123" s="740">
        <f>IF(N123="sníž. přenesená",J123,0)</f>
        <v>0</v>
      </c>
      <c r="BI123" s="740">
        <f>IF(N123="nulová",J123,0)</f>
        <v>0</v>
      </c>
      <c r="BJ123" s="740">
        <v>1</v>
      </c>
    </row>
    <row r="124" spans="2:62" s="23" customFormat="1">
      <c r="B124" s="277"/>
      <c r="D124" s="330" t="s">
        <v>99</v>
      </c>
      <c r="F124" s="148" t="s">
        <v>152</v>
      </c>
      <c r="L124" s="277"/>
      <c r="M124" s="331"/>
      <c r="T124" s="332"/>
      <c r="AT124" s="333" t="s">
        <v>99</v>
      </c>
      <c r="AU124" s="333">
        <v>0</v>
      </c>
      <c r="AY124" s="23" t="s">
        <v>91</v>
      </c>
      <c r="BJ124" s="23">
        <v>0</v>
      </c>
    </row>
    <row r="125" spans="2:62" s="29" customFormat="1" ht="11.25">
      <c r="B125" s="334"/>
      <c r="C125" s="335"/>
      <c r="D125" s="336" t="s">
        <v>101</v>
      </c>
      <c r="E125" s="337"/>
      <c r="F125" s="338" t="s">
        <v>390</v>
      </c>
      <c r="G125" s="339"/>
      <c r="H125" s="340">
        <v>16.632000000000001</v>
      </c>
      <c r="I125" s="341"/>
      <c r="J125" s="341"/>
      <c r="K125" s="342"/>
      <c r="L125" s="334"/>
      <c r="M125" s="343"/>
      <c r="N125" s="342"/>
      <c r="O125" s="344"/>
      <c r="P125" s="344"/>
      <c r="Q125" s="344"/>
      <c r="R125" s="344"/>
      <c r="S125" s="344"/>
      <c r="T125" s="345"/>
      <c r="AT125" s="29" t="s">
        <v>101</v>
      </c>
      <c r="AU125" s="29">
        <v>0</v>
      </c>
      <c r="AV125" s="29">
        <v>2</v>
      </c>
      <c r="AW125" s="29" t="b">
        <v>1</v>
      </c>
      <c r="AY125" s="29" t="s">
        <v>91</v>
      </c>
      <c r="BJ125" s="29">
        <v>0</v>
      </c>
    </row>
    <row r="126" spans="2:62" s="29" customFormat="1" ht="11.25">
      <c r="B126" s="334"/>
      <c r="C126" s="335"/>
      <c r="D126" s="336" t="s">
        <v>101</v>
      </c>
      <c r="E126" s="337"/>
      <c r="F126" s="346" t="s">
        <v>103</v>
      </c>
      <c r="G126" s="347"/>
      <c r="H126" s="348">
        <v>16.632000000000001</v>
      </c>
      <c r="I126" s="341"/>
      <c r="J126" s="341"/>
      <c r="K126" s="342"/>
      <c r="L126" s="334"/>
      <c r="M126" s="343"/>
      <c r="N126" s="342"/>
      <c r="O126" s="344"/>
      <c r="P126" s="344"/>
      <c r="Q126" s="344"/>
      <c r="R126" s="344"/>
      <c r="S126" s="344"/>
      <c r="T126" s="345"/>
      <c r="AT126" s="29" t="s">
        <v>101</v>
      </c>
      <c r="AU126" s="29">
        <v>0</v>
      </c>
      <c r="AV126" s="29">
        <v>4</v>
      </c>
      <c r="AW126" s="29" t="b">
        <v>1</v>
      </c>
      <c r="AX126" s="29" t="b">
        <v>1</v>
      </c>
      <c r="AY126" s="29" t="s">
        <v>91</v>
      </c>
      <c r="BJ126" s="29">
        <v>0</v>
      </c>
    </row>
    <row r="127" spans="2:62" s="28" customFormat="1">
      <c r="B127" s="730"/>
      <c r="C127" s="608">
        <v>10</v>
      </c>
      <c r="D127" s="608" t="s">
        <v>94</v>
      </c>
      <c r="E127" s="731" t="s">
        <v>162</v>
      </c>
      <c r="F127" s="731" t="s">
        <v>163</v>
      </c>
      <c r="G127" s="732" t="s">
        <v>130</v>
      </c>
      <c r="H127" s="733">
        <v>3.96</v>
      </c>
      <c r="I127" s="734"/>
      <c r="J127" s="735">
        <f>ROUND(H127*I127,2)</f>
        <v>0</v>
      </c>
      <c r="K127" s="731" t="s">
        <v>98</v>
      </c>
      <c r="L127" s="730"/>
      <c r="M127" s="736"/>
      <c r="N127" s="737" t="s">
        <v>26</v>
      </c>
      <c r="O127" s="738">
        <v>0</v>
      </c>
      <c r="P127" s="738">
        <f>H127*O127</f>
        <v>0</v>
      </c>
      <c r="Q127" s="738">
        <v>0</v>
      </c>
      <c r="R127" s="738">
        <f>H127*Q127</f>
        <v>0</v>
      </c>
      <c r="S127" s="738">
        <v>0</v>
      </c>
      <c r="T127" s="739">
        <f>H127*S127</f>
        <v>0</v>
      </c>
      <c r="U127" s="740"/>
      <c r="V127" s="740"/>
      <c r="W127" s="740"/>
      <c r="X127" s="740"/>
      <c r="Y127" s="740"/>
      <c r="Z127" s="740"/>
      <c r="AA127" s="740"/>
      <c r="AB127" s="740"/>
      <c r="AC127" s="740"/>
      <c r="AD127" s="740"/>
      <c r="AE127" s="740"/>
      <c r="AF127" s="740"/>
      <c r="AG127" s="740"/>
      <c r="AH127" s="740"/>
      <c r="AI127" s="740"/>
      <c r="AJ127" s="740"/>
      <c r="AK127" s="740"/>
      <c r="AL127" s="740"/>
      <c r="AM127" s="740"/>
      <c r="AN127" s="740"/>
      <c r="AO127" s="740"/>
      <c r="AP127" s="740"/>
      <c r="AQ127" s="740"/>
      <c r="AR127" s="740">
        <v>4</v>
      </c>
      <c r="AS127" s="740"/>
      <c r="AT127" s="740" t="s">
        <v>94</v>
      </c>
      <c r="AU127" s="740">
        <v>2</v>
      </c>
      <c r="AV127" s="740"/>
      <c r="AW127" s="740"/>
      <c r="AX127" s="740"/>
      <c r="AY127" s="740" t="s">
        <v>91</v>
      </c>
      <c r="AZ127" s="740"/>
      <c r="BA127" s="740"/>
      <c r="BB127" s="740"/>
      <c r="BC127" s="740"/>
      <c r="BD127" s="740"/>
      <c r="BE127" s="740">
        <f>IF(N127="základní",J127,0)</f>
        <v>0</v>
      </c>
      <c r="BF127" s="740">
        <f>IF(N127="snížená",J127,0)</f>
        <v>0</v>
      </c>
      <c r="BG127" s="740">
        <f>IF(N127="zákl. přenesená",J127,0)</f>
        <v>0</v>
      </c>
      <c r="BH127" s="740">
        <f>IF(N127="sníž. přenesená",J127,0)</f>
        <v>0</v>
      </c>
      <c r="BI127" s="740">
        <f>IF(N127="nulová",J127,0)</f>
        <v>0</v>
      </c>
      <c r="BJ127" s="740">
        <v>1</v>
      </c>
    </row>
    <row r="128" spans="2:62" s="23" customFormat="1">
      <c r="B128" s="277"/>
      <c r="D128" s="330" t="s">
        <v>99</v>
      </c>
      <c r="F128" s="148" t="s">
        <v>164</v>
      </c>
      <c r="L128" s="277"/>
      <c r="M128" s="331"/>
      <c r="T128" s="332"/>
      <c r="AT128" s="333" t="s">
        <v>99</v>
      </c>
      <c r="AU128" s="333">
        <v>0</v>
      </c>
      <c r="AY128" s="23" t="s">
        <v>91</v>
      </c>
      <c r="BJ128" s="23">
        <v>0</v>
      </c>
    </row>
    <row r="129" spans="2:62" s="28" customFormat="1" ht="24">
      <c r="B129" s="730"/>
      <c r="C129" s="608">
        <v>11</v>
      </c>
      <c r="D129" s="608" t="s">
        <v>94</v>
      </c>
      <c r="E129" s="731" t="s">
        <v>173</v>
      </c>
      <c r="F129" s="731" t="s">
        <v>174</v>
      </c>
      <c r="G129" s="732" t="s">
        <v>97</v>
      </c>
      <c r="H129" s="733">
        <v>13.2</v>
      </c>
      <c r="I129" s="734"/>
      <c r="J129" s="735">
        <f>ROUND(H129*I129,2)</f>
        <v>0</v>
      </c>
      <c r="K129" s="731" t="s">
        <v>98</v>
      </c>
      <c r="L129" s="730"/>
      <c r="M129" s="736"/>
      <c r="N129" s="737" t="s">
        <v>26</v>
      </c>
      <c r="O129" s="738">
        <v>9.7000000000000003E-2</v>
      </c>
      <c r="P129" s="738">
        <f>H129*O129</f>
        <v>1.2804</v>
      </c>
      <c r="Q129" s="738">
        <v>0</v>
      </c>
      <c r="R129" s="738">
        <f>H129*Q129</f>
        <v>0</v>
      </c>
      <c r="S129" s="738">
        <v>0</v>
      </c>
      <c r="T129" s="739">
        <f>H129*S129</f>
        <v>0</v>
      </c>
      <c r="U129" s="740"/>
      <c r="V129" s="740"/>
      <c r="W129" s="740"/>
      <c r="X129" s="740"/>
      <c r="Y129" s="740"/>
      <c r="Z129" s="740"/>
      <c r="AA129" s="740"/>
      <c r="AB129" s="740"/>
      <c r="AC129" s="740"/>
      <c r="AD129" s="740"/>
      <c r="AE129" s="740"/>
      <c r="AF129" s="740"/>
      <c r="AG129" s="740"/>
      <c r="AH129" s="740"/>
      <c r="AI129" s="740"/>
      <c r="AJ129" s="740"/>
      <c r="AK129" s="740"/>
      <c r="AL129" s="740"/>
      <c r="AM129" s="740"/>
      <c r="AN129" s="740"/>
      <c r="AO129" s="740"/>
      <c r="AP129" s="740"/>
      <c r="AQ129" s="740"/>
      <c r="AR129" s="740">
        <v>4</v>
      </c>
      <c r="AS129" s="740"/>
      <c r="AT129" s="740" t="s">
        <v>94</v>
      </c>
      <c r="AU129" s="740">
        <v>2</v>
      </c>
      <c r="AV129" s="740"/>
      <c r="AW129" s="740"/>
      <c r="AX129" s="740"/>
      <c r="AY129" s="740" t="s">
        <v>91</v>
      </c>
      <c r="AZ129" s="740"/>
      <c r="BA129" s="740"/>
      <c r="BB129" s="740"/>
      <c r="BC129" s="740"/>
      <c r="BD129" s="740"/>
      <c r="BE129" s="740">
        <f>IF(N129="základní",J129,0)</f>
        <v>0</v>
      </c>
      <c r="BF129" s="740">
        <f>IF(N129="snížená",J129,0)</f>
        <v>0</v>
      </c>
      <c r="BG129" s="740">
        <f>IF(N129="zákl. přenesená",J129,0)</f>
        <v>0</v>
      </c>
      <c r="BH129" s="740">
        <f>IF(N129="sníž. přenesená",J129,0)</f>
        <v>0</v>
      </c>
      <c r="BI129" s="740">
        <f>IF(N129="nulová",J129,0)</f>
        <v>0</v>
      </c>
      <c r="BJ129" s="740">
        <v>1</v>
      </c>
    </row>
    <row r="130" spans="2:62" s="23" customFormat="1">
      <c r="B130" s="277"/>
      <c r="D130" s="330" t="s">
        <v>99</v>
      </c>
      <c r="F130" s="148" t="s">
        <v>175</v>
      </c>
      <c r="L130" s="277"/>
      <c r="M130" s="331"/>
      <c r="T130" s="332"/>
      <c r="AT130" s="333" t="s">
        <v>99</v>
      </c>
      <c r="AU130" s="333">
        <v>0</v>
      </c>
      <c r="AY130" s="23" t="s">
        <v>91</v>
      </c>
      <c r="BJ130" s="23">
        <v>0</v>
      </c>
    </row>
    <row r="131" spans="2:62" s="29" customFormat="1" ht="11.25">
      <c r="B131" s="334"/>
      <c r="C131" s="335"/>
      <c r="D131" s="336" t="s">
        <v>101</v>
      </c>
      <c r="E131" s="337"/>
      <c r="F131" s="338" t="s">
        <v>391</v>
      </c>
      <c r="G131" s="339"/>
      <c r="H131" s="340">
        <v>13.2</v>
      </c>
      <c r="I131" s="341"/>
      <c r="J131" s="341"/>
      <c r="K131" s="342"/>
      <c r="L131" s="334"/>
      <c r="M131" s="343"/>
      <c r="N131" s="342"/>
      <c r="O131" s="344"/>
      <c r="P131" s="344"/>
      <c r="Q131" s="344"/>
      <c r="R131" s="344"/>
      <c r="S131" s="344"/>
      <c r="T131" s="345"/>
      <c r="AT131" s="29" t="s">
        <v>101</v>
      </c>
      <c r="AU131" s="29">
        <v>0</v>
      </c>
      <c r="AV131" s="29">
        <v>2</v>
      </c>
      <c r="AW131" s="29" t="b">
        <v>1</v>
      </c>
      <c r="AY131" s="29" t="s">
        <v>91</v>
      </c>
      <c r="BJ131" s="29">
        <v>0</v>
      </c>
    </row>
    <row r="132" spans="2:62" s="29" customFormat="1" ht="11.25">
      <c r="B132" s="334"/>
      <c r="C132" s="335"/>
      <c r="D132" s="336" t="s">
        <v>101</v>
      </c>
      <c r="E132" s="337"/>
      <c r="F132" s="346" t="s">
        <v>103</v>
      </c>
      <c r="G132" s="347"/>
      <c r="H132" s="348">
        <v>13.2</v>
      </c>
      <c r="I132" s="341"/>
      <c r="J132" s="341"/>
      <c r="K132" s="342"/>
      <c r="L132" s="334"/>
      <c r="M132" s="343"/>
      <c r="N132" s="342"/>
      <c r="O132" s="344"/>
      <c r="P132" s="344"/>
      <c r="Q132" s="344"/>
      <c r="R132" s="344"/>
      <c r="S132" s="344"/>
      <c r="T132" s="345"/>
      <c r="AT132" s="29" t="s">
        <v>101</v>
      </c>
      <c r="AU132" s="29">
        <v>0</v>
      </c>
      <c r="AV132" s="29">
        <v>4</v>
      </c>
      <c r="AW132" s="29" t="b">
        <v>1</v>
      </c>
      <c r="AX132" s="29" t="b">
        <v>1</v>
      </c>
      <c r="AY132" s="29" t="s">
        <v>91</v>
      </c>
      <c r="BJ132" s="29">
        <v>0</v>
      </c>
    </row>
    <row r="133" spans="2:62" s="28" customFormat="1" ht="24">
      <c r="B133" s="730"/>
      <c r="C133" s="608" t="s">
        <v>392</v>
      </c>
      <c r="D133" s="608" t="s">
        <v>94</v>
      </c>
      <c r="E133" s="731" t="s">
        <v>177</v>
      </c>
      <c r="F133" s="731" t="s">
        <v>178</v>
      </c>
      <c r="G133" s="732" t="s">
        <v>97</v>
      </c>
      <c r="H133" s="733">
        <v>52.8</v>
      </c>
      <c r="I133" s="734"/>
      <c r="J133" s="735">
        <f>ROUND(H133*I133,2)</f>
        <v>0</v>
      </c>
      <c r="K133" s="731" t="s">
        <v>98</v>
      </c>
      <c r="L133" s="730"/>
      <c r="M133" s="736"/>
      <c r="N133" s="737" t="s">
        <v>26</v>
      </c>
      <c r="O133" s="738">
        <v>0</v>
      </c>
      <c r="P133" s="738">
        <f>H133*O133</f>
        <v>0</v>
      </c>
      <c r="Q133" s="738">
        <v>0</v>
      </c>
      <c r="R133" s="738">
        <f>H133*Q133</f>
        <v>0</v>
      </c>
      <c r="S133" s="738">
        <v>0</v>
      </c>
      <c r="T133" s="739">
        <f>H133*S133</f>
        <v>0</v>
      </c>
      <c r="U133" s="740"/>
      <c r="V133" s="740"/>
      <c r="W133" s="740"/>
      <c r="X133" s="740"/>
      <c r="Y133" s="740"/>
      <c r="Z133" s="740"/>
      <c r="AA133" s="740"/>
      <c r="AB133" s="740"/>
      <c r="AC133" s="740"/>
      <c r="AD133" s="740"/>
      <c r="AE133" s="740"/>
      <c r="AF133" s="740"/>
      <c r="AG133" s="740"/>
      <c r="AH133" s="740"/>
      <c r="AI133" s="740"/>
      <c r="AJ133" s="740"/>
      <c r="AK133" s="740"/>
      <c r="AL133" s="740"/>
      <c r="AM133" s="740"/>
      <c r="AN133" s="740"/>
      <c r="AO133" s="740"/>
      <c r="AP133" s="740"/>
      <c r="AQ133" s="740"/>
      <c r="AR133" s="740">
        <v>4</v>
      </c>
      <c r="AS133" s="740"/>
      <c r="AT133" s="740" t="s">
        <v>94</v>
      </c>
      <c r="AU133" s="740">
        <v>2</v>
      </c>
      <c r="AV133" s="740"/>
      <c r="AW133" s="740"/>
      <c r="AX133" s="740"/>
      <c r="AY133" s="740" t="s">
        <v>91</v>
      </c>
      <c r="AZ133" s="740"/>
      <c r="BA133" s="740"/>
      <c r="BB133" s="740"/>
      <c r="BC133" s="740"/>
      <c r="BD133" s="740"/>
      <c r="BE133" s="740">
        <f>IF(N133="základní",J133,0)</f>
        <v>0</v>
      </c>
      <c r="BF133" s="740">
        <f>IF(N133="snížená",J133,0)</f>
        <v>0</v>
      </c>
      <c r="BG133" s="740">
        <f>IF(N133="zákl. přenesená",J133,0)</f>
        <v>0</v>
      </c>
      <c r="BH133" s="740">
        <f>IF(N133="sníž. přenesená",J133,0)</f>
        <v>0</v>
      </c>
      <c r="BI133" s="740">
        <f>IF(N133="nulová",J133,0)</f>
        <v>0</v>
      </c>
      <c r="BJ133" s="740">
        <v>1</v>
      </c>
    </row>
    <row r="134" spans="2:62" s="23" customFormat="1">
      <c r="B134" s="277"/>
      <c r="D134" s="330" t="s">
        <v>99</v>
      </c>
      <c r="F134" s="148" t="s">
        <v>179</v>
      </c>
      <c r="L134" s="277"/>
      <c r="M134" s="331"/>
      <c r="T134" s="332"/>
      <c r="AT134" s="333" t="s">
        <v>99</v>
      </c>
      <c r="AU134" s="333">
        <v>0</v>
      </c>
      <c r="AY134" s="23" t="s">
        <v>91</v>
      </c>
      <c r="BJ134" s="23">
        <v>0</v>
      </c>
    </row>
    <row r="135" spans="2:62" s="29" customFormat="1" ht="11.25">
      <c r="B135" s="334"/>
      <c r="C135" s="335"/>
      <c r="D135" s="336" t="s">
        <v>101</v>
      </c>
      <c r="E135" s="337"/>
      <c r="F135" s="338" t="s">
        <v>393</v>
      </c>
      <c r="G135" s="339"/>
      <c r="H135" s="340">
        <v>52.8</v>
      </c>
      <c r="I135" s="341"/>
      <c r="J135" s="341"/>
      <c r="K135" s="342"/>
      <c r="L135" s="334"/>
      <c r="M135" s="343"/>
      <c r="N135" s="342"/>
      <c r="O135" s="344"/>
      <c r="P135" s="344"/>
      <c r="Q135" s="344"/>
      <c r="R135" s="344"/>
      <c r="S135" s="344"/>
      <c r="T135" s="345"/>
      <c r="AT135" s="29" t="s">
        <v>101</v>
      </c>
      <c r="AU135" s="29">
        <v>0</v>
      </c>
      <c r="AV135" s="29">
        <v>2</v>
      </c>
      <c r="AW135" s="29" t="b">
        <v>1</v>
      </c>
      <c r="AY135" s="29" t="s">
        <v>91</v>
      </c>
      <c r="BJ135" s="29">
        <v>0</v>
      </c>
    </row>
    <row r="136" spans="2:62" s="29" customFormat="1" ht="11.25">
      <c r="B136" s="334"/>
      <c r="C136" s="335"/>
      <c r="D136" s="336" t="s">
        <v>101</v>
      </c>
      <c r="E136" s="337"/>
      <c r="F136" s="346" t="s">
        <v>103</v>
      </c>
      <c r="G136" s="347"/>
      <c r="H136" s="348">
        <v>52.8</v>
      </c>
      <c r="I136" s="341"/>
      <c r="J136" s="341"/>
      <c r="K136" s="342"/>
      <c r="L136" s="334"/>
      <c r="M136" s="343"/>
      <c r="N136" s="342"/>
      <c r="O136" s="344"/>
      <c r="P136" s="344"/>
      <c r="Q136" s="344"/>
      <c r="R136" s="344"/>
      <c r="S136" s="344"/>
      <c r="T136" s="345"/>
      <c r="AT136" s="29" t="s">
        <v>101</v>
      </c>
      <c r="AU136" s="29">
        <v>0</v>
      </c>
      <c r="AV136" s="29">
        <v>4</v>
      </c>
      <c r="AW136" s="29" t="b">
        <v>1</v>
      </c>
      <c r="AX136" s="29" t="b">
        <v>1</v>
      </c>
      <c r="AY136" s="29" t="s">
        <v>91</v>
      </c>
      <c r="BJ136" s="29">
        <v>0</v>
      </c>
    </row>
    <row r="137" spans="2:62" s="27" customFormat="1" ht="23.1" customHeight="1">
      <c r="B137" s="322"/>
      <c r="C137" s="323"/>
      <c r="D137" s="313" t="s">
        <v>52</v>
      </c>
      <c r="E137" s="324" t="s">
        <v>181</v>
      </c>
      <c r="F137" s="325" t="s">
        <v>182</v>
      </c>
      <c r="G137" s="326"/>
      <c r="H137" s="327"/>
      <c r="I137" s="328"/>
      <c r="J137" s="328">
        <f>J138 + J142 + J146</f>
        <v>0</v>
      </c>
      <c r="K137" s="325"/>
      <c r="L137" s="322"/>
      <c r="M137" s="329"/>
      <c r="N137" s="319"/>
      <c r="O137" s="320"/>
      <c r="P137" s="320">
        <f>P138 + P142 + P146</f>
        <v>0</v>
      </c>
      <c r="Q137" s="320"/>
      <c r="R137" s="320">
        <f>R138 + R142 + R146</f>
        <v>36.177503999999999</v>
      </c>
      <c r="S137" s="320"/>
      <c r="T137" s="321">
        <f>T138 + T142 + T146</f>
        <v>0</v>
      </c>
      <c r="AR137" s="27">
        <v>1</v>
      </c>
      <c r="AT137" s="27" t="s">
        <v>52</v>
      </c>
      <c r="AU137" s="27">
        <v>1</v>
      </c>
      <c r="AY137" s="27" t="s">
        <v>91</v>
      </c>
      <c r="BJ137" s="27">
        <v>0</v>
      </c>
    </row>
    <row r="138" spans="2:62" s="28" customFormat="1">
      <c r="B138" s="730"/>
      <c r="C138" s="608" t="s">
        <v>394</v>
      </c>
      <c r="D138" s="608" t="s">
        <v>94</v>
      </c>
      <c r="E138" s="731" t="s">
        <v>395</v>
      </c>
      <c r="F138" s="731" t="s">
        <v>396</v>
      </c>
      <c r="G138" s="732" t="s">
        <v>97</v>
      </c>
      <c r="H138" s="733">
        <v>52.8</v>
      </c>
      <c r="I138" s="734"/>
      <c r="J138" s="735">
        <f>ROUND(H138*I138,2)</f>
        <v>0</v>
      </c>
      <c r="K138" s="731" t="s">
        <v>98</v>
      </c>
      <c r="L138" s="730"/>
      <c r="M138" s="736"/>
      <c r="N138" s="737" t="s">
        <v>26</v>
      </c>
      <c r="O138" s="738">
        <v>0</v>
      </c>
      <c r="P138" s="738">
        <f>H138*O138</f>
        <v>0</v>
      </c>
      <c r="Q138" s="738">
        <v>0.46</v>
      </c>
      <c r="R138" s="738">
        <f>H138*Q138</f>
        <v>24.288</v>
      </c>
      <c r="S138" s="738">
        <v>0</v>
      </c>
      <c r="T138" s="739">
        <f>H138*S138</f>
        <v>0</v>
      </c>
      <c r="U138" s="740"/>
      <c r="V138" s="740"/>
      <c r="W138" s="740"/>
      <c r="X138" s="740"/>
      <c r="Y138" s="740"/>
      <c r="Z138" s="740"/>
      <c r="AA138" s="740"/>
      <c r="AB138" s="740"/>
      <c r="AC138" s="740"/>
      <c r="AD138" s="740"/>
      <c r="AE138" s="740"/>
      <c r="AF138" s="740"/>
      <c r="AG138" s="740"/>
      <c r="AH138" s="740"/>
      <c r="AI138" s="740"/>
      <c r="AJ138" s="740"/>
      <c r="AK138" s="740"/>
      <c r="AL138" s="740"/>
      <c r="AM138" s="740"/>
      <c r="AN138" s="740"/>
      <c r="AO138" s="740"/>
      <c r="AP138" s="740"/>
      <c r="AQ138" s="740"/>
      <c r="AR138" s="740">
        <v>4</v>
      </c>
      <c r="AS138" s="740"/>
      <c r="AT138" s="740" t="s">
        <v>94</v>
      </c>
      <c r="AU138" s="740">
        <v>2</v>
      </c>
      <c r="AV138" s="740"/>
      <c r="AW138" s="740"/>
      <c r="AX138" s="740"/>
      <c r="AY138" s="740" t="s">
        <v>91</v>
      </c>
      <c r="AZ138" s="740"/>
      <c r="BA138" s="740"/>
      <c r="BB138" s="740"/>
      <c r="BC138" s="740"/>
      <c r="BD138" s="740"/>
      <c r="BE138" s="740">
        <f>IF(N138="základní",J138,0)</f>
        <v>0</v>
      </c>
      <c r="BF138" s="740">
        <f>IF(N138="snížená",J138,0)</f>
        <v>0</v>
      </c>
      <c r="BG138" s="740">
        <f>IF(N138="zákl. přenesená",J138,0)</f>
        <v>0</v>
      </c>
      <c r="BH138" s="740">
        <f>IF(N138="sníž. přenesená",J138,0)</f>
        <v>0</v>
      </c>
      <c r="BI138" s="740">
        <f>IF(N138="nulová",J138,0)</f>
        <v>0</v>
      </c>
      <c r="BJ138" s="740">
        <v>1</v>
      </c>
    </row>
    <row r="139" spans="2:62" s="23" customFormat="1">
      <c r="B139" s="277"/>
      <c r="D139" s="330" t="s">
        <v>99</v>
      </c>
      <c r="F139" s="148" t="s">
        <v>397</v>
      </c>
      <c r="L139" s="277"/>
      <c r="M139" s="331"/>
      <c r="T139" s="332"/>
      <c r="AT139" s="333" t="s">
        <v>99</v>
      </c>
      <c r="AU139" s="333">
        <v>0</v>
      </c>
      <c r="AY139" s="23" t="s">
        <v>91</v>
      </c>
      <c r="BJ139" s="23">
        <v>0</v>
      </c>
    </row>
    <row r="140" spans="2:62" s="29" customFormat="1" ht="11.25">
      <c r="B140" s="334"/>
      <c r="C140" s="335"/>
      <c r="D140" s="336" t="s">
        <v>101</v>
      </c>
      <c r="E140" s="337"/>
      <c r="F140" s="338" t="s">
        <v>393</v>
      </c>
      <c r="G140" s="339"/>
      <c r="H140" s="340">
        <v>52.8</v>
      </c>
      <c r="I140" s="341"/>
      <c r="J140" s="341"/>
      <c r="K140" s="342"/>
      <c r="L140" s="334"/>
      <c r="M140" s="343"/>
      <c r="N140" s="342"/>
      <c r="O140" s="344"/>
      <c r="P140" s="344"/>
      <c r="Q140" s="344"/>
      <c r="R140" s="344"/>
      <c r="S140" s="344"/>
      <c r="T140" s="345"/>
      <c r="AT140" s="29" t="s">
        <v>101</v>
      </c>
      <c r="AU140" s="29">
        <v>0</v>
      </c>
      <c r="AV140" s="29">
        <v>2</v>
      </c>
      <c r="AW140" s="29" t="b">
        <v>1</v>
      </c>
      <c r="AY140" s="29" t="s">
        <v>91</v>
      </c>
      <c r="BJ140" s="29">
        <v>0</v>
      </c>
    </row>
    <row r="141" spans="2:62" s="29" customFormat="1" ht="11.25">
      <c r="B141" s="334"/>
      <c r="C141" s="335"/>
      <c r="D141" s="336" t="s">
        <v>101</v>
      </c>
      <c r="E141" s="337"/>
      <c r="F141" s="346" t="s">
        <v>103</v>
      </c>
      <c r="G141" s="347"/>
      <c r="H141" s="348">
        <v>52.8</v>
      </c>
      <c r="I141" s="341"/>
      <c r="J141" s="341"/>
      <c r="K141" s="342"/>
      <c r="L141" s="334"/>
      <c r="M141" s="343"/>
      <c r="N141" s="342"/>
      <c r="O141" s="344"/>
      <c r="P141" s="344"/>
      <c r="Q141" s="344"/>
      <c r="R141" s="344"/>
      <c r="S141" s="344"/>
      <c r="T141" s="345"/>
      <c r="AT141" s="29" t="s">
        <v>101</v>
      </c>
      <c r="AU141" s="29">
        <v>0</v>
      </c>
      <c r="AV141" s="29">
        <v>4</v>
      </c>
      <c r="AW141" s="29" t="b">
        <v>1</v>
      </c>
      <c r="AX141" s="29" t="b">
        <v>1</v>
      </c>
      <c r="AY141" s="29" t="s">
        <v>91</v>
      </c>
      <c r="BJ141" s="29">
        <v>0</v>
      </c>
    </row>
    <row r="142" spans="2:62" s="28" customFormat="1" ht="24">
      <c r="B142" s="730"/>
      <c r="C142" s="608">
        <v>14</v>
      </c>
      <c r="D142" s="608" t="s">
        <v>94</v>
      </c>
      <c r="E142" s="731" t="s">
        <v>398</v>
      </c>
      <c r="F142" s="731" t="s">
        <v>399</v>
      </c>
      <c r="G142" s="732" t="s">
        <v>97</v>
      </c>
      <c r="H142" s="733">
        <v>52.8</v>
      </c>
      <c r="I142" s="734"/>
      <c r="J142" s="735">
        <f>ROUND(H142*I142,2)</f>
        <v>0</v>
      </c>
      <c r="K142" s="731" t="s">
        <v>98</v>
      </c>
      <c r="L142" s="730"/>
      <c r="M142" s="736"/>
      <c r="N142" s="737" t="s">
        <v>26</v>
      </c>
      <c r="O142" s="738">
        <v>0</v>
      </c>
      <c r="P142" s="738">
        <f>H142*O142</f>
        <v>0</v>
      </c>
      <c r="Q142" s="738">
        <v>8.9219999999999994E-2</v>
      </c>
      <c r="R142" s="738">
        <f>H142*Q142</f>
        <v>4.7108159999999994</v>
      </c>
      <c r="S142" s="738">
        <v>0</v>
      </c>
      <c r="T142" s="739">
        <f>H142*S142</f>
        <v>0</v>
      </c>
      <c r="U142" s="740"/>
      <c r="V142" s="740"/>
      <c r="W142" s="740"/>
      <c r="X142" s="740"/>
      <c r="Y142" s="740"/>
      <c r="Z142" s="740"/>
      <c r="AA142" s="740"/>
      <c r="AB142" s="740"/>
      <c r="AC142" s="740"/>
      <c r="AD142" s="740"/>
      <c r="AE142" s="740"/>
      <c r="AF142" s="740"/>
      <c r="AG142" s="740"/>
      <c r="AH142" s="740"/>
      <c r="AI142" s="740"/>
      <c r="AJ142" s="740"/>
      <c r="AK142" s="740"/>
      <c r="AL142" s="740"/>
      <c r="AM142" s="740"/>
      <c r="AN142" s="740"/>
      <c r="AO142" s="740"/>
      <c r="AP142" s="740"/>
      <c r="AQ142" s="740"/>
      <c r="AR142" s="740">
        <v>4</v>
      </c>
      <c r="AS142" s="740"/>
      <c r="AT142" s="740" t="s">
        <v>94</v>
      </c>
      <c r="AU142" s="740">
        <v>2</v>
      </c>
      <c r="AV142" s="740"/>
      <c r="AW142" s="740"/>
      <c r="AX142" s="740"/>
      <c r="AY142" s="740" t="s">
        <v>91</v>
      </c>
      <c r="AZ142" s="740"/>
      <c r="BA142" s="740"/>
      <c r="BB142" s="740"/>
      <c r="BC142" s="740"/>
      <c r="BD142" s="740"/>
      <c r="BE142" s="740">
        <f>IF(N142="základní",J142,0)</f>
        <v>0</v>
      </c>
      <c r="BF142" s="740">
        <f>IF(N142="snížená",J142,0)</f>
        <v>0</v>
      </c>
      <c r="BG142" s="740">
        <f>IF(N142="zákl. přenesená",J142,0)</f>
        <v>0</v>
      </c>
      <c r="BH142" s="740">
        <f>IF(N142="sníž. přenesená",J142,0)</f>
        <v>0</v>
      </c>
      <c r="BI142" s="740">
        <f>IF(N142="nulová",J142,0)</f>
        <v>0</v>
      </c>
      <c r="BJ142" s="740">
        <v>1</v>
      </c>
    </row>
    <row r="143" spans="2:62" s="23" customFormat="1">
      <c r="B143" s="277"/>
      <c r="D143" s="330" t="s">
        <v>99</v>
      </c>
      <c r="F143" s="148" t="s">
        <v>400</v>
      </c>
      <c r="L143" s="277"/>
      <c r="M143" s="331"/>
      <c r="T143" s="332"/>
      <c r="AT143" s="333" t="s">
        <v>99</v>
      </c>
      <c r="AU143" s="333">
        <v>0</v>
      </c>
      <c r="AY143" s="23" t="s">
        <v>91</v>
      </c>
      <c r="BJ143" s="23">
        <v>0</v>
      </c>
    </row>
    <row r="144" spans="2:62" s="29" customFormat="1" ht="11.25">
      <c r="B144" s="334"/>
      <c r="C144" s="335"/>
      <c r="D144" s="336" t="s">
        <v>101</v>
      </c>
      <c r="E144" s="337"/>
      <c r="F144" s="338" t="s">
        <v>393</v>
      </c>
      <c r="G144" s="339"/>
      <c r="H144" s="340">
        <v>52.8</v>
      </c>
      <c r="I144" s="341"/>
      <c r="J144" s="341"/>
      <c r="K144" s="342"/>
      <c r="L144" s="334"/>
      <c r="M144" s="343"/>
      <c r="N144" s="342"/>
      <c r="O144" s="344"/>
      <c r="P144" s="344"/>
      <c r="Q144" s="344"/>
      <c r="R144" s="344"/>
      <c r="S144" s="344"/>
      <c r="T144" s="345"/>
      <c r="AT144" s="29" t="s">
        <v>101</v>
      </c>
      <c r="AU144" s="29">
        <v>0</v>
      </c>
      <c r="AV144" s="29">
        <v>2</v>
      </c>
      <c r="AW144" s="29" t="b">
        <v>1</v>
      </c>
      <c r="AY144" s="29" t="s">
        <v>91</v>
      </c>
      <c r="BJ144" s="29">
        <v>0</v>
      </c>
    </row>
    <row r="145" spans="2:62" s="29" customFormat="1" ht="11.25">
      <c r="B145" s="334"/>
      <c r="C145" s="335"/>
      <c r="D145" s="336" t="s">
        <v>101</v>
      </c>
      <c r="E145" s="337"/>
      <c r="F145" s="346" t="s">
        <v>103</v>
      </c>
      <c r="G145" s="347"/>
      <c r="H145" s="348">
        <v>52.8</v>
      </c>
      <c r="I145" s="341"/>
      <c r="J145" s="341"/>
      <c r="K145" s="342"/>
      <c r="L145" s="334"/>
      <c r="M145" s="343"/>
      <c r="N145" s="342"/>
      <c r="O145" s="344"/>
      <c r="P145" s="344"/>
      <c r="Q145" s="344"/>
      <c r="R145" s="344"/>
      <c r="S145" s="344"/>
      <c r="T145" s="345"/>
      <c r="AT145" s="29" t="s">
        <v>101</v>
      </c>
      <c r="AU145" s="29">
        <v>0</v>
      </c>
      <c r="AV145" s="29">
        <v>4</v>
      </c>
      <c r="AW145" s="29" t="b">
        <v>1</v>
      </c>
      <c r="AX145" s="29" t="b">
        <v>1</v>
      </c>
      <c r="AY145" s="29" t="s">
        <v>91</v>
      </c>
      <c r="BJ145" s="29">
        <v>0</v>
      </c>
    </row>
    <row r="146" spans="2:62" s="30" customFormat="1">
      <c r="B146" s="350"/>
      <c r="C146" s="351">
        <v>15</v>
      </c>
      <c r="D146" s="351" t="s">
        <v>158</v>
      </c>
      <c r="E146" s="352" t="s">
        <v>348</v>
      </c>
      <c r="F146" s="352" t="s">
        <v>349</v>
      </c>
      <c r="G146" s="353" t="s">
        <v>97</v>
      </c>
      <c r="H146" s="354">
        <v>54.384</v>
      </c>
      <c r="I146" s="585"/>
      <c r="J146" s="355">
        <f>ROUND(H146*I146,2)</f>
        <v>0</v>
      </c>
      <c r="K146" s="731" t="s">
        <v>98</v>
      </c>
      <c r="L146" s="350"/>
      <c r="M146" s="356"/>
      <c r="N146" s="357" t="s">
        <v>26</v>
      </c>
      <c r="O146" s="358">
        <v>0</v>
      </c>
      <c r="P146" s="358">
        <f>H146*O146</f>
        <v>0</v>
      </c>
      <c r="Q146" s="358">
        <v>0.13200000000000001</v>
      </c>
      <c r="R146" s="358">
        <f>H146*Q146</f>
        <v>7.1786880000000002</v>
      </c>
      <c r="S146" s="358">
        <v>0</v>
      </c>
      <c r="T146" s="359">
        <f>H146*S146</f>
        <v>0</v>
      </c>
      <c r="AR146" s="30">
        <v>8</v>
      </c>
      <c r="AT146" s="30" t="s">
        <v>158</v>
      </c>
      <c r="AU146" s="30">
        <v>2</v>
      </c>
      <c r="AY146" s="30" t="s">
        <v>91</v>
      </c>
      <c r="BE146" s="30">
        <f>IF(N146="základní",J146,0)</f>
        <v>0</v>
      </c>
      <c r="BF146" s="30">
        <f>IF(N146="snížená",J146,0)</f>
        <v>0</v>
      </c>
      <c r="BG146" s="30">
        <f>IF(N146="zákl. přenesená",J146,0)</f>
        <v>0</v>
      </c>
      <c r="BH146" s="30">
        <f>IF(N146="sníž. přenesená",J146,0)</f>
        <v>0</v>
      </c>
      <c r="BI146" s="30">
        <f>IF(N146="nulová",J146,0)</f>
        <v>0</v>
      </c>
      <c r="BJ146" s="30">
        <v>1</v>
      </c>
    </row>
    <row r="147" spans="2:62" s="29" customFormat="1" ht="11.25">
      <c r="B147" s="334"/>
      <c r="C147" s="335"/>
      <c r="D147" s="336" t="s">
        <v>101</v>
      </c>
      <c r="E147" s="337"/>
      <c r="F147" s="338" t="s">
        <v>401</v>
      </c>
      <c r="G147" s="339"/>
      <c r="H147" s="340">
        <v>54.384</v>
      </c>
      <c r="I147" s="341"/>
      <c r="J147" s="341"/>
      <c r="K147" s="342"/>
      <c r="L147" s="334"/>
      <c r="M147" s="343"/>
      <c r="N147" s="342"/>
      <c r="O147" s="344"/>
      <c r="P147" s="344"/>
      <c r="Q147" s="344"/>
      <c r="R147" s="344"/>
      <c r="S147" s="344"/>
      <c r="T147" s="345"/>
      <c r="AT147" s="29" t="s">
        <v>101</v>
      </c>
      <c r="AU147" s="29">
        <v>0</v>
      </c>
      <c r="AV147" s="29">
        <v>2</v>
      </c>
      <c r="AW147" s="29" t="b">
        <v>1</v>
      </c>
      <c r="AY147" s="29" t="s">
        <v>91</v>
      </c>
      <c r="BJ147" s="29">
        <v>0</v>
      </c>
    </row>
    <row r="148" spans="2:62" s="29" customFormat="1" ht="11.25">
      <c r="B148" s="334"/>
      <c r="C148" s="335"/>
      <c r="D148" s="336" t="s">
        <v>101</v>
      </c>
      <c r="E148" s="337"/>
      <c r="F148" s="346" t="s">
        <v>103</v>
      </c>
      <c r="G148" s="347"/>
      <c r="H148" s="348">
        <v>54.384</v>
      </c>
      <c r="I148" s="341"/>
      <c r="J148" s="341"/>
      <c r="K148" s="342"/>
      <c r="L148" s="334"/>
      <c r="M148" s="343"/>
      <c r="N148" s="342"/>
      <c r="O148" s="344"/>
      <c r="P148" s="344"/>
      <c r="Q148" s="344"/>
      <c r="R148" s="344"/>
      <c r="S148" s="344"/>
      <c r="T148" s="345"/>
      <c r="AT148" s="29" t="s">
        <v>101</v>
      </c>
      <c r="AU148" s="29">
        <v>0</v>
      </c>
      <c r="AV148" s="29">
        <v>4</v>
      </c>
      <c r="AW148" s="29" t="b">
        <v>1</v>
      </c>
      <c r="AX148" s="29" t="b">
        <v>1</v>
      </c>
      <c r="AY148" s="29" t="s">
        <v>91</v>
      </c>
      <c r="BJ148" s="29">
        <v>0</v>
      </c>
    </row>
    <row r="149" spans="2:62" s="27" customFormat="1" ht="23.1" customHeight="1">
      <c r="B149" s="322"/>
      <c r="C149" s="323"/>
      <c r="D149" s="313" t="s">
        <v>52</v>
      </c>
      <c r="E149" s="324" t="s">
        <v>232</v>
      </c>
      <c r="F149" s="325" t="s">
        <v>233</v>
      </c>
      <c r="G149" s="326"/>
      <c r="H149" s="327"/>
      <c r="I149" s="328"/>
      <c r="J149" s="328">
        <f>J150 + J154 + J158 + J162 + J166 + J170 + J174 + J177</f>
        <v>0</v>
      </c>
      <c r="K149" s="325"/>
      <c r="L149" s="322"/>
      <c r="M149" s="329"/>
      <c r="N149" s="319"/>
      <c r="O149" s="320"/>
      <c r="P149" s="320">
        <f>P150 + P154 + P158 + P162 + P166 + P170 + P174 + P177</f>
        <v>15.135999999999999</v>
      </c>
      <c r="Q149" s="320"/>
      <c r="R149" s="320">
        <f>R150 + R154 + R158 + R162 + R166 + R170 + R174 + R177</f>
        <v>11.106158799999999</v>
      </c>
      <c r="S149" s="320"/>
      <c r="T149" s="321">
        <f>T150 + T154 + T158 + T162 + T166 + T170 + T174 + T177</f>
        <v>0</v>
      </c>
      <c r="AR149" s="27">
        <v>1</v>
      </c>
      <c r="AT149" s="27" t="s">
        <v>52</v>
      </c>
      <c r="AU149" s="27">
        <v>1</v>
      </c>
      <c r="AY149" s="27" t="s">
        <v>91</v>
      </c>
      <c r="BJ149" s="27">
        <v>0</v>
      </c>
    </row>
    <row r="150" spans="2:62" s="28" customFormat="1" ht="24">
      <c r="B150" s="730"/>
      <c r="C150" s="608">
        <v>16</v>
      </c>
      <c r="D150" s="608" t="s">
        <v>94</v>
      </c>
      <c r="E150" s="731" t="s">
        <v>248</v>
      </c>
      <c r="F150" s="731" t="s">
        <v>249</v>
      </c>
      <c r="G150" s="732" t="s">
        <v>118</v>
      </c>
      <c r="H150" s="733">
        <v>44</v>
      </c>
      <c r="I150" s="734"/>
      <c r="J150" s="735">
        <f>ROUND(H150*I150,2)</f>
        <v>0</v>
      </c>
      <c r="K150" s="731" t="s">
        <v>98</v>
      </c>
      <c r="L150" s="730"/>
      <c r="M150" s="736"/>
      <c r="N150" s="737" t="s">
        <v>26</v>
      </c>
      <c r="O150" s="738">
        <v>0</v>
      </c>
      <c r="P150" s="738">
        <f>H150*O150</f>
        <v>0</v>
      </c>
      <c r="Q150" s="738">
        <v>0.18292</v>
      </c>
      <c r="R150" s="738">
        <f>H150*Q150</f>
        <v>8.0484799999999996</v>
      </c>
      <c r="S150" s="738">
        <v>0</v>
      </c>
      <c r="T150" s="739">
        <f>H150*S150</f>
        <v>0</v>
      </c>
      <c r="U150" s="740"/>
      <c r="V150" s="740"/>
      <c r="W150" s="740"/>
      <c r="X150" s="740"/>
      <c r="Y150" s="740"/>
      <c r="Z150" s="740"/>
      <c r="AA150" s="740"/>
      <c r="AB150" s="740"/>
      <c r="AC150" s="740"/>
      <c r="AD150" s="740"/>
      <c r="AE150" s="740"/>
      <c r="AF150" s="740"/>
      <c r="AG150" s="740"/>
      <c r="AH150" s="740"/>
      <c r="AI150" s="740"/>
      <c r="AJ150" s="740"/>
      <c r="AK150" s="740"/>
      <c r="AL150" s="740"/>
      <c r="AM150" s="740"/>
      <c r="AN150" s="740"/>
      <c r="AO150" s="740"/>
      <c r="AP150" s="740"/>
      <c r="AQ150" s="740"/>
      <c r="AR150" s="740">
        <v>4</v>
      </c>
      <c r="AS150" s="740"/>
      <c r="AT150" s="740" t="s">
        <v>94</v>
      </c>
      <c r="AU150" s="740">
        <v>2</v>
      </c>
      <c r="AV150" s="740"/>
      <c r="AW150" s="740"/>
      <c r="AX150" s="740"/>
      <c r="AY150" s="740" t="s">
        <v>91</v>
      </c>
      <c r="AZ150" s="740"/>
      <c r="BA150" s="740"/>
      <c r="BB150" s="740"/>
      <c r="BC150" s="740"/>
      <c r="BD150" s="740"/>
      <c r="BE150" s="740">
        <f>IF(N150="základní",J150,0)</f>
        <v>0</v>
      </c>
      <c r="BF150" s="740">
        <f>IF(N150="snížená",J150,0)</f>
        <v>0</v>
      </c>
      <c r="BG150" s="740">
        <f>IF(N150="zákl. přenesená",J150,0)</f>
        <v>0</v>
      </c>
      <c r="BH150" s="740">
        <f>IF(N150="sníž. přenesená",J150,0)</f>
        <v>0</v>
      </c>
      <c r="BI150" s="740">
        <f>IF(N150="nulová",J150,0)</f>
        <v>0</v>
      </c>
      <c r="BJ150" s="740">
        <v>1</v>
      </c>
    </row>
    <row r="151" spans="2:62" s="23" customFormat="1">
      <c r="B151" s="277"/>
      <c r="D151" s="330" t="s">
        <v>99</v>
      </c>
      <c r="F151" s="148" t="s">
        <v>250</v>
      </c>
      <c r="L151" s="277"/>
      <c r="M151" s="331"/>
      <c r="T151" s="332"/>
      <c r="AT151" s="333" t="s">
        <v>99</v>
      </c>
      <c r="AU151" s="333">
        <v>0</v>
      </c>
      <c r="AY151" s="23" t="s">
        <v>91</v>
      </c>
      <c r="BJ151" s="23">
        <v>0</v>
      </c>
    </row>
    <row r="152" spans="2:62" s="29" customFormat="1" ht="11.25">
      <c r="B152" s="334"/>
      <c r="C152" s="335"/>
      <c r="D152" s="336" t="s">
        <v>101</v>
      </c>
      <c r="E152" s="337"/>
      <c r="F152" s="338" t="s">
        <v>381</v>
      </c>
      <c r="G152" s="339"/>
      <c r="H152" s="340">
        <v>44</v>
      </c>
      <c r="I152" s="341"/>
      <c r="J152" s="341"/>
      <c r="K152" s="342"/>
      <c r="L152" s="334"/>
      <c r="M152" s="343"/>
      <c r="N152" s="342"/>
      <c r="O152" s="344"/>
      <c r="P152" s="344"/>
      <c r="Q152" s="344"/>
      <c r="R152" s="344"/>
      <c r="S152" s="344"/>
      <c r="T152" s="345"/>
      <c r="AT152" s="29" t="s">
        <v>101</v>
      </c>
      <c r="AU152" s="29">
        <v>0</v>
      </c>
      <c r="AV152" s="29">
        <v>2</v>
      </c>
      <c r="AW152" s="29" t="b">
        <v>1</v>
      </c>
      <c r="AY152" s="29" t="s">
        <v>91</v>
      </c>
      <c r="BJ152" s="29">
        <v>0</v>
      </c>
    </row>
    <row r="153" spans="2:62" s="29" customFormat="1" ht="11.25">
      <c r="B153" s="334"/>
      <c r="C153" s="335"/>
      <c r="D153" s="336" t="s">
        <v>101</v>
      </c>
      <c r="E153" s="337"/>
      <c r="F153" s="346" t="s">
        <v>103</v>
      </c>
      <c r="G153" s="347"/>
      <c r="H153" s="348">
        <v>44</v>
      </c>
      <c r="I153" s="341"/>
      <c r="J153" s="341"/>
      <c r="K153" s="342"/>
      <c r="L153" s="334"/>
      <c r="M153" s="343"/>
      <c r="N153" s="342"/>
      <c r="O153" s="344"/>
      <c r="P153" s="344"/>
      <c r="Q153" s="344"/>
      <c r="R153" s="344"/>
      <c r="S153" s="344"/>
      <c r="T153" s="345"/>
      <c r="AT153" s="29" t="s">
        <v>101</v>
      </c>
      <c r="AU153" s="29">
        <v>0</v>
      </c>
      <c r="AV153" s="29">
        <v>4</v>
      </c>
      <c r="AW153" s="29" t="b">
        <v>1</v>
      </c>
      <c r="AX153" s="29" t="b">
        <v>1</v>
      </c>
      <c r="AY153" s="29" t="s">
        <v>91</v>
      </c>
      <c r="BJ153" s="29">
        <v>0</v>
      </c>
    </row>
    <row r="154" spans="2:62" s="28" customFormat="1" ht="24">
      <c r="B154" s="730"/>
      <c r="C154" s="608">
        <v>17</v>
      </c>
      <c r="D154" s="608" t="s">
        <v>94</v>
      </c>
      <c r="E154" s="731" t="s">
        <v>260</v>
      </c>
      <c r="F154" s="731" t="s">
        <v>261</v>
      </c>
      <c r="G154" s="732" t="s">
        <v>130</v>
      </c>
      <c r="H154" s="733">
        <v>1.32</v>
      </c>
      <c r="I154" s="734"/>
      <c r="J154" s="735">
        <f>ROUND(H154*I154,2)</f>
        <v>0</v>
      </c>
      <c r="K154" s="731" t="s">
        <v>98</v>
      </c>
      <c r="L154" s="730"/>
      <c r="M154" s="736"/>
      <c r="N154" s="737" t="s">
        <v>26</v>
      </c>
      <c r="O154" s="738">
        <v>0</v>
      </c>
      <c r="P154" s="738">
        <f>H154*O154</f>
        <v>0</v>
      </c>
      <c r="Q154" s="738">
        <v>2.2563399999999998</v>
      </c>
      <c r="R154" s="738">
        <f>H154*Q154</f>
        <v>2.9783687999999997</v>
      </c>
      <c r="S154" s="738">
        <v>0</v>
      </c>
      <c r="T154" s="739">
        <f>H154*S154</f>
        <v>0</v>
      </c>
      <c r="U154" s="740"/>
      <c r="V154" s="740"/>
      <c r="W154" s="740"/>
      <c r="X154" s="740"/>
      <c r="Y154" s="740"/>
      <c r="Z154" s="740"/>
      <c r="AA154" s="740"/>
      <c r="AB154" s="740"/>
      <c r="AC154" s="740"/>
      <c r="AD154" s="740"/>
      <c r="AE154" s="740"/>
      <c r="AF154" s="740"/>
      <c r="AG154" s="740"/>
      <c r="AH154" s="740"/>
      <c r="AI154" s="740"/>
      <c r="AJ154" s="740"/>
      <c r="AK154" s="740"/>
      <c r="AL154" s="740"/>
      <c r="AM154" s="740"/>
      <c r="AN154" s="740"/>
      <c r="AO154" s="740"/>
      <c r="AP154" s="740"/>
      <c r="AQ154" s="740"/>
      <c r="AR154" s="740">
        <v>4</v>
      </c>
      <c r="AS154" s="740"/>
      <c r="AT154" s="740" t="s">
        <v>94</v>
      </c>
      <c r="AU154" s="740">
        <v>2</v>
      </c>
      <c r="AV154" s="740"/>
      <c r="AW154" s="740"/>
      <c r="AX154" s="740"/>
      <c r="AY154" s="740" t="s">
        <v>91</v>
      </c>
      <c r="AZ154" s="740"/>
      <c r="BA154" s="740"/>
      <c r="BB154" s="740"/>
      <c r="BC154" s="740"/>
      <c r="BD154" s="740"/>
      <c r="BE154" s="740">
        <f>IF(N154="základní",J154,0)</f>
        <v>0</v>
      </c>
      <c r="BF154" s="740">
        <f>IF(N154="snížená",J154,0)</f>
        <v>0</v>
      </c>
      <c r="BG154" s="740">
        <f>IF(N154="zákl. přenesená",J154,0)</f>
        <v>0</v>
      </c>
      <c r="BH154" s="740">
        <f>IF(N154="sníž. přenesená",J154,0)</f>
        <v>0</v>
      </c>
      <c r="BI154" s="740">
        <f>IF(N154="nulová",J154,0)</f>
        <v>0</v>
      </c>
      <c r="BJ154" s="740">
        <v>1</v>
      </c>
    </row>
    <row r="155" spans="2:62" s="23" customFormat="1">
      <c r="B155" s="277"/>
      <c r="D155" s="330" t="s">
        <v>99</v>
      </c>
      <c r="F155" s="148" t="s">
        <v>262</v>
      </c>
      <c r="L155" s="277"/>
      <c r="M155" s="331"/>
      <c r="T155" s="332"/>
      <c r="AT155" s="333" t="s">
        <v>99</v>
      </c>
      <c r="AU155" s="333">
        <v>0</v>
      </c>
      <c r="AY155" s="23" t="s">
        <v>91</v>
      </c>
      <c r="BJ155" s="23">
        <v>0</v>
      </c>
    </row>
    <row r="156" spans="2:62" s="29" customFormat="1" ht="11.25">
      <c r="B156" s="334"/>
      <c r="C156" s="335"/>
      <c r="D156" s="336" t="s">
        <v>101</v>
      </c>
      <c r="E156" s="337"/>
      <c r="F156" s="338" t="s">
        <v>402</v>
      </c>
      <c r="G156" s="339"/>
      <c r="H156" s="340">
        <v>1.32</v>
      </c>
      <c r="I156" s="341"/>
      <c r="J156" s="341"/>
      <c r="K156" s="342"/>
      <c r="L156" s="334"/>
      <c r="M156" s="343"/>
      <c r="N156" s="342"/>
      <c r="O156" s="344"/>
      <c r="P156" s="344"/>
      <c r="Q156" s="344"/>
      <c r="R156" s="344"/>
      <c r="S156" s="344"/>
      <c r="T156" s="345"/>
      <c r="AT156" s="29" t="s">
        <v>101</v>
      </c>
      <c r="AU156" s="29">
        <v>0</v>
      </c>
      <c r="AV156" s="29">
        <v>2</v>
      </c>
      <c r="AW156" s="29" t="b">
        <v>1</v>
      </c>
      <c r="AY156" s="29" t="s">
        <v>91</v>
      </c>
      <c r="BJ156" s="29">
        <v>0</v>
      </c>
    </row>
    <row r="157" spans="2:62" s="29" customFormat="1" ht="11.25">
      <c r="B157" s="334"/>
      <c r="C157" s="335"/>
      <c r="D157" s="336" t="s">
        <v>101</v>
      </c>
      <c r="E157" s="337"/>
      <c r="F157" s="346" t="s">
        <v>103</v>
      </c>
      <c r="G157" s="347"/>
      <c r="H157" s="348">
        <v>1.32</v>
      </c>
      <c r="I157" s="341"/>
      <c r="J157" s="341"/>
      <c r="K157" s="342"/>
      <c r="L157" s="334"/>
      <c r="M157" s="343"/>
      <c r="N157" s="342"/>
      <c r="O157" s="344"/>
      <c r="P157" s="344"/>
      <c r="Q157" s="344"/>
      <c r="R157" s="344"/>
      <c r="S157" s="344"/>
      <c r="T157" s="345"/>
      <c r="AT157" s="29" t="s">
        <v>101</v>
      </c>
      <c r="AU157" s="29">
        <v>0</v>
      </c>
      <c r="AV157" s="29">
        <v>4</v>
      </c>
      <c r="AW157" s="29" t="b">
        <v>1</v>
      </c>
      <c r="AX157" s="29" t="b">
        <v>1</v>
      </c>
      <c r="AY157" s="29" t="s">
        <v>91</v>
      </c>
      <c r="BJ157" s="29">
        <v>0</v>
      </c>
    </row>
    <row r="158" spans="2:62" s="28" customFormat="1" ht="24">
      <c r="B158" s="730"/>
      <c r="C158" s="608">
        <v>18</v>
      </c>
      <c r="D158" s="608" t="s">
        <v>94</v>
      </c>
      <c r="E158" s="731" t="s">
        <v>264</v>
      </c>
      <c r="F158" s="731" t="s">
        <v>265</v>
      </c>
      <c r="G158" s="732" t="s">
        <v>118</v>
      </c>
      <c r="H158" s="733">
        <v>44</v>
      </c>
      <c r="I158" s="734"/>
      <c r="J158" s="735">
        <f>ROUND(H158*I158,2)</f>
        <v>0</v>
      </c>
      <c r="K158" s="731" t="s">
        <v>98</v>
      </c>
      <c r="L158" s="730"/>
      <c r="M158" s="736"/>
      <c r="N158" s="737" t="s">
        <v>26</v>
      </c>
      <c r="O158" s="738">
        <v>0.24</v>
      </c>
      <c r="P158" s="738">
        <f>H158*O158</f>
        <v>10.559999999999999</v>
      </c>
      <c r="Q158" s="738">
        <v>1.0000000000000001E-5</v>
      </c>
      <c r="R158" s="738">
        <f>H158*Q158</f>
        <v>4.4000000000000002E-4</v>
      </c>
      <c r="S158" s="738">
        <v>0</v>
      </c>
      <c r="T158" s="739">
        <f>H158*S158</f>
        <v>0</v>
      </c>
      <c r="U158" s="740"/>
      <c r="V158" s="740"/>
      <c r="W158" s="740"/>
      <c r="X158" s="740"/>
      <c r="Y158" s="740"/>
      <c r="Z158" s="740"/>
      <c r="AA158" s="740"/>
      <c r="AB158" s="740"/>
      <c r="AC158" s="740"/>
      <c r="AD158" s="740"/>
      <c r="AE158" s="740"/>
      <c r="AF158" s="740"/>
      <c r="AG158" s="740"/>
      <c r="AH158" s="740"/>
      <c r="AI158" s="740"/>
      <c r="AJ158" s="740"/>
      <c r="AK158" s="740"/>
      <c r="AL158" s="740"/>
      <c r="AM158" s="740"/>
      <c r="AN158" s="740"/>
      <c r="AO158" s="740"/>
      <c r="AP158" s="740"/>
      <c r="AQ158" s="740"/>
      <c r="AR158" s="740">
        <v>4</v>
      </c>
      <c r="AS158" s="740"/>
      <c r="AT158" s="740" t="s">
        <v>94</v>
      </c>
      <c r="AU158" s="740">
        <v>2</v>
      </c>
      <c r="AV158" s="740"/>
      <c r="AW158" s="740"/>
      <c r="AX158" s="740"/>
      <c r="AY158" s="740" t="s">
        <v>91</v>
      </c>
      <c r="AZ158" s="740"/>
      <c r="BA158" s="740"/>
      <c r="BB158" s="740"/>
      <c r="BC158" s="740"/>
      <c r="BD158" s="740"/>
      <c r="BE158" s="740">
        <f>IF(N158="základní",J158,0)</f>
        <v>0</v>
      </c>
      <c r="BF158" s="740">
        <f>IF(N158="snížená",J158,0)</f>
        <v>0</v>
      </c>
      <c r="BG158" s="740">
        <f>IF(N158="zákl. přenesená",J158,0)</f>
        <v>0</v>
      </c>
      <c r="BH158" s="740">
        <f>IF(N158="sníž. přenesená",J158,0)</f>
        <v>0</v>
      </c>
      <c r="BI158" s="740">
        <f>IF(N158="nulová",J158,0)</f>
        <v>0</v>
      </c>
      <c r="BJ158" s="740">
        <v>1</v>
      </c>
    </row>
    <row r="159" spans="2:62" s="23" customFormat="1">
      <c r="B159" s="277"/>
      <c r="D159" s="330" t="s">
        <v>99</v>
      </c>
      <c r="F159" s="148" t="s">
        <v>266</v>
      </c>
      <c r="L159" s="277"/>
      <c r="M159" s="331"/>
      <c r="T159" s="332"/>
      <c r="AT159" s="333" t="s">
        <v>99</v>
      </c>
      <c r="AU159" s="333">
        <v>0</v>
      </c>
      <c r="AY159" s="23" t="s">
        <v>91</v>
      </c>
      <c r="BJ159" s="23">
        <v>0</v>
      </c>
    </row>
    <row r="160" spans="2:62" s="29" customFormat="1" ht="11.25">
      <c r="B160" s="334"/>
      <c r="C160" s="335"/>
      <c r="D160" s="336" t="s">
        <v>101</v>
      </c>
      <c r="E160" s="337"/>
      <c r="F160" s="338" t="s">
        <v>403</v>
      </c>
      <c r="G160" s="339"/>
      <c r="H160" s="340">
        <v>44</v>
      </c>
      <c r="I160" s="341"/>
      <c r="J160" s="341"/>
      <c r="K160" s="342"/>
      <c r="L160" s="334"/>
      <c r="M160" s="343"/>
      <c r="N160" s="342"/>
      <c r="O160" s="344"/>
      <c r="P160" s="344"/>
      <c r="Q160" s="344"/>
      <c r="R160" s="344"/>
      <c r="S160" s="344"/>
      <c r="T160" s="345"/>
      <c r="AT160" s="29" t="s">
        <v>101</v>
      </c>
      <c r="AU160" s="29">
        <v>0</v>
      </c>
      <c r="AV160" s="29">
        <v>2</v>
      </c>
      <c r="AW160" s="29" t="b">
        <v>1</v>
      </c>
      <c r="AY160" s="29" t="s">
        <v>91</v>
      </c>
      <c r="BJ160" s="29">
        <v>0</v>
      </c>
    </row>
    <row r="161" spans="2:62" s="29" customFormat="1" ht="11.25">
      <c r="B161" s="334"/>
      <c r="C161" s="335"/>
      <c r="D161" s="336" t="s">
        <v>101</v>
      </c>
      <c r="E161" s="337"/>
      <c r="F161" s="346" t="s">
        <v>103</v>
      </c>
      <c r="G161" s="347"/>
      <c r="H161" s="348">
        <v>44</v>
      </c>
      <c r="I161" s="341"/>
      <c r="J161" s="341"/>
      <c r="K161" s="342"/>
      <c r="L161" s="334"/>
      <c r="M161" s="343"/>
      <c r="N161" s="342"/>
      <c r="O161" s="344"/>
      <c r="P161" s="344"/>
      <c r="Q161" s="344"/>
      <c r="R161" s="344"/>
      <c r="S161" s="344"/>
      <c r="T161" s="345"/>
      <c r="AT161" s="29" t="s">
        <v>101</v>
      </c>
      <c r="AU161" s="29">
        <v>0</v>
      </c>
      <c r="AV161" s="29">
        <v>4</v>
      </c>
      <c r="AW161" s="29" t="b">
        <v>1</v>
      </c>
      <c r="AX161" s="29" t="b">
        <v>1</v>
      </c>
      <c r="AY161" s="29" t="s">
        <v>91</v>
      </c>
      <c r="BJ161" s="29">
        <v>0</v>
      </c>
    </row>
    <row r="162" spans="2:62" s="28" customFormat="1" ht="24">
      <c r="B162" s="730"/>
      <c r="C162" s="608">
        <v>19</v>
      </c>
      <c r="D162" s="608" t="s">
        <v>94</v>
      </c>
      <c r="E162" s="731" t="s">
        <v>267</v>
      </c>
      <c r="F162" s="731" t="s">
        <v>268</v>
      </c>
      <c r="G162" s="732" t="s">
        <v>118</v>
      </c>
      <c r="H162" s="733">
        <v>44</v>
      </c>
      <c r="I162" s="734"/>
      <c r="J162" s="735">
        <f>ROUND(H162*I162,2)</f>
        <v>0</v>
      </c>
      <c r="K162" s="731" t="s">
        <v>98</v>
      </c>
      <c r="L162" s="730"/>
      <c r="M162" s="736"/>
      <c r="N162" s="737" t="s">
        <v>26</v>
      </c>
      <c r="O162" s="738">
        <v>0.104</v>
      </c>
      <c r="P162" s="738">
        <f>H162*O162</f>
        <v>4.5759999999999996</v>
      </c>
      <c r="Q162" s="738">
        <v>3.4000000000000002E-4</v>
      </c>
      <c r="R162" s="738">
        <f>H162*Q162</f>
        <v>1.4960000000000001E-2</v>
      </c>
      <c r="S162" s="738">
        <v>0</v>
      </c>
      <c r="T162" s="739">
        <f>H162*S162</f>
        <v>0</v>
      </c>
      <c r="U162" s="740"/>
      <c r="V162" s="740"/>
      <c r="W162" s="740"/>
      <c r="X162" s="740"/>
      <c r="Y162" s="740"/>
      <c r="Z162" s="740"/>
      <c r="AA162" s="740"/>
      <c r="AB162" s="740"/>
      <c r="AC162" s="740"/>
      <c r="AD162" s="740"/>
      <c r="AE162" s="740"/>
      <c r="AF162" s="740"/>
      <c r="AG162" s="740"/>
      <c r="AH162" s="740"/>
      <c r="AI162" s="740"/>
      <c r="AJ162" s="740"/>
      <c r="AK162" s="740"/>
      <c r="AL162" s="740"/>
      <c r="AM162" s="740"/>
      <c r="AN162" s="740"/>
      <c r="AO162" s="740"/>
      <c r="AP162" s="740"/>
      <c r="AQ162" s="740"/>
      <c r="AR162" s="740">
        <v>4</v>
      </c>
      <c r="AS162" s="740"/>
      <c r="AT162" s="740" t="s">
        <v>94</v>
      </c>
      <c r="AU162" s="740">
        <v>2</v>
      </c>
      <c r="AV162" s="740"/>
      <c r="AW162" s="740"/>
      <c r="AX162" s="740"/>
      <c r="AY162" s="740" t="s">
        <v>91</v>
      </c>
      <c r="AZ162" s="740"/>
      <c r="BA162" s="740"/>
      <c r="BB162" s="740"/>
      <c r="BC162" s="740"/>
      <c r="BD162" s="740"/>
      <c r="BE162" s="740">
        <f>IF(N162="základní",J162,0)</f>
        <v>0</v>
      </c>
      <c r="BF162" s="740">
        <f>IF(N162="snížená",J162,0)</f>
        <v>0</v>
      </c>
      <c r="BG162" s="740">
        <f>IF(N162="zákl. přenesená",J162,0)</f>
        <v>0</v>
      </c>
      <c r="BH162" s="740">
        <f>IF(N162="sníž. přenesená",J162,0)</f>
        <v>0</v>
      </c>
      <c r="BI162" s="740">
        <f>IF(N162="nulová",J162,0)</f>
        <v>0</v>
      </c>
      <c r="BJ162" s="740">
        <v>1</v>
      </c>
    </row>
    <row r="163" spans="2:62" s="23" customFormat="1">
      <c r="B163" s="277"/>
      <c r="D163" s="330" t="s">
        <v>99</v>
      </c>
      <c r="F163" s="148" t="s">
        <v>269</v>
      </c>
      <c r="L163" s="277"/>
      <c r="M163" s="331"/>
      <c r="T163" s="332"/>
      <c r="AT163" s="333" t="s">
        <v>99</v>
      </c>
      <c r="AU163" s="333">
        <v>0</v>
      </c>
      <c r="AY163" s="23" t="s">
        <v>91</v>
      </c>
      <c r="BJ163" s="23">
        <v>0</v>
      </c>
    </row>
    <row r="164" spans="2:62" s="29" customFormat="1" ht="11.25">
      <c r="B164" s="334"/>
      <c r="C164" s="335"/>
      <c r="D164" s="336" t="s">
        <v>101</v>
      </c>
      <c r="E164" s="337"/>
      <c r="F164" s="338" t="s">
        <v>403</v>
      </c>
      <c r="G164" s="339"/>
      <c r="H164" s="340">
        <v>44</v>
      </c>
      <c r="I164" s="341"/>
      <c r="J164" s="341"/>
      <c r="K164" s="342"/>
      <c r="L164" s="334"/>
      <c r="M164" s="343"/>
      <c r="N164" s="342"/>
      <c r="O164" s="344"/>
      <c r="P164" s="344"/>
      <c r="Q164" s="344"/>
      <c r="R164" s="344"/>
      <c r="S164" s="344"/>
      <c r="T164" s="345"/>
      <c r="AT164" s="29" t="s">
        <v>101</v>
      </c>
      <c r="AU164" s="29">
        <v>0</v>
      </c>
      <c r="AV164" s="29">
        <v>2</v>
      </c>
      <c r="AW164" s="29" t="b">
        <v>1</v>
      </c>
      <c r="AY164" s="29" t="s">
        <v>91</v>
      </c>
      <c r="BJ164" s="29">
        <v>0</v>
      </c>
    </row>
    <row r="165" spans="2:62" s="29" customFormat="1" ht="11.25">
      <c r="B165" s="334"/>
      <c r="C165" s="335"/>
      <c r="D165" s="336" t="s">
        <v>101</v>
      </c>
      <c r="E165" s="337"/>
      <c r="F165" s="346" t="s">
        <v>103</v>
      </c>
      <c r="G165" s="347"/>
      <c r="H165" s="348">
        <v>44</v>
      </c>
      <c r="I165" s="341"/>
      <c r="J165" s="341"/>
      <c r="K165" s="342"/>
      <c r="L165" s="334"/>
      <c r="M165" s="343"/>
      <c r="N165" s="342"/>
      <c r="O165" s="344"/>
      <c r="P165" s="344"/>
      <c r="Q165" s="344"/>
      <c r="R165" s="344"/>
      <c r="S165" s="344"/>
      <c r="T165" s="345"/>
      <c r="AT165" s="29" t="s">
        <v>101</v>
      </c>
      <c r="AU165" s="29">
        <v>0</v>
      </c>
      <c r="AV165" s="29">
        <v>4</v>
      </c>
      <c r="AW165" s="29" t="b">
        <v>1</v>
      </c>
      <c r="AX165" s="29" t="b">
        <v>1</v>
      </c>
      <c r="AY165" s="29" t="s">
        <v>91</v>
      </c>
      <c r="BJ165" s="29">
        <v>0</v>
      </c>
    </row>
    <row r="166" spans="2:62" s="28" customFormat="1">
      <c r="B166" s="730"/>
      <c r="C166" s="608">
        <v>20</v>
      </c>
      <c r="D166" s="608" t="s">
        <v>94</v>
      </c>
      <c r="E166" s="731" t="s">
        <v>270</v>
      </c>
      <c r="F166" s="731" t="s">
        <v>271</v>
      </c>
      <c r="G166" s="732" t="s">
        <v>118</v>
      </c>
      <c r="H166" s="733">
        <v>44</v>
      </c>
      <c r="I166" s="734"/>
      <c r="J166" s="735">
        <f>ROUND(H166*I166,2)</f>
        <v>0</v>
      </c>
      <c r="K166" s="731" t="s">
        <v>98</v>
      </c>
      <c r="L166" s="730"/>
      <c r="M166" s="736"/>
      <c r="N166" s="737" t="s">
        <v>26</v>
      </c>
      <c r="O166" s="738">
        <v>0</v>
      </c>
      <c r="P166" s="738">
        <f>H166*O166</f>
        <v>0</v>
      </c>
      <c r="Q166" s="738">
        <v>0</v>
      </c>
      <c r="R166" s="738">
        <f>H166*Q166</f>
        <v>0</v>
      </c>
      <c r="S166" s="738">
        <v>0</v>
      </c>
      <c r="T166" s="739">
        <f>H166*S166</f>
        <v>0</v>
      </c>
      <c r="U166" s="740"/>
      <c r="V166" s="740"/>
      <c r="W166" s="740"/>
      <c r="X166" s="740"/>
      <c r="Y166" s="740"/>
      <c r="Z166" s="740"/>
      <c r="AA166" s="740"/>
      <c r="AB166" s="740"/>
      <c r="AC166" s="740"/>
      <c r="AD166" s="740"/>
      <c r="AE166" s="740"/>
      <c r="AF166" s="740"/>
      <c r="AG166" s="740"/>
      <c r="AH166" s="740"/>
      <c r="AI166" s="740"/>
      <c r="AJ166" s="740"/>
      <c r="AK166" s="740"/>
      <c r="AL166" s="740"/>
      <c r="AM166" s="740"/>
      <c r="AN166" s="740"/>
      <c r="AO166" s="740"/>
      <c r="AP166" s="740"/>
      <c r="AQ166" s="740"/>
      <c r="AR166" s="740">
        <v>4</v>
      </c>
      <c r="AS166" s="740"/>
      <c r="AT166" s="740" t="s">
        <v>94</v>
      </c>
      <c r="AU166" s="740">
        <v>2</v>
      </c>
      <c r="AV166" s="740"/>
      <c r="AW166" s="740"/>
      <c r="AX166" s="740"/>
      <c r="AY166" s="740" t="s">
        <v>91</v>
      </c>
      <c r="AZ166" s="740"/>
      <c r="BA166" s="740"/>
      <c r="BB166" s="740"/>
      <c r="BC166" s="740"/>
      <c r="BD166" s="740"/>
      <c r="BE166" s="740">
        <f>IF(N166="základní",J166,0)</f>
        <v>0</v>
      </c>
      <c r="BF166" s="740">
        <f>IF(N166="snížená",J166,0)</f>
        <v>0</v>
      </c>
      <c r="BG166" s="740">
        <f>IF(N166="zákl. přenesená",J166,0)</f>
        <v>0</v>
      </c>
      <c r="BH166" s="740">
        <f>IF(N166="sníž. přenesená",J166,0)</f>
        <v>0</v>
      </c>
      <c r="BI166" s="740">
        <f>IF(N166="nulová",J166,0)</f>
        <v>0</v>
      </c>
      <c r="BJ166" s="740">
        <v>1</v>
      </c>
    </row>
    <row r="167" spans="2:62" s="23" customFormat="1">
      <c r="B167" s="277"/>
      <c r="D167" s="330" t="s">
        <v>99</v>
      </c>
      <c r="F167" s="148" t="s">
        <v>272</v>
      </c>
      <c r="L167" s="277"/>
      <c r="M167" s="331"/>
      <c r="T167" s="332"/>
      <c r="AT167" s="333" t="s">
        <v>99</v>
      </c>
      <c r="AU167" s="333">
        <v>0</v>
      </c>
      <c r="AY167" s="23" t="s">
        <v>91</v>
      </c>
      <c r="BJ167" s="23">
        <v>0</v>
      </c>
    </row>
    <row r="168" spans="2:62" s="29" customFormat="1" ht="11.25">
      <c r="B168" s="334"/>
      <c r="C168" s="335"/>
      <c r="D168" s="336" t="s">
        <v>101</v>
      </c>
      <c r="E168" s="337"/>
      <c r="F168" s="338" t="s">
        <v>381</v>
      </c>
      <c r="G168" s="339"/>
      <c r="H168" s="340">
        <v>44</v>
      </c>
      <c r="I168" s="341"/>
      <c r="J168" s="341"/>
      <c r="K168" s="342"/>
      <c r="L168" s="334"/>
      <c r="M168" s="343"/>
      <c r="N168" s="342"/>
      <c r="O168" s="344"/>
      <c r="P168" s="344"/>
      <c r="Q168" s="344"/>
      <c r="R168" s="344"/>
      <c r="S168" s="344"/>
      <c r="T168" s="345"/>
      <c r="AT168" s="29" t="s">
        <v>101</v>
      </c>
      <c r="AU168" s="29">
        <v>0</v>
      </c>
      <c r="AV168" s="29">
        <v>2</v>
      </c>
      <c r="AW168" s="29" t="b">
        <v>1</v>
      </c>
      <c r="AY168" s="29" t="s">
        <v>91</v>
      </c>
      <c r="BJ168" s="29">
        <v>0</v>
      </c>
    </row>
    <row r="169" spans="2:62" s="29" customFormat="1" ht="11.25">
      <c r="B169" s="334"/>
      <c r="C169" s="335"/>
      <c r="D169" s="336" t="s">
        <v>101</v>
      </c>
      <c r="E169" s="337"/>
      <c r="F169" s="346" t="s">
        <v>103</v>
      </c>
      <c r="G169" s="347"/>
      <c r="H169" s="348">
        <v>44</v>
      </c>
      <c r="I169" s="341"/>
      <c r="J169" s="341"/>
      <c r="K169" s="342"/>
      <c r="L169" s="334"/>
      <c r="M169" s="343"/>
      <c r="N169" s="342"/>
      <c r="O169" s="344"/>
      <c r="P169" s="344"/>
      <c r="Q169" s="344"/>
      <c r="R169" s="344"/>
      <c r="S169" s="344"/>
      <c r="T169" s="345"/>
      <c r="AT169" s="29" t="s">
        <v>101</v>
      </c>
      <c r="AU169" s="29">
        <v>0</v>
      </c>
      <c r="AV169" s="29">
        <v>4</v>
      </c>
      <c r="AW169" s="29" t="b">
        <v>1</v>
      </c>
      <c r="AX169" s="29" t="b">
        <v>1</v>
      </c>
      <c r="AY169" s="29" t="s">
        <v>91</v>
      </c>
      <c r="BJ169" s="29">
        <v>0</v>
      </c>
    </row>
    <row r="170" spans="2:62" s="28" customFormat="1" ht="24">
      <c r="B170" s="730"/>
      <c r="C170" s="608">
        <v>21</v>
      </c>
      <c r="D170" s="608" t="s">
        <v>94</v>
      </c>
      <c r="E170" s="731" t="s">
        <v>277</v>
      </c>
      <c r="F170" s="731" t="s">
        <v>278</v>
      </c>
      <c r="G170" s="732" t="s">
        <v>118</v>
      </c>
      <c r="H170" s="733">
        <v>44</v>
      </c>
      <c r="I170" s="734"/>
      <c r="J170" s="735">
        <f>ROUND(H170*I170,2)</f>
        <v>0</v>
      </c>
      <c r="K170" s="731" t="s">
        <v>98</v>
      </c>
      <c r="L170" s="730"/>
      <c r="M170" s="736"/>
      <c r="N170" s="737" t="s">
        <v>26</v>
      </c>
      <c r="O170" s="738">
        <v>0</v>
      </c>
      <c r="P170" s="738">
        <f>H170*O170</f>
        <v>0</v>
      </c>
      <c r="Q170" s="738">
        <v>0</v>
      </c>
      <c r="R170" s="738">
        <f>H170*Q170</f>
        <v>0</v>
      </c>
      <c r="S170" s="738">
        <v>0</v>
      </c>
      <c r="T170" s="739">
        <f>H170*S170</f>
        <v>0</v>
      </c>
      <c r="U170" s="740"/>
      <c r="V170" s="740"/>
      <c r="W170" s="740"/>
      <c r="X170" s="740"/>
      <c r="Y170" s="740"/>
      <c r="Z170" s="740"/>
      <c r="AA170" s="740"/>
      <c r="AB170" s="740"/>
      <c r="AC170" s="740"/>
      <c r="AD170" s="740"/>
      <c r="AE170" s="740"/>
      <c r="AF170" s="740"/>
      <c r="AG170" s="740"/>
      <c r="AH170" s="740"/>
      <c r="AI170" s="740"/>
      <c r="AJ170" s="740"/>
      <c r="AK170" s="740"/>
      <c r="AL170" s="740"/>
      <c r="AM170" s="740"/>
      <c r="AN170" s="740"/>
      <c r="AO170" s="740"/>
      <c r="AP170" s="740"/>
      <c r="AQ170" s="740"/>
      <c r="AR170" s="740">
        <v>4</v>
      </c>
      <c r="AS170" s="740"/>
      <c r="AT170" s="740" t="s">
        <v>94</v>
      </c>
      <c r="AU170" s="740">
        <v>2</v>
      </c>
      <c r="AV170" s="740"/>
      <c r="AW170" s="740"/>
      <c r="AX170" s="740"/>
      <c r="AY170" s="740" t="s">
        <v>91</v>
      </c>
      <c r="AZ170" s="740"/>
      <c r="BA170" s="740"/>
      <c r="BB170" s="740"/>
      <c r="BC170" s="740"/>
      <c r="BD170" s="740"/>
      <c r="BE170" s="740">
        <f>IF(N170="základní",J170,0)</f>
        <v>0</v>
      </c>
      <c r="BF170" s="740">
        <f>IF(N170="snížená",J170,0)</f>
        <v>0</v>
      </c>
      <c r="BG170" s="740">
        <f>IF(N170="zákl. přenesená",J170,0)</f>
        <v>0</v>
      </c>
      <c r="BH170" s="740">
        <f>IF(N170="sníž. přenesená",J170,0)</f>
        <v>0</v>
      </c>
      <c r="BI170" s="740">
        <f>IF(N170="nulová",J170,0)</f>
        <v>0</v>
      </c>
      <c r="BJ170" s="740">
        <v>1</v>
      </c>
    </row>
    <row r="171" spans="2:62" s="23" customFormat="1">
      <c r="B171" s="277"/>
      <c r="D171" s="330" t="s">
        <v>99</v>
      </c>
      <c r="F171" s="148" t="s">
        <v>279</v>
      </c>
      <c r="L171" s="277"/>
      <c r="M171" s="331"/>
      <c r="T171" s="332"/>
      <c r="AT171" s="333" t="s">
        <v>99</v>
      </c>
      <c r="AU171" s="333">
        <v>0</v>
      </c>
      <c r="AY171" s="23" t="s">
        <v>91</v>
      </c>
      <c r="BJ171" s="23">
        <v>0</v>
      </c>
    </row>
    <row r="172" spans="2:62" s="29" customFormat="1" ht="11.25">
      <c r="B172" s="334"/>
      <c r="C172" s="335"/>
      <c r="D172" s="336" t="s">
        <v>101</v>
      </c>
      <c r="E172" s="337"/>
      <c r="F172" s="338" t="s">
        <v>381</v>
      </c>
      <c r="G172" s="339"/>
      <c r="H172" s="340">
        <v>44</v>
      </c>
      <c r="I172" s="341"/>
      <c r="J172" s="341"/>
      <c r="K172" s="342"/>
      <c r="L172" s="334"/>
      <c r="M172" s="343"/>
      <c r="N172" s="342"/>
      <c r="O172" s="344"/>
      <c r="P172" s="344"/>
      <c r="Q172" s="344"/>
      <c r="R172" s="344"/>
      <c r="S172" s="344"/>
      <c r="T172" s="345"/>
      <c r="AT172" s="29" t="s">
        <v>101</v>
      </c>
      <c r="AU172" s="29">
        <v>0</v>
      </c>
      <c r="AV172" s="29">
        <v>2</v>
      </c>
      <c r="AW172" s="29" t="b">
        <v>1</v>
      </c>
      <c r="AY172" s="29" t="s">
        <v>91</v>
      </c>
      <c r="BJ172" s="29">
        <v>0</v>
      </c>
    </row>
    <row r="173" spans="2:62" s="29" customFormat="1" ht="11.25">
      <c r="B173" s="334"/>
      <c r="C173" s="335"/>
      <c r="D173" s="336" t="s">
        <v>101</v>
      </c>
      <c r="E173" s="337"/>
      <c r="F173" s="346" t="s">
        <v>103</v>
      </c>
      <c r="G173" s="347"/>
      <c r="H173" s="348">
        <v>44</v>
      </c>
      <c r="I173" s="341"/>
      <c r="J173" s="341"/>
      <c r="K173" s="342"/>
      <c r="L173" s="334"/>
      <c r="M173" s="343"/>
      <c r="N173" s="342"/>
      <c r="O173" s="344"/>
      <c r="P173" s="344"/>
      <c r="Q173" s="344"/>
      <c r="R173" s="344"/>
      <c r="S173" s="344"/>
      <c r="T173" s="345"/>
      <c r="AT173" s="29" t="s">
        <v>101</v>
      </c>
      <c r="AU173" s="29">
        <v>0</v>
      </c>
      <c r="AV173" s="29">
        <v>4</v>
      </c>
      <c r="AW173" s="29" t="b">
        <v>1</v>
      </c>
      <c r="AX173" s="29" t="b">
        <v>1</v>
      </c>
      <c r="AY173" s="29" t="s">
        <v>91</v>
      </c>
      <c r="BJ173" s="29">
        <v>0</v>
      </c>
    </row>
    <row r="174" spans="2:62" s="30" customFormat="1" ht="24">
      <c r="B174" s="350"/>
      <c r="C174" s="351">
        <v>22</v>
      </c>
      <c r="D174" s="351" t="s">
        <v>158</v>
      </c>
      <c r="E174" s="352" t="s">
        <v>280</v>
      </c>
      <c r="F174" s="352" t="s">
        <v>281</v>
      </c>
      <c r="G174" s="353" t="s">
        <v>118</v>
      </c>
      <c r="H174" s="354">
        <v>46.2</v>
      </c>
      <c r="I174" s="585"/>
      <c r="J174" s="355">
        <f>ROUND(H174*I174,2)</f>
        <v>0</v>
      </c>
      <c r="K174" s="731" t="s">
        <v>98</v>
      </c>
      <c r="L174" s="350"/>
      <c r="M174" s="356"/>
      <c r="N174" s="357" t="s">
        <v>26</v>
      </c>
      <c r="O174" s="358">
        <v>0</v>
      </c>
      <c r="P174" s="358">
        <f>H174*O174</f>
        <v>0</v>
      </c>
      <c r="Q174" s="358">
        <v>6.8999999999999997E-4</v>
      </c>
      <c r="R174" s="358">
        <f>H174*Q174</f>
        <v>3.1878000000000004E-2</v>
      </c>
      <c r="S174" s="358">
        <v>0</v>
      </c>
      <c r="T174" s="359">
        <f>H174*S174</f>
        <v>0</v>
      </c>
      <c r="AR174" s="30">
        <v>8</v>
      </c>
      <c r="AT174" s="30" t="s">
        <v>158</v>
      </c>
      <c r="AU174" s="30">
        <v>2</v>
      </c>
      <c r="AY174" s="30" t="s">
        <v>91</v>
      </c>
      <c r="BE174" s="30">
        <f>IF(N174="základní",J174,0)</f>
        <v>0</v>
      </c>
      <c r="BF174" s="30">
        <f>IF(N174="snížená",J174,0)</f>
        <v>0</v>
      </c>
      <c r="BG174" s="30">
        <f>IF(N174="zákl. přenesená",J174,0)</f>
        <v>0</v>
      </c>
      <c r="BH174" s="30">
        <f>IF(N174="sníž. přenesená",J174,0)</f>
        <v>0</v>
      </c>
      <c r="BI174" s="30">
        <f>IF(N174="nulová",J174,0)</f>
        <v>0</v>
      </c>
      <c r="BJ174" s="30">
        <v>1</v>
      </c>
    </row>
    <row r="175" spans="2:62" s="29" customFormat="1" ht="11.25">
      <c r="B175" s="334"/>
      <c r="C175" s="335"/>
      <c r="D175" s="336" t="s">
        <v>101</v>
      </c>
      <c r="E175" s="337"/>
      <c r="F175" s="338" t="s">
        <v>404</v>
      </c>
      <c r="G175" s="339"/>
      <c r="H175" s="340">
        <v>46.2</v>
      </c>
      <c r="I175" s="341"/>
      <c r="J175" s="341"/>
      <c r="K175" s="342"/>
      <c r="L175" s="334"/>
      <c r="M175" s="343"/>
      <c r="N175" s="342"/>
      <c r="O175" s="344"/>
      <c r="P175" s="344"/>
      <c r="Q175" s="344"/>
      <c r="R175" s="344"/>
      <c r="S175" s="344"/>
      <c r="T175" s="345"/>
      <c r="AT175" s="29" t="s">
        <v>101</v>
      </c>
      <c r="AU175" s="29">
        <v>0</v>
      </c>
      <c r="AV175" s="29">
        <v>2</v>
      </c>
      <c r="AW175" s="29" t="b">
        <v>1</v>
      </c>
      <c r="AY175" s="29" t="s">
        <v>91</v>
      </c>
      <c r="BJ175" s="29">
        <v>0</v>
      </c>
    </row>
    <row r="176" spans="2:62" s="29" customFormat="1" ht="11.25">
      <c r="B176" s="334"/>
      <c r="C176" s="335"/>
      <c r="D176" s="336" t="s">
        <v>101</v>
      </c>
      <c r="E176" s="337"/>
      <c r="F176" s="346" t="s">
        <v>103</v>
      </c>
      <c r="G176" s="347"/>
      <c r="H176" s="348">
        <v>46.2</v>
      </c>
      <c r="I176" s="341"/>
      <c r="J176" s="341"/>
      <c r="K176" s="342"/>
      <c r="L176" s="334"/>
      <c r="M176" s="343"/>
      <c r="N176" s="342"/>
      <c r="O176" s="344"/>
      <c r="P176" s="344"/>
      <c r="Q176" s="344"/>
      <c r="R176" s="344"/>
      <c r="S176" s="344"/>
      <c r="T176" s="345"/>
      <c r="AT176" s="29" t="s">
        <v>101</v>
      </c>
      <c r="AU176" s="29">
        <v>0</v>
      </c>
      <c r="AV176" s="29">
        <v>4</v>
      </c>
      <c r="AW176" s="29" t="b">
        <v>1</v>
      </c>
      <c r="AX176" s="29" t="b">
        <v>1</v>
      </c>
      <c r="AY176" s="29" t="s">
        <v>91</v>
      </c>
      <c r="BJ176" s="29">
        <v>0</v>
      </c>
    </row>
    <row r="177" spans="2:62" s="28" customFormat="1" ht="24">
      <c r="B177" s="730"/>
      <c r="C177" s="608">
        <v>23</v>
      </c>
      <c r="D177" s="608" t="s">
        <v>94</v>
      </c>
      <c r="E177" s="731" t="s">
        <v>283</v>
      </c>
      <c r="F177" s="731" t="s">
        <v>284</v>
      </c>
      <c r="G177" s="732" t="s">
        <v>97</v>
      </c>
      <c r="H177" s="733">
        <v>17.600000000000001</v>
      </c>
      <c r="I177" s="734"/>
      <c r="J177" s="735">
        <f>ROUND(H177*I177,2)</f>
        <v>0</v>
      </c>
      <c r="K177" s="731" t="s">
        <v>98</v>
      </c>
      <c r="L177" s="730"/>
      <c r="M177" s="736"/>
      <c r="N177" s="737" t="s">
        <v>26</v>
      </c>
      <c r="O177" s="738">
        <v>0</v>
      </c>
      <c r="P177" s="738">
        <f>H177*O177</f>
        <v>0</v>
      </c>
      <c r="Q177" s="738">
        <v>1.82E-3</v>
      </c>
      <c r="R177" s="738">
        <f>H177*Q177</f>
        <v>3.2032000000000005E-2</v>
      </c>
      <c r="S177" s="738">
        <v>0</v>
      </c>
      <c r="T177" s="739">
        <f>H177*S177</f>
        <v>0</v>
      </c>
      <c r="U177" s="740"/>
      <c r="V177" s="740"/>
      <c r="W177" s="740"/>
      <c r="X177" s="740"/>
      <c r="Y177" s="740"/>
      <c r="Z177" s="740"/>
      <c r="AA177" s="740"/>
      <c r="AB177" s="740"/>
      <c r="AC177" s="740"/>
      <c r="AD177" s="740"/>
      <c r="AE177" s="740"/>
      <c r="AF177" s="740"/>
      <c r="AG177" s="740"/>
      <c r="AH177" s="740"/>
      <c r="AI177" s="740"/>
      <c r="AJ177" s="740"/>
      <c r="AK177" s="740"/>
      <c r="AL177" s="740"/>
      <c r="AM177" s="740"/>
      <c r="AN177" s="740"/>
      <c r="AO177" s="740"/>
      <c r="AP177" s="740"/>
      <c r="AQ177" s="740"/>
      <c r="AR177" s="740">
        <v>4</v>
      </c>
      <c r="AS177" s="740"/>
      <c r="AT177" s="740" t="s">
        <v>94</v>
      </c>
      <c r="AU177" s="740">
        <v>2</v>
      </c>
      <c r="AV177" s="740"/>
      <c r="AW177" s="740"/>
      <c r="AX177" s="740"/>
      <c r="AY177" s="740" t="s">
        <v>91</v>
      </c>
      <c r="AZ177" s="740"/>
      <c r="BA177" s="740"/>
      <c r="BB177" s="740"/>
      <c r="BC177" s="740"/>
      <c r="BD177" s="740"/>
      <c r="BE177" s="740">
        <f>IF(N177="základní",J177,0)</f>
        <v>0</v>
      </c>
      <c r="BF177" s="740">
        <f>IF(N177="snížená",J177,0)</f>
        <v>0</v>
      </c>
      <c r="BG177" s="740">
        <f>IF(N177="zákl. přenesená",J177,0)</f>
        <v>0</v>
      </c>
      <c r="BH177" s="740">
        <f>IF(N177="sníž. přenesená",J177,0)</f>
        <v>0</v>
      </c>
      <c r="BI177" s="740">
        <f>IF(N177="nulová",J177,0)</f>
        <v>0</v>
      </c>
      <c r="BJ177" s="740">
        <v>1</v>
      </c>
    </row>
    <row r="178" spans="2:62" s="23" customFormat="1">
      <c r="B178" s="277"/>
      <c r="D178" s="330" t="s">
        <v>99</v>
      </c>
      <c r="F178" s="148" t="s">
        <v>285</v>
      </c>
      <c r="L178" s="277"/>
      <c r="M178" s="331"/>
      <c r="T178" s="332"/>
      <c r="AT178" s="333" t="s">
        <v>99</v>
      </c>
      <c r="AU178" s="333">
        <v>0</v>
      </c>
      <c r="AY178" s="23" t="s">
        <v>91</v>
      </c>
      <c r="BJ178" s="23">
        <v>0</v>
      </c>
    </row>
    <row r="179" spans="2:62" s="29" customFormat="1" ht="11.25">
      <c r="B179" s="334"/>
      <c r="C179" s="335"/>
      <c r="D179" s="336" t="s">
        <v>101</v>
      </c>
      <c r="E179" s="337"/>
      <c r="F179" s="338" t="s">
        <v>405</v>
      </c>
      <c r="G179" s="339"/>
      <c r="H179" s="340">
        <v>17.600000000000001</v>
      </c>
      <c r="I179" s="341"/>
      <c r="J179" s="341"/>
      <c r="K179" s="342"/>
      <c r="L179" s="334"/>
      <c r="M179" s="343"/>
      <c r="N179" s="342"/>
      <c r="O179" s="344"/>
      <c r="P179" s="344"/>
      <c r="Q179" s="344"/>
      <c r="R179" s="344"/>
      <c r="S179" s="344"/>
      <c r="T179" s="345"/>
      <c r="AT179" s="29" t="s">
        <v>101</v>
      </c>
      <c r="AU179" s="29">
        <v>0</v>
      </c>
      <c r="AV179" s="29">
        <v>2</v>
      </c>
      <c r="AW179" s="29" t="b">
        <v>1</v>
      </c>
      <c r="AY179" s="29" t="s">
        <v>91</v>
      </c>
      <c r="BJ179" s="29">
        <v>0</v>
      </c>
    </row>
    <row r="180" spans="2:62" s="29" customFormat="1" ht="11.25">
      <c r="B180" s="334"/>
      <c r="C180" s="335"/>
      <c r="D180" s="336" t="s">
        <v>101</v>
      </c>
      <c r="E180" s="337"/>
      <c r="F180" s="346" t="s">
        <v>103</v>
      </c>
      <c r="G180" s="347"/>
      <c r="H180" s="348">
        <v>17.600000000000001</v>
      </c>
      <c r="I180" s="341"/>
      <c r="J180" s="341"/>
      <c r="K180" s="342"/>
      <c r="L180" s="334"/>
      <c r="M180" s="343"/>
      <c r="N180" s="342"/>
      <c r="O180" s="344"/>
      <c r="P180" s="344"/>
      <c r="Q180" s="344"/>
      <c r="R180" s="344"/>
      <c r="S180" s="344"/>
      <c r="T180" s="345"/>
      <c r="AT180" s="29" t="s">
        <v>101</v>
      </c>
      <c r="AU180" s="29">
        <v>0</v>
      </c>
      <c r="AV180" s="29">
        <v>4</v>
      </c>
      <c r="AW180" s="29" t="b">
        <v>1</v>
      </c>
      <c r="AX180" s="29" t="b">
        <v>1</v>
      </c>
      <c r="AY180" s="29" t="s">
        <v>91</v>
      </c>
      <c r="BJ180" s="29">
        <v>0</v>
      </c>
    </row>
    <row r="181" spans="2:62" s="27" customFormat="1" ht="23.1" customHeight="1">
      <c r="B181" s="322"/>
      <c r="C181" s="323"/>
      <c r="D181" s="313" t="s">
        <v>52</v>
      </c>
      <c r="E181" s="324" t="s">
        <v>291</v>
      </c>
      <c r="F181" s="325" t="s">
        <v>292</v>
      </c>
      <c r="G181" s="326"/>
      <c r="H181" s="327"/>
      <c r="I181" s="328"/>
      <c r="J181" s="328">
        <f>J182 + J186 + J190 + J194</f>
        <v>0</v>
      </c>
      <c r="K181" s="325"/>
      <c r="L181" s="322"/>
      <c r="M181" s="329"/>
      <c r="N181" s="319"/>
      <c r="O181" s="320"/>
      <c r="P181" s="320">
        <f>P182 + P186 + P190 + P194</f>
        <v>0</v>
      </c>
      <c r="Q181" s="320"/>
      <c r="R181" s="320">
        <f>R182 + R186 + R190 + R194</f>
        <v>0</v>
      </c>
      <c r="S181" s="320"/>
      <c r="T181" s="321">
        <f>T182 + T186 + T190 + T194</f>
        <v>0</v>
      </c>
      <c r="AR181" s="27">
        <v>1</v>
      </c>
      <c r="AT181" s="27" t="s">
        <v>52</v>
      </c>
      <c r="AU181" s="27">
        <v>1</v>
      </c>
      <c r="AY181" s="27" t="s">
        <v>91</v>
      </c>
      <c r="BJ181" s="27">
        <v>0</v>
      </c>
    </row>
    <row r="182" spans="2:62" s="28" customFormat="1">
      <c r="B182" s="730"/>
      <c r="C182" s="608">
        <v>24</v>
      </c>
      <c r="D182" s="608" t="s">
        <v>94</v>
      </c>
      <c r="E182" s="731" t="s">
        <v>293</v>
      </c>
      <c r="F182" s="731" t="s">
        <v>294</v>
      </c>
      <c r="G182" s="732" t="s">
        <v>151</v>
      </c>
      <c r="H182" s="733">
        <v>37.048000000000002</v>
      </c>
      <c r="I182" s="734"/>
      <c r="J182" s="735">
        <f>ROUND(H182*I182,2)</f>
        <v>0</v>
      </c>
      <c r="K182" s="731" t="s">
        <v>98</v>
      </c>
      <c r="L182" s="730"/>
      <c r="M182" s="736"/>
      <c r="N182" s="737" t="s">
        <v>26</v>
      </c>
      <c r="O182" s="738">
        <v>0</v>
      </c>
      <c r="P182" s="738">
        <f>H182*O182</f>
        <v>0</v>
      </c>
      <c r="Q182" s="738">
        <v>0</v>
      </c>
      <c r="R182" s="738">
        <f>H182*Q182</f>
        <v>0</v>
      </c>
      <c r="S182" s="738">
        <v>0</v>
      </c>
      <c r="T182" s="739">
        <f>H182*S182</f>
        <v>0</v>
      </c>
      <c r="U182" s="740"/>
      <c r="V182" s="740"/>
      <c r="W182" s="740"/>
      <c r="X182" s="740"/>
      <c r="Y182" s="740"/>
      <c r="Z182" s="740"/>
      <c r="AA182" s="740"/>
      <c r="AB182" s="740"/>
      <c r="AC182" s="740"/>
      <c r="AD182" s="740"/>
      <c r="AE182" s="740"/>
      <c r="AF182" s="740"/>
      <c r="AG182" s="740"/>
      <c r="AH182" s="740"/>
      <c r="AI182" s="740"/>
      <c r="AJ182" s="740"/>
      <c r="AK182" s="740"/>
      <c r="AL182" s="740"/>
      <c r="AM182" s="740"/>
      <c r="AN182" s="740"/>
      <c r="AO182" s="740"/>
      <c r="AP182" s="740"/>
      <c r="AQ182" s="740"/>
      <c r="AR182" s="740">
        <v>4</v>
      </c>
      <c r="AS182" s="740"/>
      <c r="AT182" s="740" t="s">
        <v>94</v>
      </c>
      <c r="AU182" s="740">
        <v>2</v>
      </c>
      <c r="AV182" s="740"/>
      <c r="AW182" s="740"/>
      <c r="AX182" s="740"/>
      <c r="AY182" s="740" t="s">
        <v>91</v>
      </c>
      <c r="AZ182" s="740"/>
      <c r="BA182" s="740"/>
      <c r="BB182" s="740"/>
      <c r="BC182" s="740"/>
      <c r="BD182" s="740"/>
      <c r="BE182" s="740">
        <f>IF(N182="základní",J182,0)</f>
        <v>0</v>
      </c>
      <c r="BF182" s="740">
        <f>IF(N182="snížená",J182,0)</f>
        <v>0</v>
      </c>
      <c r="BG182" s="740">
        <f>IF(N182="zákl. přenesená",J182,0)</f>
        <v>0</v>
      </c>
      <c r="BH182" s="740">
        <f>IF(N182="sníž. přenesená",J182,0)</f>
        <v>0</v>
      </c>
      <c r="BI182" s="740">
        <f>IF(N182="nulová",J182,0)</f>
        <v>0</v>
      </c>
      <c r="BJ182" s="740">
        <v>1</v>
      </c>
    </row>
    <row r="183" spans="2:62" s="23" customFormat="1">
      <c r="B183" s="277"/>
      <c r="D183" s="330" t="s">
        <v>99</v>
      </c>
      <c r="F183" s="148" t="s">
        <v>295</v>
      </c>
      <c r="L183" s="277"/>
      <c r="M183" s="331"/>
      <c r="T183" s="332"/>
      <c r="AT183" s="333" t="s">
        <v>99</v>
      </c>
      <c r="AU183" s="333">
        <v>0</v>
      </c>
      <c r="AY183" s="23" t="s">
        <v>91</v>
      </c>
      <c r="BJ183" s="23">
        <v>0</v>
      </c>
    </row>
    <row r="184" spans="2:62" s="29" customFormat="1" ht="11.25">
      <c r="B184" s="334"/>
      <c r="C184" s="335"/>
      <c r="D184" s="336" t="s">
        <v>101</v>
      </c>
      <c r="E184" s="337"/>
      <c r="F184" s="338" t="s">
        <v>406</v>
      </c>
      <c r="G184" s="339"/>
      <c r="H184" s="340">
        <v>37.048000000000002</v>
      </c>
      <c r="I184" s="341"/>
      <c r="J184" s="341"/>
      <c r="K184" s="342"/>
      <c r="L184" s="334"/>
      <c r="M184" s="343"/>
      <c r="N184" s="342"/>
      <c r="O184" s="344"/>
      <c r="P184" s="344"/>
      <c r="Q184" s="344"/>
      <c r="R184" s="344"/>
      <c r="S184" s="344"/>
      <c r="T184" s="345"/>
      <c r="AT184" s="29" t="s">
        <v>101</v>
      </c>
      <c r="AU184" s="29">
        <v>0</v>
      </c>
      <c r="AV184" s="29">
        <v>2</v>
      </c>
      <c r="AW184" s="29" t="b">
        <v>1</v>
      </c>
      <c r="AY184" s="29" t="s">
        <v>91</v>
      </c>
      <c r="BJ184" s="29">
        <v>0</v>
      </c>
    </row>
    <row r="185" spans="2:62" s="29" customFormat="1" ht="11.25">
      <c r="B185" s="334"/>
      <c r="C185" s="335"/>
      <c r="D185" s="336" t="s">
        <v>101</v>
      </c>
      <c r="E185" s="337"/>
      <c r="F185" s="346" t="s">
        <v>103</v>
      </c>
      <c r="G185" s="347"/>
      <c r="H185" s="348">
        <v>37.048000000000002</v>
      </c>
      <c r="I185" s="341"/>
      <c r="J185" s="341"/>
      <c r="K185" s="342"/>
      <c r="L185" s="334"/>
      <c r="M185" s="343"/>
      <c r="N185" s="342"/>
      <c r="O185" s="344"/>
      <c r="P185" s="344"/>
      <c r="Q185" s="344"/>
      <c r="R185" s="344"/>
      <c r="S185" s="344"/>
      <c r="T185" s="345"/>
      <c r="AT185" s="29" t="s">
        <v>101</v>
      </c>
      <c r="AU185" s="29">
        <v>0</v>
      </c>
      <c r="AV185" s="29">
        <v>4</v>
      </c>
      <c r="AW185" s="29" t="b">
        <v>1</v>
      </c>
      <c r="AX185" s="29" t="b">
        <v>1</v>
      </c>
      <c r="AY185" s="29" t="s">
        <v>91</v>
      </c>
      <c r="BJ185" s="29">
        <v>0</v>
      </c>
    </row>
    <row r="186" spans="2:62" s="28" customFormat="1">
      <c r="B186" s="730"/>
      <c r="C186" s="608">
        <v>25</v>
      </c>
      <c r="D186" s="608" t="s">
        <v>94</v>
      </c>
      <c r="E186" s="731" t="s">
        <v>297</v>
      </c>
      <c r="F186" s="731" t="s">
        <v>298</v>
      </c>
      <c r="G186" s="732" t="s">
        <v>151</v>
      </c>
      <c r="H186" s="733">
        <v>703.91200000000003</v>
      </c>
      <c r="I186" s="734"/>
      <c r="J186" s="735">
        <f>ROUND(H186*I186,2)</f>
        <v>0</v>
      </c>
      <c r="K186" s="731" t="s">
        <v>98</v>
      </c>
      <c r="L186" s="730"/>
      <c r="M186" s="736"/>
      <c r="N186" s="737" t="s">
        <v>26</v>
      </c>
      <c r="O186" s="738">
        <v>0</v>
      </c>
      <c r="P186" s="738">
        <f>H186*O186</f>
        <v>0</v>
      </c>
      <c r="Q186" s="738">
        <v>0</v>
      </c>
      <c r="R186" s="738">
        <f>H186*Q186</f>
        <v>0</v>
      </c>
      <c r="S186" s="738">
        <v>0</v>
      </c>
      <c r="T186" s="739">
        <f>H186*S186</f>
        <v>0</v>
      </c>
      <c r="U186" s="740"/>
      <c r="V186" s="740"/>
      <c r="W186" s="740"/>
      <c r="X186" s="740"/>
      <c r="Y186" s="740"/>
      <c r="Z186" s="740"/>
      <c r="AA186" s="740"/>
      <c r="AB186" s="740"/>
      <c r="AC186" s="740"/>
      <c r="AD186" s="740"/>
      <c r="AE186" s="740"/>
      <c r="AF186" s="740"/>
      <c r="AG186" s="740"/>
      <c r="AH186" s="740"/>
      <c r="AI186" s="740"/>
      <c r="AJ186" s="740"/>
      <c r="AK186" s="740"/>
      <c r="AL186" s="740"/>
      <c r="AM186" s="740"/>
      <c r="AN186" s="740"/>
      <c r="AO186" s="740"/>
      <c r="AP186" s="740"/>
      <c r="AQ186" s="740"/>
      <c r="AR186" s="740">
        <v>4</v>
      </c>
      <c r="AS186" s="740"/>
      <c r="AT186" s="740" t="s">
        <v>94</v>
      </c>
      <c r="AU186" s="740">
        <v>2</v>
      </c>
      <c r="AV186" s="740"/>
      <c r="AW186" s="740"/>
      <c r="AX186" s="740"/>
      <c r="AY186" s="740" t="s">
        <v>91</v>
      </c>
      <c r="AZ186" s="740"/>
      <c r="BA186" s="740"/>
      <c r="BB186" s="740"/>
      <c r="BC186" s="740"/>
      <c r="BD186" s="740"/>
      <c r="BE186" s="740">
        <f>IF(N186="základní",J186,0)</f>
        <v>0</v>
      </c>
      <c r="BF186" s="740">
        <f>IF(N186="snížená",J186,0)</f>
        <v>0</v>
      </c>
      <c r="BG186" s="740">
        <f>IF(N186="zákl. přenesená",J186,0)</f>
        <v>0</v>
      </c>
      <c r="BH186" s="740">
        <f>IF(N186="sníž. přenesená",J186,0)</f>
        <v>0</v>
      </c>
      <c r="BI186" s="740">
        <f>IF(N186="nulová",J186,0)</f>
        <v>0</v>
      </c>
      <c r="BJ186" s="740">
        <v>1</v>
      </c>
    </row>
    <row r="187" spans="2:62" s="23" customFormat="1">
      <c r="B187" s="277"/>
      <c r="D187" s="330" t="s">
        <v>99</v>
      </c>
      <c r="F187" s="148" t="s">
        <v>299</v>
      </c>
      <c r="L187" s="277"/>
      <c r="M187" s="331"/>
      <c r="T187" s="332"/>
      <c r="AT187" s="333" t="s">
        <v>99</v>
      </c>
      <c r="AU187" s="333">
        <v>0</v>
      </c>
      <c r="AY187" s="23" t="s">
        <v>91</v>
      </c>
      <c r="BJ187" s="23">
        <v>0</v>
      </c>
    </row>
    <row r="188" spans="2:62" s="29" customFormat="1" ht="11.25">
      <c r="B188" s="334"/>
      <c r="C188" s="335"/>
      <c r="D188" s="336" t="s">
        <v>101</v>
      </c>
      <c r="E188" s="337"/>
      <c r="F188" s="338" t="s">
        <v>407</v>
      </c>
      <c r="G188" s="339"/>
      <c r="H188" s="340">
        <v>703.91200000000003</v>
      </c>
      <c r="I188" s="341"/>
      <c r="J188" s="341"/>
      <c r="K188" s="342"/>
      <c r="L188" s="334"/>
      <c r="M188" s="343"/>
      <c r="N188" s="342"/>
      <c r="O188" s="344"/>
      <c r="P188" s="344"/>
      <c r="Q188" s="344"/>
      <c r="R188" s="344"/>
      <c r="S188" s="344"/>
      <c r="T188" s="345"/>
      <c r="AT188" s="29" t="s">
        <v>101</v>
      </c>
      <c r="AU188" s="29">
        <v>0</v>
      </c>
      <c r="AV188" s="29">
        <v>2</v>
      </c>
      <c r="AW188" s="29" t="b">
        <v>1</v>
      </c>
      <c r="AY188" s="29" t="s">
        <v>91</v>
      </c>
      <c r="BJ188" s="29">
        <v>0</v>
      </c>
    </row>
    <row r="189" spans="2:62" s="29" customFormat="1" ht="11.25">
      <c r="B189" s="334"/>
      <c r="C189" s="335"/>
      <c r="D189" s="336" t="s">
        <v>101</v>
      </c>
      <c r="E189" s="337"/>
      <c r="F189" s="346" t="s">
        <v>103</v>
      </c>
      <c r="G189" s="347"/>
      <c r="H189" s="348">
        <v>703.91200000000003</v>
      </c>
      <c r="I189" s="341"/>
      <c r="J189" s="341"/>
      <c r="K189" s="342"/>
      <c r="L189" s="334"/>
      <c r="M189" s="343"/>
      <c r="N189" s="342"/>
      <c r="O189" s="344"/>
      <c r="P189" s="344"/>
      <c r="Q189" s="344"/>
      <c r="R189" s="344"/>
      <c r="S189" s="344"/>
      <c r="T189" s="345"/>
      <c r="AT189" s="29" t="s">
        <v>101</v>
      </c>
      <c r="AU189" s="29">
        <v>0</v>
      </c>
      <c r="AV189" s="29">
        <v>4</v>
      </c>
      <c r="AW189" s="29" t="b">
        <v>1</v>
      </c>
      <c r="AX189" s="29" t="b">
        <v>1</v>
      </c>
      <c r="AY189" s="29" t="s">
        <v>91</v>
      </c>
      <c r="BJ189" s="29">
        <v>0</v>
      </c>
    </row>
    <row r="190" spans="2:62" s="28" customFormat="1" ht="24">
      <c r="B190" s="730"/>
      <c r="C190" s="608">
        <v>26</v>
      </c>
      <c r="D190" s="608" t="s">
        <v>94</v>
      </c>
      <c r="E190" s="731" t="s">
        <v>301</v>
      </c>
      <c r="F190" s="731" t="s">
        <v>302</v>
      </c>
      <c r="G190" s="732" t="s">
        <v>151</v>
      </c>
      <c r="H190" s="733">
        <v>25.431999999999999</v>
      </c>
      <c r="I190" s="734"/>
      <c r="J190" s="735">
        <f>ROUND(H190*I190,2)</f>
        <v>0</v>
      </c>
      <c r="K190" s="731" t="s">
        <v>98</v>
      </c>
      <c r="L190" s="730"/>
      <c r="M190" s="736"/>
      <c r="N190" s="737" t="s">
        <v>26</v>
      </c>
      <c r="O190" s="738">
        <v>0</v>
      </c>
      <c r="P190" s="738">
        <f>H190*O190</f>
        <v>0</v>
      </c>
      <c r="Q190" s="738">
        <v>0</v>
      </c>
      <c r="R190" s="738">
        <f>H190*Q190</f>
        <v>0</v>
      </c>
      <c r="S190" s="738">
        <v>0</v>
      </c>
      <c r="T190" s="739">
        <f>H190*S190</f>
        <v>0</v>
      </c>
      <c r="U190" s="740"/>
      <c r="V190" s="740"/>
      <c r="W190" s="740"/>
      <c r="X190" s="740"/>
      <c r="Y190" s="740"/>
      <c r="Z190" s="740"/>
      <c r="AA190" s="740"/>
      <c r="AB190" s="740"/>
      <c r="AC190" s="740"/>
      <c r="AD190" s="740"/>
      <c r="AE190" s="740"/>
      <c r="AF190" s="740"/>
      <c r="AG190" s="740"/>
      <c r="AH190" s="740"/>
      <c r="AI190" s="740"/>
      <c r="AJ190" s="740"/>
      <c r="AK190" s="740"/>
      <c r="AL190" s="740"/>
      <c r="AM190" s="740"/>
      <c r="AN190" s="740"/>
      <c r="AO190" s="740"/>
      <c r="AP190" s="740"/>
      <c r="AQ190" s="740"/>
      <c r="AR190" s="740">
        <v>4</v>
      </c>
      <c r="AS190" s="740"/>
      <c r="AT190" s="740" t="s">
        <v>94</v>
      </c>
      <c r="AU190" s="740">
        <v>2</v>
      </c>
      <c r="AV190" s="740"/>
      <c r="AW190" s="740"/>
      <c r="AX190" s="740"/>
      <c r="AY190" s="740" t="s">
        <v>91</v>
      </c>
      <c r="AZ190" s="740"/>
      <c r="BA190" s="740"/>
      <c r="BB190" s="740"/>
      <c r="BC190" s="740"/>
      <c r="BD190" s="740"/>
      <c r="BE190" s="740">
        <f>IF(N190="základní",J190,0)</f>
        <v>0</v>
      </c>
      <c r="BF190" s="740">
        <f>IF(N190="snížená",J190,0)</f>
        <v>0</v>
      </c>
      <c r="BG190" s="740">
        <f>IF(N190="zákl. přenesená",J190,0)</f>
        <v>0</v>
      </c>
      <c r="BH190" s="740">
        <f>IF(N190="sníž. přenesená",J190,0)</f>
        <v>0</v>
      </c>
      <c r="BI190" s="740">
        <f>IF(N190="nulová",J190,0)</f>
        <v>0</v>
      </c>
      <c r="BJ190" s="740">
        <v>1</v>
      </c>
    </row>
    <row r="191" spans="2:62" s="23" customFormat="1">
      <c r="B191" s="277"/>
      <c r="D191" s="330" t="s">
        <v>99</v>
      </c>
      <c r="F191" s="148" t="s">
        <v>303</v>
      </c>
      <c r="L191" s="277"/>
      <c r="M191" s="331"/>
      <c r="T191" s="332"/>
      <c r="AT191" s="333" t="s">
        <v>99</v>
      </c>
      <c r="AU191" s="333">
        <v>0</v>
      </c>
      <c r="AY191" s="23" t="s">
        <v>91</v>
      </c>
      <c r="BJ191" s="23">
        <v>0</v>
      </c>
    </row>
    <row r="192" spans="2:62" s="29" customFormat="1" ht="11.25">
      <c r="B192" s="334"/>
      <c r="C192" s="335"/>
      <c r="D192" s="336" t="s">
        <v>101</v>
      </c>
      <c r="E192" s="337"/>
      <c r="F192" s="338" t="s">
        <v>408</v>
      </c>
      <c r="G192" s="339"/>
      <c r="H192" s="340">
        <v>25.431999999999999</v>
      </c>
      <c r="I192" s="341"/>
      <c r="J192" s="341"/>
      <c r="K192" s="342"/>
      <c r="L192" s="334"/>
      <c r="M192" s="343"/>
      <c r="N192" s="342"/>
      <c r="O192" s="344"/>
      <c r="P192" s="344"/>
      <c r="Q192" s="344"/>
      <c r="R192" s="344"/>
      <c r="S192" s="344"/>
      <c r="T192" s="345"/>
      <c r="AT192" s="29" t="s">
        <v>101</v>
      </c>
      <c r="AU192" s="29">
        <v>0</v>
      </c>
      <c r="AV192" s="29">
        <v>2</v>
      </c>
      <c r="AW192" s="29" t="b">
        <v>1</v>
      </c>
      <c r="AY192" s="29" t="s">
        <v>91</v>
      </c>
      <c r="BJ192" s="29">
        <v>0</v>
      </c>
    </row>
    <row r="193" spans="2:62" s="29" customFormat="1" ht="11.25">
      <c r="B193" s="334"/>
      <c r="C193" s="335"/>
      <c r="D193" s="336" t="s">
        <v>101</v>
      </c>
      <c r="E193" s="337"/>
      <c r="F193" s="346" t="s">
        <v>103</v>
      </c>
      <c r="G193" s="347"/>
      <c r="H193" s="348">
        <v>25.431999999999999</v>
      </c>
      <c r="I193" s="341"/>
      <c r="J193" s="341"/>
      <c r="K193" s="342"/>
      <c r="L193" s="334"/>
      <c r="M193" s="343"/>
      <c r="N193" s="342"/>
      <c r="O193" s="344"/>
      <c r="P193" s="344"/>
      <c r="Q193" s="344"/>
      <c r="R193" s="344"/>
      <c r="S193" s="344"/>
      <c r="T193" s="345"/>
      <c r="AT193" s="29" t="s">
        <v>101</v>
      </c>
      <c r="AU193" s="29">
        <v>0</v>
      </c>
      <c r="AV193" s="29">
        <v>4</v>
      </c>
      <c r="AW193" s="29" t="b">
        <v>1</v>
      </c>
      <c r="AX193" s="29" t="b">
        <v>1</v>
      </c>
      <c r="AY193" s="29" t="s">
        <v>91</v>
      </c>
      <c r="BJ193" s="29">
        <v>0</v>
      </c>
    </row>
    <row r="194" spans="2:62" s="28" customFormat="1" ht="24">
      <c r="B194" s="730"/>
      <c r="C194" s="608">
        <v>27</v>
      </c>
      <c r="D194" s="608" t="s">
        <v>94</v>
      </c>
      <c r="E194" s="731" t="s">
        <v>305</v>
      </c>
      <c r="F194" s="731" t="s">
        <v>306</v>
      </c>
      <c r="G194" s="732" t="s">
        <v>151</v>
      </c>
      <c r="H194" s="733">
        <v>11.616</v>
      </c>
      <c r="I194" s="734"/>
      <c r="J194" s="735">
        <f>ROUND(H194*I194,2)</f>
        <v>0</v>
      </c>
      <c r="K194" s="731" t="s">
        <v>98</v>
      </c>
      <c r="L194" s="730"/>
      <c r="M194" s="736"/>
      <c r="N194" s="737" t="s">
        <v>26</v>
      </c>
      <c r="O194" s="738">
        <v>0</v>
      </c>
      <c r="P194" s="738">
        <f>H194*O194</f>
        <v>0</v>
      </c>
      <c r="Q194" s="738">
        <v>0</v>
      </c>
      <c r="R194" s="738">
        <f>H194*Q194</f>
        <v>0</v>
      </c>
      <c r="S194" s="738">
        <v>0</v>
      </c>
      <c r="T194" s="739">
        <f>H194*S194</f>
        <v>0</v>
      </c>
      <c r="U194" s="740"/>
      <c r="V194" s="740"/>
      <c r="W194" s="740"/>
      <c r="X194" s="740"/>
      <c r="Y194" s="740"/>
      <c r="Z194" s="740"/>
      <c r="AA194" s="740"/>
      <c r="AB194" s="740"/>
      <c r="AC194" s="740"/>
      <c r="AD194" s="740"/>
      <c r="AE194" s="740"/>
      <c r="AF194" s="740"/>
      <c r="AG194" s="740"/>
      <c r="AH194" s="740"/>
      <c r="AI194" s="740"/>
      <c r="AJ194" s="740"/>
      <c r="AK194" s="740"/>
      <c r="AL194" s="740"/>
      <c r="AM194" s="740"/>
      <c r="AN194" s="740"/>
      <c r="AO194" s="740"/>
      <c r="AP194" s="740"/>
      <c r="AQ194" s="740"/>
      <c r="AR194" s="740">
        <v>4</v>
      </c>
      <c r="AS194" s="740"/>
      <c r="AT194" s="740" t="s">
        <v>94</v>
      </c>
      <c r="AU194" s="740">
        <v>2</v>
      </c>
      <c r="AV194" s="740"/>
      <c r="AW194" s="740"/>
      <c r="AX194" s="740"/>
      <c r="AY194" s="740" t="s">
        <v>91</v>
      </c>
      <c r="AZ194" s="740"/>
      <c r="BA194" s="740"/>
      <c r="BB194" s="740"/>
      <c r="BC194" s="740"/>
      <c r="BD194" s="740"/>
      <c r="BE194" s="740">
        <f>IF(N194="základní",J194,0)</f>
        <v>0</v>
      </c>
      <c r="BF194" s="740">
        <f>IF(N194="snížená",J194,0)</f>
        <v>0</v>
      </c>
      <c r="BG194" s="740">
        <f>IF(N194="zákl. přenesená",J194,0)</f>
        <v>0</v>
      </c>
      <c r="BH194" s="740">
        <f>IF(N194="sníž. přenesená",J194,0)</f>
        <v>0</v>
      </c>
      <c r="BI194" s="740">
        <f>IF(N194="nulová",J194,0)</f>
        <v>0</v>
      </c>
      <c r="BJ194" s="740">
        <v>1</v>
      </c>
    </row>
    <row r="195" spans="2:62" s="23" customFormat="1">
      <c r="B195" s="277"/>
      <c r="D195" s="330" t="s">
        <v>99</v>
      </c>
      <c r="F195" s="148" t="s">
        <v>307</v>
      </c>
      <c r="L195" s="277"/>
      <c r="M195" s="331"/>
      <c r="T195" s="332"/>
      <c r="AT195" s="333" t="s">
        <v>99</v>
      </c>
      <c r="AU195" s="333">
        <v>0</v>
      </c>
      <c r="AY195" s="23" t="s">
        <v>91</v>
      </c>
      <c r="BJ195" s="23">
        <v>0</v>
      </c>
    </row>
    <row r="196" spans="2:62" s="29" customFormat="1" ht="11.25">
      <c r="B196" s="334"/>
      <c r="C196" s="335"/>
      <c r="D196" s="336" t="s">
        <v>101</v>
      </c>
      <c r="E196" s="337"/>
      <c r="F196" s="338" t="s">
        <v>409</v>
      </c>
      <c r="G196" s="339"/>
      <c r="H196" s="340">
        <v>11.616</v>
      </c>
      <c r="I196" s="341"/>
      <c r="J196" s="341"/>
      <c r="K196" s="342"/>
      <c r="L196" s="334"/>
      <c r="M196" s="343"/>
      <c r="N196" s="342"/>
      <c r="O196" s="344"/>
      <c r="P196" s="344"/>
      <c r="Q196" s="344"/>
      <c r="R196" s="344"/>
      <c r="S196" s="344"/>
      <c r="T196" s="345"/>
      <c r="AT196" s="29" t="s">
        <v>101</v>
      </c>
      <c r="AU196" s="29">
        <v>0</v>
      </c>
      <c r="AV196" s="29">
        <v>2</v>
      </c>
      <c r="AW196" s="29" t="b">
        <v>1</v>
      </c>
      <c r="AY196" s="29" t="s">
        <v>91</v>
      </c>
      <c r="BJ196" s="29">
        <v>0</v>
      </c>
    </row>
    <row r="197" spans="2:62" s="29" customFormat="1" ht="11.25">
      <c r="B197" s="334"/>
      <c r="C197" s="335"/>
      <c r="D197" s="336" t="s">
        <v>101</v>
      </c>
      <c r="E197" s="337"/>
      <c r="F197" s="346" t="s">
        <v>103</v>
      </c>
      <c r="G197" s="347"/>
      <c r="H197" s="348">
        <v>11.616</v>
      </c>
      <c r="I197" s="341"/>
      <c r="J197" s="341"/>
      <c r="K197" s="342"/>
      <c r="L197" s="334"/>
      <c r="M197" s="343"/>
      <c r="N197" s="342"/>
      <c r="O197" s="344"/>
      <c r="P197" s="344"/>
      <c r="Q197" s="344"/>
      <c r="R197" s="344"/>
      <c r="S197" s="344"/>
      <c r="T197" s="345"/>
      <c r="AT197" s="29" t="s">
        <v>101</v>
      </c>
      <c r="AU197" s="29">
        <v>0</v>
      </c>
      <c r="AV197" s="29">
        <v>4</v>
      </c>
      <c r="AW197" s="29" t="b">
        <v>1</v>
      </c>
      <c r="AX197" s="29" t="b">
        <v>1</v>
      </c>
      <c r="AY197" s="29" t="s">
        <v>91</v>
      </c>
      <c r="BJ197" s="29">
        <v>0</v>
      </c>
    </row>
    <row r="198" spans="2:62" s="27" customFormat="1" ht="23.1" customHeight="1">
      <c r="B198" s="322"/>
      <c r="C198" s="323"/>
      <c r="D198" s="313" t="s">
        <v>52</v>
      </c>
      <c r="E198" s="324" t="s">
        <v>309</v>
      </c>
      <c r="F198" s="325" t="s">
        <v>310</v>
      </c>
      <c r="G198" s="326"/>
      <c r="H198" s="327"/>
      <c r="I198" s="328"/>
      <c r="J198" s="328">
        <f>J199</f>
        <v>0</v>
      </c>
      <c r="K198" s="325"/>
      <c r="L198" s="322"/>
      <c r="M198" s="329"/>
      <c r="N198" s="319"/>
      <c r="O198" s="320"/>
      <c r="P198" s="320">
        <f>P199</f>
        <v>0</v>
      </c>
      <c r="Q198" s="320"/>
      <c r="R198" s="320">
        <f>R199</f>
        <v>0</v>
      </c>
      <c r="S198" s="320"/>
      <c r="T198" s="321">
        <f>T199</f>
        <v>0</v>
      </c>
      <c r="AR198" s="27">
        <v>1</v>
      </c>
      <c r="AT198" s="27" t="s">
        <v>52</v>
      </c>
      <c r="AU198" s="27">
        <v>1</v>
      </c>
      <c r="AY198" s="27" t="s">
        <v>91</v>
      </c>
      <c r="BJ198" s="27">
        <v>0</v>
      </c>
    </row>
    <row r="199" spans="2:62" s="28" customFormat="1">
      <c r="B199" s="730"/>
      <c r="C199" s="608">
        <v>28</v>
      </c>
      <c r="D199" s="608" t="s">
        <v>94</v>
      </c>
      <c r="E199" s="731" t="s">
        <v>311</v>
      </c>
      <c r="F199" s="731" t="s">
        <v>312</v>
      </c>
      <c r="G199" s="732" t="s">
        <v>151</v>
      </c>
      <c r="H199" s="733">
        <v>47.283999999999999</v>
      </c>
      <c r="I199" s="734"/>
      <c r="J199" s="735">
        <f>ROUND(H199*I199,2)</f>
        <v>0</v>
      </c>
      <c r="K199" s="731" t="s">
        <v>98</v>
      </c>
      <c r="L199" s="730"/>
      <c r="M199" s="736"/>
      <c r="N199" s="737" t="s">
        <v>26</v>
      </c>
      <c r="O199" s="738">
        <v>0</v>
      </c>
      <c r="P199" s="738">
        <f>H199*O199</f>
        <v>0</v>
      </c>
      <c r="Q199" s="738">
        <v>0</v>
      </c>
      <c r="R199" s="738">
        <f>H199*Q199</f>
        <v>0</v>
      </c>
      <c r="S199" s="738">
        <v>0</v>
      </c>
      <c r="T199" s="739">
        <f>H199*S199</f>
        <v>0</v>
      </c>
      <c r="U199" s="740"/>
      <c r="V199" s="740"/>
      <c r="W199" s="740"/>
      <c r="X199" s="740"/>
      <c r="Y199" s="740"/>
      <c r="Z199" s="740"/>
      <c r="AA199" s="740"/>
      <c r="AB199" s="740"/>
      <c r="AC199" s="740"/>
      <c r="AD199" s="740"/>
      <c r="AE199" s="740"/>
      <c r="AF199" s="740"/>
      <c r="AG199" s="740"/>
      <c r="AH199" s="740"/>
      <c r="AI199" s="740"/>
      <c r="AJ199" s="740"/>
      <c r="AK199" s="740"/>
      <c r="AL199" s="740"/>
      <c r="AM199" s="740"/>
      <c r="AN199" s="740"/>
      <c r="AO199" s="740"/>
      <c r="AP199" s="740"/>
      <c r="AQ199" s="740"/>
      <c r="AR199" s="740">
        <v>4</v>
      </c>
      <c r="AS199" s="740"/>
      <c r="AT199" s="740" t="s">
        <v>94</v>
      </c>
      <c r="AU199" s="740">
        <v>2</v>
      </c>
      <c r="AV199" s="740"/>
      <c r="AW199" s="740"/>
      <c r="AX199" s="740"/>
      <c r="AY199" s="740" t="s">
        <v>91</v>
      </c>
      <c r="AZ199" s="740"/>
      <c r="BA199" s="740"/>
      <c r="BB199" s="740"/>
      <c r="BC199" s="740"/>
      <c r="BD199" s="740"/>
      <c r="BE199" s="740">
        <f>IF(N199="základní",J199,0)</f>
        <v>0</v>
      </c>
      <c r="BF199" s="740">
        <f>IF(N199="snížená",J199,0)</f>
        <v>0</v>
      </c>
      <c r="BG199" s="740">
        <f>IF(N199="zákl. přenesená",J199,0)</f>
        <v>0</v>
      </c>
      <c r="BH199" s="740">
        <f>IF(N199="sníž. přenesená",J199,0)</f>
        <v>0</v>
      </c>
      <c r="BI199" s="740">
        <f>IF(N199="nulová",J199,0)</f>
        <v>0</v>
      </c>
      <c r="BJ199" s="740">
        <v>1</v>
      </c>
    </row>
    <row r="200" spans="2:62" s="23" customFormat="1">
      <c r="B200" s="277"/>
      <c r="D200" s="330" t="s">
        <v>99</v>
      </c>
      <c r="F200" s="148" t="s">
        <v>313</v>
      </c>
      <c r="L200" s="277"/>
      <c r="M200" s="331"/>
      <c r="T200" s="332"/>
      <c r="AT200" s="333" t="s">
        <v>99</v>
      </c>
      <c r="AU200" s="333">
        <v>0</v>
      </c>
      <c r="AY200" s="23" t="s">
        <v>91</v>
      </c>
      <c r="BJ200" s="23">
        <v>0</v>
      </c>
    </row>
    <row r="201" spans="2:62" s="29" customFormat="1" ht="14.45" customHeight="1">
      <c r="B201" s="334"/>
      <c r="C201" s="335"/>
      <c r="D201" s="335"/>
      <c r="E201" s="337"/>
      <c r="F201" s="360"/>
      <c r="G201" s="347"/>
      <c r="H201" s="349"/>
      <c r="I201" s="341"/>
      <c r="J201" s="341"/>
      <c r="K201" s="342"/>
      <c r="L201" s="334"/>
      <c r="M201" s="343"/>
      <c r="N201" s="342"/>
      <c r="O201" s="344"/>
      <c r="P201" s="344"/>
      <c r="Q201" s="344"/>
      <c r="R201" s="344"/>
      <c r="S201" s="344"/>
      <c r="T201" s="361"/>
    </row>
    <row r="202" spans="2:62" s="23" customFormat="1">
      <c r="B202" s="299"/>
      <c r="C202" s="300"/>
      <c r="D202" s="300"/>
      <c r="E202" s="300"/>
      <c r="F202" s="300"/>
      <c r="G202" s="300"/>
      <c r="H202" s="300"/>
      <c r="I202" s="300"/>
      <c r="J202" s="300"/>
      <c r="K202" s="300"/>
      <c r="L202" s="277"/>
      <c r="M202" s="362"/>
      <c r="N202" s="362"/>
      <c r="O202" s="362"/>
      <c r="P202" s="362"/>
      <c r="Q202" s="362"/>
      <c r="R202" s="362"/>
      <c r="S202" s="362"/>
      <c r="T202" s="362"/>
    </row>
  </sheetData>
  <sheetProtection sheet="1" objects="1" scenarios="1"/>
  <autoFilter ref="C87:K88" xr:uid="{00000000-0009-0000-0000-000003000000}"/>
  <mergeCells count="10">
    <mergeCell ref="L2:V2"/>
    <mergeCell ref="E78:H78"/>
    <mergeCell ref="E80:H80"/>
    <mergeCell ref="E7:H7"/>
    <mergeCell ref="E9:H9"/>
    <mergeCell ref="E15:H15"/>
    <mergeCell ref="E21:H21"/>
    <mergeCell ref="E24:H24"/>
    <mergeCell ref="E27:H27"/>
    <mergeCell ref="E18:H18"/>
  </mergeCells>
  <hyperlinks>
    <hyperlink ref="F200" r:id="rId1" xr:uid="{00000000-0004-0000-0300-000000000000}"/>
    <hyperlink ref="F195" r:id="rId2" xr:uid="{00000000-0004-0000-0300-000001000000}"/>
    <hyperlink ref="F191" r:id="rId3" xr:uid="{00000000-0004-0000-0300-000002000000}"/>
    <hyperlink ref="F187" r:id="rId4" xr:uid="{00000000-0004-0000-0300-000003000000}"/>
    <hyperlink ref="F183" r:id="rId5" xr:uid="{00000000-0004-0000-0300-000004000000}"/>
    <hyperlink ref="F178" r:id="rId6" xr:uid="{00000000-0004-0000-0300-000005000000}"/>
    <hyperlink ref="F171" r:id="rId7" xr:uid="{00000000-0004-0000-0300-000006000000}"/>
    <hyperlink ref="F167" r:id="rId8" xr:uid="{00000000-0004-0000-0300-000007000000}"/>
    <hyperlink ref="F163" r:id="rId9" xr:uid="{00000000-0004-0000-0300-000008000000}"/>
    <hyperlink ref="F159" r:id="rId10" xr:uid="{00000000-0004-0000-0300-000009000000}"/>
    <hyperlink ref="F155" r:id="rId11" xr:uid="{00000000-0004-0000-0300-00000A000000}"/>
    <hyperlink ref="F151" r:id="rId12" xr:uid="{00000000-0004-0000-0300-00000B000000}"/>
    <hyperlink ref="F143" r:id="rId13" xr:uid="{00000000-0004-0000-0300-00000C000000}"/>
    <hyperlink ref="F139" r:id="rId14" xr:uid="{00000000-0004-0000-0300-00000D000000}"/>
    <hyperlink ref="F134" r:id="rId15" xr:uid="{00000000-0004-0000-0300-00000E000000}"/>
    <hyperlink ref="F130" r:id="rId16" xr:uid="{00000000-0004-0000-0300-00000F000000}"/>
    <hyperlink ref="F128" r:id="rId17" xr:uid="{00000000-0004-0000-0300-000010000000}"/>
    <hyperlink ref="F124" r:id="rId18" xr:uid="{00000000-0004-0000-0300-000011000000}"/>
    <hyperlink ref="F120" r:id="rId19" xr:uid="{00000000-0004-0000-0300-000012000000}"/>
    <hyperlink ref="F116" r:id="rId20" xr:uid="{00000000-0004-0000-0300-000013000000}"/>
    <hyperlink ref="F112" r:id="rId21" xr:uid="{00000000-0004-0000-0300-000014000000}"/>
    <hyperlink ref="F108" r:id="rId22" xr:uid="{00000000-0004-0000-0300-000015000000}"/>
    <hyperlink ref="F104" r:id="rId23" xr:uid="{00000000-0004-0000-0300-000016000000}"/>
    <hyperlink ref="F100" r:id="rId24" xr:uid="{00000000-0004-0000-0300-000017000000}"/>
    <hyperlink ref="F96" r:id="rId25" xr:uid="{00000000-0004-0000-0300-000018000000}"/>
    <hyperlink ref="F92" r:id="rId26" xr:uid="{00000000-0004-0000-0300-000019000000}"/>
  </hyperlinks>
  <pageMargins left="0.39374999999999999" right="0.39374999999999999" top="0.39374999999999999" bottom="0.39374999999999999" header="0" footer="0"/>
  <pageSetup paperSize="9" scale="60" fitToHeight="100" orientation="portrait" r:id="rId27"/>
  <headerFooter>
    <oddFooter>&amp;C&amp;8 Strana &amp;P z &amp;N</oddFooter>
    <evenFooter>&amp;C&amp;8 Strana &amp;P z &amp;N</evenFooter>
    <firstFooter>&amp;C&amp;8 Strana &amp;P z &amp;N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BM271"/>
  <sheetViews>
    <sheetView showGridLines="0" topLeftCell="A253" workbookViewId="0">
      <selection activeCell="H276" sqref="H276"/>
    </sheetView>
  </sheetViews>
  <sheetFormatPr defaultColWidth="9.140625" defaultRowHeight="15"/>
  <cols>
    <col min="1" max="1" width="7.140625" style="363" customWidth="1"/>
    <col min="2" max="2" width="0.85546875" style="363" customWidth="1"/>
    <col min="3" max="3" width="3.7109375" style="363" customWidth="1"/>
    <col min="4" max="4" width="12" style="363" customWidth="1"/>
    <col min="5" max="5" width="30.5703125" style="363" customWidth="1"/>
    <col min="6" max="6" width="55.7109375" style="363" customWidth="1"/>
    <col min="7" max="7" width="6.7109375" style="363" customWidth="1"/>
    <col min="8" max="9" width="14.7109375" style="363" customWidth="1"/>
    <col min="10" max="11" width="20.7109375" style="363" customWidth="1"/>
    <col min="12" max="12" width="7.85546875" style="363" customWidth="1"/>
    <col min="13" max="13" width="9.28515625" style="363" hidden="1" customWidth="1"/>
    <col min="14" max="14" width="7.85546875" style="363" hidden="1" customWidth="1"/>
    <col min="15" max="20" width="12.140625" style="363" hidden="1" customWidth="1"/>
    <col min="21" max="21" width="14" style="363" hidden="1" customWidth="1"/>
    <col min="22" max="22" width="10.7109375" style="363" customWidth="1"/>
    <col min="23" max="23" width="14" style="363" customWidth="1"/>
    <col min="24" max="24" width="10.7109375" style="363" customWidth="1"/>
    <col min="25" max="25" width="12.85546875" style="363" customWidth="1"/>
    <col min="26" max="26" width="9.42578125" style="363" customWidth="1"/>
    <col min="27" max="27" width="94.85546875" style="363" hidden="1" customWidth="1"/>
    <col min="28" max="28" width="14" style="363" customWidth="1"/>
    <col min="29" max="29" width="9.42578125" style="363" customWidth="1"/>
    <col min="30" max="30" width="12.85546875" style="363" customWidth="1"/>
    <col min="31" max="31" width="14" style="363" customWidth="1"/>
    <col min="32" max="43" width="9.140625" style="363"/>
    <col min="44" max="65" width="9.140625" style="363" hidden="1"/>
    <col min="66" max="16384" width="9.140625" style="363"/>
  </cols>
  <sheetData>
    <row r="1" spans="2:46" ht="11.25" customHeight="1"/>
    <row r="2" spans="2:46" ht="36.75" customHeight="1">
      <c r="L2" s="901" t="s">
        <v>5</v>
      </c>
      <c r="M2" s="902"/>
      <c r="N2" s="902"/>
      <c r="O2" s="902"/>
      <c r="P2" s="902"/>
      <c r="Q2" s="902"/>
      <c r="R2" s="902"/>
      <c r="S2" s="902"/>
      <c r="T2" s="902"/>
      <c r="U2" s="902"/>
      <c r="V2" s="902"/>
      <c r="AT2" s="363" t="s">
        <v>70</v>
      </c>
    </row>
    <row r="3" spans="2:46" ht="6.95" customHeight="1">
      <c r="B3" s="364"/>
      <c r="C3" s="365"/>
      <c r="D3" s="365"/>
      <c r="E3" s="365"/>
      <c r="F3" s="365"/>
      <c r="G3" s="365"/>
      <c r="H3" s="365"/>
      <c r="I3" s="365"/>
      <c r="J3" s="365"/>
      <c r="K3" s="365"/>
      <c r="L3" s="366"/>
      <c r="AT3" s="363">
        <v>2</v>
      </c>
    </row>
    <row r="4" spans="2:46" ht="24.95" customHeight="1">
      <c r="B4" s="366"/>
      <c r="D4" s="367" t="s">
        <v>74</v>
      </c>
      <c r="L4" s="366"/>
      <c r="AT4" s="363" t="b">
        <v>0</v>
      </c>
    </row>
    <row r="5" spans="2:46" ht="6.95" customHeight="1">
      <c r="B5" s="366"/>
      <c r="L5" s="366"/>
    </row>
    <row r="6" spans="2:46" ht="12" customHeight="1">
      <c r="B6" s="366"/>
      <c r="D6" s="603" t="s">
        <v>10</v>
      </c>
      <c r="L6" s="366"/>
    </row>
    <row r="7" spans="2:46">
      <c r="B7" s="366"/>
      <c r="E7" s="903" t="s">
        <v>11</v>
      </c>
      <c r="F7" s="905"/>
      <c r="G7" s="905"/>
      <c r="H7" s="905"/>
      <c r="L7" s="366"/>
      <c r="AA7" s="741" t="str">
        <f>E7</f>
        <v>Český Brod - rekonstrukce chodníků ul. J. Kouly, Zborovská</v>
      </c>
    </row>
    <row r="8" spans="2:46">
      <c r="B8" s="366"/>
      <c r="D8" s="603" t="s">
        <v>75</v>
      </c>
      <c r="L8" s="366"/>
    </row>
    <row r="9" spans="2:46" s="31" customFormat="1">
      <c r="B9" s="368"/>
      <c r="E9" s="904" t="s">
        <v>410</v>
      </c>
      <c r="F9" s="906"/>
      <c r="G9" s="906"/>
      <c r="H9" s="906"/>
      <c r="L9" s="368"/>
      <c r="AA9" s="369" t="str">
        <f>E9</f>
        <v>004 - ul. Zborovská, úsek Karma - Za Pilou</v>
      </c>
    </row>
    <row r="10" spans="2:46" s="31" customFormat="1">
      <c r="B10" s="368"/>
      <c r="L10" s="368"/>
    </row>
    <row r="11" spans="2:46" s="31" customFormat="1">
      <c r="B11" s="368"/>
      <c r="D11" s="603"/>
      <c r="F11" s="598"/>
      <c r="I11" s="603"/>
      <c r="J11" s="599" t="s">
        <v>12</v>
      </c>
      <c r="L11" s="368"/>
    </row>
    <row r="12" spans="2:46" s="31" customFormat="1">
      <c r="B12" s="368"/>
      <c r="D12" s="603" t="s">
        <v>13</v>
      </c>
      <c r="E12" s="833" t="s">
        <v>662</v>
      </c>
      <c r="F12" s="370" t="s">
        <v>12</v>
      </c>
      <c r="I12" s="603" t="s">
        <v>14</v>
      </c>
      <c r="J12" s="371">
        <f>'Rekapitulace stavby'!AN8</f>
        <v>46107</v>
      </c>
      <c r="L12" s="368"/>
    </row>
    <row r="13" spans="2:46" s="31" customFormat="1">
      <c r="B13" s="368"/>
      <c r="D13" s="742" t="s">
        <v>12</v>
      </c>
      <c r="E13" s="372"/>
      <c r="F13" s="373" t="s">
        <v>12</v>
      </c>
      <c r="I13" s="742" t="s">
        <v>12</v>
      </c>
      <c r="J13" s="373" t="s">
        <v>12</v>
      </c>
      <c r="L13" s="368"/>
    </row>
    <row r="14" spans="2:46" s="31" customFormat="1">
      <c r="B14" s="368"/>
      <c r="D14" s="603" t="s">
        <v>15</v>
      </c>
      <c r="E14" s="833" t="s">
        <v>663</v>
      </c>
      <c r="I14" s="603" t="s">
        <v>16</v>
      </c>
      <c r="J14" s="598">
        <v>875180</v>
      </c>
      <c r="L14" s="368"/>
    </row>
    <row r="15" spans="2:46" s="31" customFormat="1">
      <c r="B15" s="368"/>
      <c r="E15" s="907" t="s">
        <v>12</v>
      </c>
      <c r="F15" s="907"/>
      <c r="G15" s="907"/>
      <c r="H15" s="907"/>
      <c r="I15" s="603" t="s">
        <v>17</v>
      </c>
      <c r="J15" s="598" t="s">
        <v>665</v>
      </c>
      <c r="L15" s="368"/>
    </row>
    <row r="16" spans="2:46" s="31" customFormat="1">
      <c r="B16" s="368"/>
      <c r="L16" s="368"/>
    </row>
    <row r="17" spans="2:27" s="31" customFormat="1">
      <c r="B17" s="368"/>
      <c r="D17" s="603" t="s">
        <v>18</v>
      </c>
      <c r="I17" s="603" t="str">
        <f>I14</f>
        <v>IČ:</v>
      </c>
      <c r="J17" s="599" t="str">
        <f>'Rekapitulace stavby'!AN13</f>
        <v xml:space="preserve"> </v>
      </c>
      <c r="L17" s="368"/>
    </row>
    <row r="18" spans="2:27" s="31" customFormat="1">
      <c r="B18" s="368"/>
      <c r="E18" s="909" t="str">
        <f>'Rekapitulace stavby'!E14</f>
        <v>...</v>
      </c>
      <c r="F18" s="909"/>
      <c r="G18" s="909"/>
      <c r="H18" s="909"/>
      <c r="I18" s="603" t="str">
        <f>I15</f>
        <v>DIČ:</v>
      </c>
      <c r="J18" s="599" t="str">
        <f>'Rekapitulace stavby'!AN14</f>
        <v xml:space="preserve"> </v>
      </c>
      <c r="L18" s="368"/>
    </row>
    <row r="19" spans="2:27" s="31" customFormat="1">
      <c r="B19" s="368"/>
      <c r="L19" s="368"/>
    </row>
    <row r="20" spans="2:27" s="31" customFormat="1">
      <c r="B20" s="368"/>
      <c r="D20" s="603"/>
      <c r="I20" s="603"/>
      <c r="J20" s="598"/>
      <c r="L20" s="368"/>
    </row>
    <row r="21" spans="2:27" s="31" customFormat="1">
      <c r="B21" s="368"/>
      <c r="E21" s="907"/>
      <c r="F21" s="907"/>
      <c r="G21" s="907"/>
      <c r="H21" s="907"/>
      <c r="I21" s="603"/>
      <c r="J21" s="598"/>
      <c r="L21" s="368"/>
    </row>
    <row r="22" spans="2:27" s="31" customFormat="1">
      <c r="B22" s="368"/>
      <c r="L22" s="368"/>
    </row>
    <row r="23" spans="2:27" s="31" customFormat="1">
      <c r="B23" s="368"/>
      <c r="D23" s="603"/>
      <c r="I23" s="603"/>
      <c r="J23" s="598"/>
      <c r="L23" s="368"/>
    </row>
    <row r="24" spans="2:27" s="31" customFormat="1">
      <c r="B24" s="368"/>
      <c r="E24" s="907"/>
      <c r="F24" s="907"/>
      <c r="G24" s="907"/>
      <c r="H24" s="907"/>
      <c r="I24" s="603"/>
      <c r="J24" s="598"/>
      <c r="L24" s="368"/>
    </row>
    <row r="25" spans="2:27" s="31" customFormat="1">
      <c r="B25" s="368"/>
      <c r="L25" s="368"/>
    </row>
    <row r="26" spans="2:27" s="31" customFormat="1">
      <c r="B26" s="368"/>
      <c r="D26" s="603"/>
      <c r="L26" s="368"/>
    </row>
    <row r="27" spans="2:27" s="32" customFormat="1">
      <c r="B27" s="374"/>
      <c r="E27" s="908"/>
      <c r="F27" s="908"/>
      <c r="G27" s="908"/>
      <c r="H27" s="908"/>
      <c r="L27" s="374"/>
      <c r="AA27" s="375">
        <f>E27</f>
        <v>0</v>
      </c>
    </row>
    <row r="28" spans="2:27" s="31" customFormat="1">
      <c r="B28" s="368"/>
      <c r="L28" s="368"/>
    </row>
    <row r="29" spans="2:27" s="31" customFormat="1" ht="6.95" customHeight="1">
      <c r="B29" s="368"/>
      <c r="D29" s="376"/>
      <c r="E29" s="376"/>
      <c r="F29" s="376"/>
      <c r="G29" s="376"/>
      <c r="H29" s="376"/>
      <c r="I29" s="376"/>
      <c r="J29" s="376"/>
      <c r="K29" s="376"/>
      <c r="L29" s="368"/>
    </row>
    <row r="30" spans="2:27" s="31" customFormat="1" ht="25.35" customHeight="1">
      <c r="B30" s="368"/>
      <c r="D30" s="377" t="s">
        <v>21</v>
      </c>
      <c r="F30" s="378"/>
      <c r="J30" s="743">
        <f>ROUND(J88,2)</f>
        <v>0</v>
      </c>
      <c r="L30" s="368"/>
    </row>
    <row r="31" spans="2:27" s="31" customFormat="1" ht="6.95" customHeight="1">
      <c r="B31" s="368"/>
      <c r="D31" s="376"/>
      <c r="E31" s="376"/>
      <c r="F31" s="379"/>
      <c r="G31" s="376"/>
      <c r="H31" s="376"/>
      <c r="I31" s="376"/>
      <c r="J31" s="379"/>
      <c r="K31" s="376"/>
      <c r="L31" s="368"/>
    </row>
    <row r="32" spans="2:27" s="31" customFormat="1" ht="14.45" customHeight="1">
      <c r="B32" s="368"/>
      <c r="F32" s="744" t="s">
        <v>23</v>
      </c>
      <c r="I32" s="745" t="s">
        <v>22</v>
      </c>
      <c r="J32" s="744" t="s">
        <v>24</v>
      </c>
      <c r="L32" s="368"/>
    </row>
    <row r="33" spans="2:12" s="31" customFormat="1" ht="14.45" customHeight="1">
      <c r="B33" s="368"/>
      <c r="D33" s="603" t="s">
        <v>25</v>
      </c>
      <c r="E33" s="603" t="s">
        <v>26</v>
      </c>
      <c r="F33" s="744">
        <f>SUM(BE88:BE269)</f>
        <v>0</v>
      </c>
      <c r="I33" s="746">
        <v>0.21</v>
      </c>
      <c r="J33" s="747">
        <f>ROUND(F33*I33,2)</f>
        <v>0</v>
      </c>
      <c r="L33" s="368"/>
    </row>
    <row r="34" spans="2:12" s="31" customFormat="1" ht="14.45" customHeight="1">
      <c r="B34" s="368"/>
      <c r="D34" s="603"/>
      <c r="E34" s="603"/>
      <c r="F34" s="744"/>
      <c r="I34" s="746"/>
      <c r="J34" s="747"/>
      <c r="L34" s="368"/>
    </row>
    <row r="35" spans="2:12" s="31" customFormat="1" ht="6.95" customHeight="1">
      <c r="B35" s="368"/>
      <c r="F35" s="378"/>
      <c r="J35" s="378"/>
      <c r="L35" s="368"/>
    </row>
    <row r="36" spans="2:12" s="31" customFormat="1" ht="25.35" customHeight="1">
      <c r="B36" s="368"/>
      <c r="C36" s="380"/>
      <c r="D36" s="381" t="s">
        <v>27</v>
      </c>
      <c r="E36" s="382"/>
      <c r="F36" s="383"/>
      <c r="G36" s="384" t="s">
        <v>28</v>
      </c>
      <c r="H36" s="385" t="s">
        <v>29</v>
      </c>
      <c r="I36" s="382"/>
      <c r="J36" s="386">
        <f>SUM(J30:J34)</f>
        <v>0</v>
      </c>
      <c r="K36" s="387"/>
      <c r="L36" s="368"/>
    </row>
    <row r="37" spans="2:12" s="31" customFormat="1" ht="14.45" customHeight="1">
      <c r="B37" s="368"/>
      <c r="L37" s="368"/>
    </row>
    <row r="38" spans="2:12" ht="14.45" customHeight="1">
      <c r="B38" s="366"/>
      <c r="L38" s="366"/>
    </row>
    <row r="39" spans="2:12" ht="14.45" customHeight="1">
      <c r="B39" s="366"/>
      <c r="L39" s="366"/>
    </row>
    <row r="40" spans="2:12" ht="14.45" customHeight="1">
      <c r="B40" s="366"/>
      <c r="L40" s="366"/>
    </row>
    <row r="41" spans="2:12" ht="14.45" customHeight="1">
      <c r="B41" s="366"/>
      <c r="L41" s="366"/>
    </row>
    <row r="42" spans="2:12" ht="14.45" customHeight="1">
      <c r="B42" s="366"/>
      <c r="L42" s="366"/>
    </row>
    <row r="43" spans="2:12" s="31" customFormat="1" ht="14.45" customHeight="1">
      <c r="B43" s="368"/>
      <c r="D43" s="748"/>
      <c r="E43" s="388"/>
      <c r="F43" s="388"/>
      <c r="G43" s="748"/>
      <c r="H43" s="388"/>
      <c r="I43" s="388"/>
      <c r="J43" s="388"/>
      <c r="K43" s="388"/>
      <c r="L43" s="368"/>
    </row>
    <row r="44" spans="2:12">
      <c r="B44" s="366"/>
      <c r="L44" s="366"/>
    </row>
    <row r="45" spans="2:12">
      <c r="B45" s="366"/>
      <c r="L45" s="366"/>
    </row>
    <row r="46" spans="2:12">
      <c r="B46" s="366"/>
      <c r="L46" s="366"/>
    </row>
    <row r="47" spans="2:12">
      <c r="B47" s="366"/>
      <c r="L47" s="366"/>
    </row>
    <row r="48" spans="2:12">
      <c r="B48" s="366"/>
      <c r="L48" s="366"/>
    </row>
    <row r="49" spans="2:12">
      <c r="B49" s="366"/>
      <c r="L49" s="366"/>
    </row>
    <row r="50" spans="2:12">
      <c r="B50" s="366"/>
      <c r="L50" s="366"/>
    </row>
    <row r="51" spans="2:12">
      <c r="B51" s="366"/>
      <c r="L51" s="366"/>
    </row>
    <row r="52" spans="2:12">
      <c r="B52" s="366"/>
      <c r="L52" s="366"/>
    </row>
    <row r="53" spans="2:12">
      <c r="B53" s="366"/>
      <c r="L53" s="366"/>
    </row>
    <row r="54" spans="2:12" s="31" customFormat="1">
      <c r="B54" s="368"/>
      <c r="D54" s="749" t="s">
        <v>30</v>
      </c>
      <c r="E54" s="389"/>
      <c r="F54" s="750" t="s">
        <v>31</v>
      </c>
      <c r="G54" s="749" t="str">
        <f>D54</f>
        <v>Datum a podpis:</v>
      </c>
      <c r="H54" s="389"/>
      <c r="I54" s="389"/>
      <c r="J54" s="751" t="str">
        <f>F54</f>
        <v>Razítko</v>
      </c>
      <c r="K54" s="389"/>
      <c r="L54" s="368"/>
    </row>
    <row r="55" spans="2:12">
      <c r="B55" s="366"/>
      <c r="L55" s="366"/>
    </row>
    <row r="56" spans="2:12">
      <c r="B56" s="366"/>
      <c r="L56" s="366"/>
    </row>
    <row r="57" spans="2:12">
      <c r="B57" s="366"/>
      <c r="L57" s="366"/>
    </row>
    <row r="58" spans="2:12" s="31" customFormat="1">
      <c r="B58" s="368"/>
      <c r="D58" s="748" t="str">
        <f>D14</f>
        <v>Zadavatel:</v>
      </c>
      <c r="E58" s="388"/>
      <c r="F58" s="388"/>
      <c r="G58" s="748" t="str">
        <f>D17</f>
        <v>Zhotovitel:</v>
      </c>
      <c r="H58" s="388"/>
      <c r="I58" s="388"/>
      <c r="J58" s="388"/>
      <c r="K58" s="388"/>
      <c r="L58" s="368"/>
    </row>
    <row r="59" spans="2:12">
      <c r="B59" s="366"/>
      <c r="L59" s="366"/>
    </row>
    <row r="60" spans="2:12">
      <c r="B60" s="366"/>
      <c r="L60" s="366"/>
    </row>
    <row r="61" spans="2:12">
      <c r="B61" s="366"/>
      <c r="L61" s="366"/>
    </row>
    <row r="62" spans="2:12">
      <c r="B62" s="366"/>
      <c r="L62" s="366"/>
    </row>
    <row r="63" spans="2:12">
      <c r="B63" s="366"/>
      <c r="L63" s="366"/>
    </row>
    <row r="64" spans="2:12">
      <c r="B64" s="366"/>
      <c r="L64" s="366"/>
    </row>
    <row r="65" spans="2:27">
      <c r="B65" s="366"/>
      <c r="L65" s="366"/>
    </row>
    <row r="66" spans="2:27">
      <c r="B66" s="366"/>
      <c r="L66" s="366"/>
    </row>
    <row r="67" spans="2:27">
      <c r="B67" s="366"/>
      <c r="L67" s="366"/>
    </row>
    <row r="68" spans="2:27">
      <c r="B68" s="366"/>
      <c r="L68" s="366"/>
    </row>
    <row r="69" spans="2:27" s="31" customFormat="1">
      <c r="B69" s="368"/>
      <c r="D69" s="749"/>
      <c r="E69" s="389"/>
      <c r="F69" s="750"/>
      <c r="G69" s="749"/>
      <c r="H69" s="389"/>
      <c r="I69" s="389"/>
      <c r="J69" s="751"/>
      <c r="K69" s="389"/>
      <c r="L69" s="368"/>
    </row>
    <row r="70" spans="2:27" s="31" customFormat="1" ht="14.45" customHeight="1">
      <c r="B70" s="390"/>
      <c r="C70" s="391"/>
      <c r="D70" s="391"/>
      <c r="E70" s="391"/>
      <c r="F70" s="391"/>
      <c r="G70" s="391"/>
      <c r="H70" s="391"/>
      <c r="I70" s="391"/>
      <c r="J70" s="391"/>
      <c r="K70" s="391"/>
      <c r="L70" s="368"/>
    </row>
    <row r="71" spans="2:27" ht="11.25" customHeight="1">
      <c r="L71" s="752"/>
    </row>
    <row r="72" spans="2:27" ht="11.25" customHeight="1">
      <c r="L72" s="752"/>
    </row>
    <row r="73" spans="2:27" ht="11.25" customHeight="1">
      <c r="L73" s="752"/>
    </row>
    <row r="74" spans="2:27" s="31" customFormat="1" ht="6.95" customHeight="1">
      <c r="B74" s="392"/>
      <c r="C74" s="393"/>
      <c r="D74" s="393"/>
      <c r="E74" s="393"/>
      <c r="F74" s="393"/>
      <c r="G74" s="393"/>
      <c r="H74" s="393"/>
      <c r="I74" s="393"/>
      <c r="J74" s="393"/>
      <c r="K74" s="393"/>
      <c r="L74" s="368"/>
    </row>
    <row r="75" spans="2:27" s="31" customFormat="1" ht="24.95" customHeight="1">
      <c r="B75" s="368"/>
      <c r="C75" s="367" t="s">
        <v>77</v>
      </c>
      <c r="L75" s="368"/>
      <c r="M75" s="394" t="s">
        <v>7</v>
      </c>
    </row>
    <row r="76" spans="2:27" s="31" customFormat="1" ht="6.95" customHeight="1">
      <c r="B76" s="368"/>
      <c r="L76" s="368"/>
    </row>
    <row r="77" spans="2:27" s="31" customFormat="1" ht="12" customHeight="1">
      <c r="B77" s="368"/>
      <c r="C77" s="603" t="str">
        <f>D6</f>
        <v>Stavba:</v>
      </c>
      <c r="L77" s="368"/>
    </row>
    <row r="78" spans="2:27" s="31" customFormat="1" ht="16.5" customHeight="1">
      <c r="B78" s="368"/>
      <c r="E78" s="903" t="str">
        <f>IF(E7="","",E7)</f>
        <v>Český Brod - rekonstrukce chodníků ul. J. Kouly, Zborovská</v>
      </c>
      <c r="F78" s="903"/>
      <c r="G78" s="903"/>
      <c r="H78" s="903"/>
      <c r="L78" s="368"/>
      <c r="AA78" s="741" t="str">
        <f>IF(AA7="","",AA7)</f>
        <v>Český Brod - rekonstrukce chodníků ul. J. Kouly, Zborovská</v>
      </c>
    </row>
    <row r="79" spans="2:27" ht="12" customHeight="1">
      <c r="B79" s="366"/>
      <c r="C79" s="603" t="str">
        <f>D8</f>
        <v>Objekt:</v>
      </c>
      <c r="L79" s="366"/>
    </row>
    <row r="80" spans="2:27" s="31" customFormat="1" ht="16.5" customHeight="1">
      <c r="B80" s="368"/>
      <c r="E80" s="904" t="str">
        <f>E9</f>
        <v>004 - ul. Zborovská, úsek Karma - Za Pilou</v>
      </c>
      <c r="F80" s="904"/>
      <c r="G80" s="904"/>
      <c r="H80" s="904"/>
      <c r="L80" s="368"/>
      <c r="AA80" s="369" t="str">
        <f>AA9</f>
        <v>004 - ul. Zborovská, úsek Karma - Za Pilou</v>
      </c>
    </row>
    <row r="81" spans="2:62" s="31" customFormat="1" ht="6.95" customHeight="1">
      <c r="B81" s="368"/>
      <c r="L81" s="368"/>
    </row>
    <row r="82" spans="2:62" s="31" customFormat="1" ht="12" customHeight="1">
      <c r="B82" s="368"/>
      <c r="C82" s="603" t="str">
        <f>D12</f>
        <v>Místo:</v>
      </c>
      <c r="E82" s="833" t="s">
        <v>662</v>
      </c>
      <c r="F82" s="598" t="str">
        <f>IF(F12="","",F12)</f>
        <v/>
      </c>
      <c r="I82" s="603" t="str">
        <f>I12</f>
        <v>Datum:</v>
      </c>
      <c r="J82" s="371">
        <f>J12</f>
        <v>46107</v>
      </c>
      <c r="L82" s="368"/>
    </row>
    <row r="83" spans="2:62" s="31" customFormat="1" ht="6.95" customHeight="1">
      <c r="B83" s="368"/>
      <c r="L83" s="368"/>
    </row>
    <row r="84" spans="2:62" s="31" customFormat="1">
      <c r="B84" s="368"/>
      <c r="C84" s="603" t="str">
        <f>D14</f>
        <v>Zadavatel:</v>
      </c>
      <c r="E84" s="833" t="s">
        <v>663</v>
      </c>
      <c r="F84" s="598" t="str">
        <f>IF(E15="","",E15)</f>
        <v/>
      </c>
      <c r="I84" s="603">
        <f>D20</f>
        <v>0</v>
      </c>
      <c r="J84" s="395" t="str">
        <f>IF(E21="","",E21)</f>
        <v/>
      </c>
      <c r="L84" s="368"/>
    </row>
    <row r="85" spans="2:62" s="31" customFormat="1">
      <c r="B85" s="368"/>
      <c r="C85" s="603" t="str">
        <f>D17</f>
        <v>Zhotovitel:</v>
      </c>
      <c r="F85" s="598" t="str">
        <f>IF(E18="","",E18)</f>
        <v>...</v>
      </c>
      <c r="I85" s="603">
        <f>D23</f>
        <v>0</v>
      </c>
      <c r="J85" s="395" t="str">
        <f>IF(E24="","",E24)</f>
        <v/>
      </c>
      <c r="L85" s="368"/>
    </row>
    <row r="86" spans="2:62" s="31" customFormat="1">
      <c r="B86" s="368"/>
      <c r="L86" s="368"/>
    </row>
    <row r="87" spans="2:62" s="33" customFormat="1" ht="24">
      <c r="B87" s="396"/>
      <c r="C87" s="397" t="s">
        <v>78</v>
      </c>
      <c r="D87" s="398" t="s">
        <v>38</v>
      </c>
      <c r="E87" s="398" t="s">
        <v>33</v>
      </c>
      <c r="F87" s="398" t="s">
        <v>35</v>
      </c>
      <c r="G87" s="398" t="s">
        <v>79</v>
      </c>
      <c r="H87" s="398" t="s">
        <v>80</v>
      </c>
      <c r="I87" s="398" t="s">
        <v>81</v>
      </c>
      <c r="J87" s="398" t="s">
        <v>82</v>
      </c>
      <c r="K87" s="399" t="s">
        <v>83</v>
      </c>
      <c r="M87" s="753" t="s">
        <v>12</v>
      </c>
      <c r="N87" s="754" t="s">
        <v>25</v>
      </c>
      <c r="O87" s="754" t="s">
        <v>84</v>
      </c>
      <c r="P87" s="754" t="s">
        <v>41</v>
      </c>
      <c r="Q87" s="754" t="s">
        <v>85</v>
      </c>
      <c r="R87" s="754" t="s">
        <v>86</v>
      </c>
      <c r="S87" s="754" t="s">
        <v>87</v>
      </c>
      <c r="T87" s="755" t="s">
        <v>88</v>
      </c>
    </row>
    <row r="88" spans="2:62" s="31" customFormat="1" ht="15.75">
      <c r="B88" s="368"/>
      <c r="C88" s="604" t="s">
        <v>51</v>
      </c>
      <c r="J88" s="756">
        <f>J89</f>
        <v>0</v>
      </c>
      <c r="L88" s="368"/>
      <c r="M88" s="757"/>
      <c r="N88" s="758"/>
      <c r="O88" s="758"/>
      <c r="P88" s="400">
        <f>P89</f>
        <v>118.81840600000001</v>
      </c>
      <c r="Q88" s="758"/>
      <c r="R88" s="400">
        <f>R89</f>
        <v>127.84493800000001</v>
      </c>
      <c r="S88" s="758"/>
      <c r="T88" s="401">
        <f>T89</f>
        <v>95.339499999999987</v>
      </c>
    </row>
    <row r="89" spans="2:62" s="34" customFormat="1">
      <c r="B89" s="402"/>
      <c r="C89" s="403"/>
      <c r="D89" s="404" t="s">
        <v>52</v>
      </c>
      <c r="E89" s="405" t="s">
        <v>89</v>
      </c>
      <c r="F89" s="34" t="s">
        <v>90</v>
      </c>
      <c r="G89" s="406"/>
      <c r="H89" s="407"/>
      <c r="I89" s="408"/>
      <c r="J89" s="408">
        <f>J90 + J147 + J196 + J250 + J267</f>
        <v>0</v>
      </c>
      <c r="L89" s="402"/>
      <c r="M89" s="409"/>
      <c r="N89" s="410"/>
      <c r="O89" s="411"/>
      <c r="P89" s="411">
        <f>P90 + P147 + P196 + P250 + P267</f>
        <v>118.81840600000001</v>
      </c>
      <c r="Q89" s="411"/>
      <c r="R89" s="411">
        <f>R90 + R147 + R196 + R250 + R267</f>
        <v>127.84493800000001</v>
      </c>
      <c r="S89" s="411"/>
      <c r="T89" s="412">
        <f>T90 + T147 + T196 + T250 + T267</f>
        <v>95.339499999999987</v>
      </c>
      <c r="AR89" s="34">
        <v>1</v>
      </c>
      <c r="AT89" s="34" t="s">
        <v>52</v>
      </c>
      <c r="AU89" s="34">
        <v>0</v>
      </c>
      <c r="AY89" s="34" t="s">
        <v>91</v>
      </c>
      <c r="BJ89" s="34">
        <v>0</v>
      </c>
    </row>
    <row r="90" spans="2:62" s="35" customFormat="1" ht="23.1" customHeight="1">
      <c r="B90" s="413"/>
      <c r="C90" s="414"/>
      <c r="D90" s="404" t="s">
        <v>52</v>
      </c>
      <c r="E90" s="415" t="s">
        <v>92</v>
      </c>
      <c r="F90" s="416" t="s">
        <v>93</v>
      </c>
      <c r="G90" s="417"/>
      <c r="H90" s="418"/>
      <c r="I90" s="419"/>
      <c r="J90" s="419">
        <f>J91 + J95 + J99 + J103 + J107 + J111 + J115 + J119 + J123 + J127 + J131 + J135 + J139 + J143</f>
        <v>0</v>
      </c>
      <c r="K90" s="416"/>
      <c r="L90" s="413"/>
      <c r="M90" s="420"/>
      <c r="N90" s="410"/>
      <c r="O90" s="411"/>
      <c r="P90" s="411">
        <f>P91 + P95 + P99 + P103 + P107 + P111 + P115 + P119 + P123 + P127 + P131 + P135 + P139 + P143</f>
        <v>87.916406000000009</v>
      </c>
      <c r="Q90" s="411"/>
      <c r="R90" s="411">
        <f>R91 + R95 + R99 + R103 + R107 + R111 + R115 + R119 + R123 + R127 + R131 + R135 + R139 + R143</f>
        <v>0</v>
      </c>
      <c r="S90" s="411"/>
      <c r="T90" s="412">
        <f>T91 + T95 + T99 + T103 + T107 + T111 + T115 + T119 + T123 + T127 + T131 + T135 + T139 + T143</f>
        <v>95.239499999999992</v>
      </c>
      <c r="AR90" s="35">
        <v>1</v>
      </c>
      <c r="AT90" s="35" t="s">
        <v>52</v>
      </c>
      <c r="AU90" s="35">
        <v>1</v>
      </c>
      <c r="AY90" s="35" t="s">
        <v>91</v>
      </c>
      <c r="BJ90" s="35">
        <v>0</v>
      </c>
    </row>
    <row r="91" spans="2:62" s="36" customFormat="1">
      <c r="B91" s="759"/>
      <c r="C91" s="605">
        <v>1</v>
      </c>
      <c r="D91" s="605" t="s">
        <v>94</v>
      </c>
      <c r="E91" s="760" t="s">
        <v>95</v>
      </c>
      <c r="F91" s="760" t="s">
        <v>96</v>
      </c>
      <c r="G91" s="761" t="s">
        <v>97</v>
      </c>
      <c r="H91" s="762">
        <v>10.09</v>
      </c>
      <c r="I91" s="763"/>
      <c r="J91" s="764">
        <f>ROUND(H91*I91,2)</f>
        <v>0</v>
      </c>
      <c r="K91" s="760" t="s">
        <v>98</v>
      </c>
      <c r="L91" s="759"/>
      <c r="M91" s="765"/>
      <c r="N91" s="766" t="s">
        <v>26</v>
      </c>
      <c r="O91" s="767">
        <v>0</v>
      </c>
      <c r="P91" s="767">
        <f>H91*O91</f>
        <v>0</v>
      </c>
      <c r="Q91" s="767">
        <v>0</v>
      </c>
      <c r="R91" s="767">
        <f>H91*Q91</f>
        <v>0</v>
      </c>
      <c r="S91" s="767">
        <v>0.26</v>
      </c>
      <c r="T91" s="768">
        <f>H91*S91</f>
        <v>2.6234000000000002</v>
      </c>
      <c r="U91" s="769"/>
      <c r="V91" s="769"/>
      <c r="W91" s="769"/>
      <c r="X91" s="769"/>
      <c r="Y91" s="769"/>
      <c r="Z91" s="769"/>
      <c r="AA91" s="769"/>
      <c r="AB91" s="769"/>
      <c r="AC91" s="769"/>
      <c r="AD91" s="769"/>
      <c r="AE91" s="769"/>
      <c r="AF91" s="769"/>
      <c r="AG91" s="769"/>
      <c r="AH91" s="769"/>
      <c r="AI91" s="769"/>
      <c r="AJ91" s="769"/>
      <c r="AK91" s="769"/>
      <c r="AL91" s="769"/>
      <c r="AM91" s="769"/>
      <c r="AN91" s="769"/>
      <c r="AO91" s="769"/>
      <c r="AP91" s="769"/>
      <c r="AQ91" s="769"/>
      <c r="AR91" s="769">
        <v>4</v>
      </c>
      <c r="AS91" s="769"/>
      <c r="AT91" s="769" t="s">
        <v>94</v>
      </c>
      <c r="AU91" s="769">
        <v>2</v>
      </c>
      <c r="AV91" s="769"/>
      <c r="AW91" s="769"/>
      <c r="AX91" s="769"/>
      <c r="AY91" s="769" t="s">
        <v>91</v>
      </c>
      <c r="AZ91" s="769"/>
      <c r="BA91" s="769"/>
      <c r="BB91" s="769"/>
      <c r="BC91" s="769"/>
      <c r="BD91" s="769"/>
      <c r="BE91" s="769">
        <f>IF(N91="základní",J91,0)</f>
        <v>0</v>
      </c>
      <c r="BF91" s="769">
        <f>IF(N91="snížená",J91,0)</f>
        <v>0</v>
      </c>
      <c r="BG91" s="769">
        <f>IF(N91="zákl. přenesená",J91,0)</f>
        <v>0</v>
      </c>
      <c r="BH91" s="769">
        <f>IF(N91="sníž. přenesená",J91,0)</f>
        <v>0</v>
      </c>
      <c r="BI91" s="769">
        <f>IF(N91="nulová",J91,0)</f>
        <v>0</v>
      </c>
      <c r="BJ91" s="769">
        <v>1</v>
      </c>
    </row>
    <row r="92" spans="2:62" s="31" customFormat="1">
      <c r="B92" s="368"/>
      <c r="D92" s="421" t="s">
        <v>99</v>
      </c>
      <c r="F92" s="148" t="s">
        <v>100</v>
      </c>
      <c r="L92" s="368"/>
      <c r="M92" s="422"/>
      <c r="T92" s="423"/>
      <c r="AT92" s="424" t="s">
        <v>99</v>
      </c>
      <c r="AU92" s="424">
        <v>0</v>
      </c>
      <c r="AY92" s="31" t="s">
        <v>91</v>
      </c>
      <c r="BJ92" s="31">
        <v>0</v>
      </c>
    </row>
    <row r="93" spans="2:62" s="37" customFormat="1" ht="11.25">
      <c r="B93" s="425"/>
      <c r="C93" s="426"/>
      <c r="D93" s="427" t="s">
        <v>101</v>
      </c>
      <c r="E93" s="428"/>
      <c r="F93" s="429" t="s">
        <v>411</v>
      </c>
      <c r="G93" s="430"/>
      <c r="H93" s="431">
        <v>10.09</v>
      </c>
      <c r="I93" s="432"/>
      <c r="J93" s="432"/>
      <c r="K93" s="433"/>
      <c r="L93" s="425"/>
      <c r="M93" s="434"/>
      <c r="N93" s="433"/>
      <c r="O93" s="435"/>
      <c r="P93" s="435"/>
      <c r="Q93" s="435"/>
      <c r="R93" s="435"/>
      <c r="S93" s="435"/>
      <c r="T93" s="436"/>
      <c r="AT93" s="37" t="s">
        <v>101</v>
      </c>
      <c r="AU93" s="37">
        <v>0</v>
      </c>
      <c r="AV93" s="37">
        <v>2</v>
      </c>
      <c r="AW93" s="37" t="b">
        <v>1</v>
      </c>
      <c r="AY93" s="37" t="s">
        <v>91</v>
      </c>
      <c r="BJ93" s="37">
        <v>0</v>
      </c>
    </row>
    <row r="94" spans="2:62" s="37" customFormat="1" ht="11.25">
      <c r="B94" s="425"/>
      <c r="C94" s="426"/>
      <c r="D94" s="427" t="s">
        <v>101</v>
      </c>
      <c r="E94" s="428"/>
      <c r="F94" s="439" t="s">
        <v>103</v>
      </c>
      <c r="G94" s="437"/>
      <c r="H94" s="440">
        <v>10.09</v>
      </c>
      <c r="I94" s="432"/>
      <c r="J94" s="432"/>
      <c r="K94" s="433"/>
      <c r="L94" s="425"/>
      <c r="M94" s="434"/>
      <c r="N94" s="433"/>
      <c r="O94" s="435"/>
      <c r="P94" s="435"/>
      <c r="Q94" s="435"/>
      <c r="R94" s="435"/>
      <c r="S94" s="435"/>
      <c r="T94" s="436"/>
      <c r="AT94" s="37" t="s">
        <v>101</v>
      </c>
      <c r="AU94" s="37">
        <v>0</v>
      </c>
      <c r="AV94" s="37">
        <v>4</v>
      </c>
      <c r="AW94" s="37" t="b">
        <v>1</v>
      </c>
      <c r="AX94" s="37" t="b">
        <v>1</v>
      </c>
      <c r="AY94" s="37" t="s">
        <v>91</v>
      </c>
      <c r="BJ94" s="37">
        <v>0</v>
      </c>
    </row>
    <row r="95" spans="2:62" s="36" customFormat="1" ht="24">
      <c r="B95" s="759"/>
      <c r="C95" s="605">
        <v>2</v>
      </c>
      <c r="D95" s="605" t="s">
        <v>94</v>
      </c>
      <c r="E95" s="760" t="s">
        <v>104</v>
      </c>
      <c r="F95" s="760" t="s">
        <v>105</v>
      </c>
      <c r="G95" s="761" t="s">
        <v>97</v>
      </c>
      <c r="H95" s="762">
        <v>137.91</v>
      </c>
      <c r="I95" s="763"/>
      <c r="J95" s="764">
        <f>ROUND(H95*I95,2)</f>
        <v>0</v>
      </c>
      <c r="K95" s="760" t="s">
        <v>98</v>
      </c>
      <c r="L95" s="759"/>
      <c r="M95" s="765"/>
      <c r="N95" s="766" t="s">
        <v>26</v>
      </c>
      <c r="O95" s="767">
        <v>0.2</v>
      </c>
      <c r="P95" s="767">
        <f>H95*O95</f>
        <v>27.582000000000001</v>
      </c>
      <c r="Q95" s="767">
        <v>0</v>
      </c>
      <c r="R95" s="767">
        <f>H95*Q95</f>
        <v>0</v>
      </c>
      <c r="S95" s="767">
        <v>0.24</v>
      </c>
      <c r="T95" s="768">
        <f>H95*S95</f>
        <v>33.098399999999998</v>
      </c>
      <c r="U95" s="769"/>
      <c r="V95" s="769"/>
      <c r="W95" s="769"/>
      <c r="X95" s="769"/>
      <c r="Y95" s="769"/>
      <c r="Z95" s="769"/>
      <c r="AA95" s="769"/>
      <c r="AB95" s="769"/>
      <c r="AC95" s="769"/>
      <c r="AD95" s="769"/>
      <c r="AE95" s="769"/>
      <c r="AF95" s="769"/>
      <c r="AG95" s="769"/>
      <c r="AH95" s="769"/>
      <c r="AI95" s="769"/>
      <c r="AJ95" s="769"/>
      <c r="AK95" s="769"/>
      <c r="AL95" s="769"/>
      <c r="AM95" s="769"/>
      <c r="AN95" s="769"/>
      <c r="AO95" s="769"/>
      <c r="AP95" s="769"/>
      <c r="AQ95" s="769"/>
      <c r="AR95" s="769">
        <v>4</v>
      </c>
      <c r="AS95" s="769"/>
      <c r="AT95" s="769" t="s">
        <v>94</v>
      </c>
      <c r="AU95" s="769">
        <v>2</v>
      </c>
      <c r="AV95" s="769"/>
      <c r="AW95" s="769"/>
      <c r="AX95" s="769"/>
      <c r="AY95" s="769" t="s">
        <v>91</v>
      </c>
      <c r="AZ95" s="769"/>
      <c r="BA95" s="769"/>
      <c r="BB95" s="769"/>
      <c r="BC95" s="769"/>
      <c r="BD95" s="769"/>
      <c r="BE95" s="769">
        <f>IF(N95="základní",J95,0)</f>
        <v>0</v>
      </c>
      <c r="BF95" s="769">
        <f>IF(N95="snížená",J95,0)</f>
        <v>0</v>
      </c>
      <c r="BG95" s="769">
        <f>IF(N95="zákl. přenesená",J95,0)</f>
        <v>0</v>
      </c>
      <c r="BH95" s="769">
        <f>IF(N95="sníž. přenesená",J95,0)</f>
        <v>0</v>
      </c>
      <c r="BI95" s="769">
        <f>IF(N95="nulová",J95,0)</f>
        <v>0</v>
      </c>
      <c r="BJ95" s="769">
        <v>1</v>
      </c>
    </row>
    <row r="96" spans="2:62" s="31" customFormat="1">
      <c r="B96" s="368"/>
      <c r="D96" s="421" t="s">
        <v>99</v>
      </c>
      <c r="F96" s="148" t="s">
        <v>106</v>
      </c>
      <c r="L96" s="368"/>
      <c r="M96" s="422"/>
      <c r="T96" s="423"/>
      <c r="AT96" s="424" t="s">
        <v>99</v>
      </c>
      <c r="AU96" s="424">
        <v>0</v>
      </c>
      <c r="AY96" s="31" t="s">
        <v>91</v>
      </c>
      <c r="BJ96" s="31">
        <v>0</v>
      </c>
    </row>
    <row r="97" spans="2:62" s="37" customFormat="1" ht="11.25">
      <c r="B97" s="425"/>
      <c r="C97" s="426"/>
      <c r="D97" s="427" t="s">
        <v>101</v>
      </c>
      <c r="E97" s="428"/>
      <c r="F97" s="429" t="s">
        <v>412</v>
      </c>
      <c r="G97" s="430"/>
      <c r="H97" s="431">
        <v>137.91</v>
      </c>
      <c r="I97" s="432"/>
      <c r="J97" s="432"/>
      <c r="K97" s="433"/>
      <c r="L97" s="425"/>
      <c r="M97" s="434"/>
      <c r="N97" s="433"/>
      <c r="O97" s="435"/>
      <c r="P97" s="435"/>
      <c r="Q97" s="435"/>
      <c r="R97" s="435"/>
      <c r="S97" s="435"/>
      <c r="T97" s="436"/>
      <c r="AT97" s="37" t="s">
        <v>101</v>
      </c>
      <c r="AU97" s="37">
        <v>0</v>
      </c>
      <c r="AV97" s="37">
        <v>2</v>
      </c>
      <c r="AW97" s="37" t="b">
        <v>1</v>
      </c>
      <c r="AY97" s="37" t="s">
        <v>91</v>
      </c>
      <c r="BJ97" s="37">
        <v>0</v>
      </c>
    </row>
    <row r="98" spans="2:62" s="37" customFormat="1" ht="11.25">
      <c r="B98" s="425"/>
      <c r="C98" s="426"/>
      <c r="D98" s="427" t="s">
        <v>101</v>
      </c>
      <c r="E98" s="428"/>
      <c r="F98" s="439" t="s">
        <v>103</v>
      </c>
      <c r="G98" s="437"/>
      <c r="H98" s="440">
        <v>137.91</v>
      </c>
      <c r="I98" s="432"/>
      <c r="J98" s="432"/>
      <c r="K98" s="433"/>
      <c r="L98" s="425"/>
      <c r="M98" s="434"/>
      <c r="N98" s="433"/>
      <c r="O98" s="435"/>
      <c r="P98" s="435"/>
      <c r="Q98" s="435"/>
      <c r="R98" s="435"/>
      <c r="S98" s="435"/>
      <c r="T98" s="436"/>
      <c r="AT98" s="37" t="s">
        <v>101</v>
      </c>
      <c r="AU98" s="37">
        <v>0</v>
      </c>
      <c r="AV98" s="37">
        <v>4</v>
      </c>
      <c r="AW98" s="37" t="b">
        <v>1</v>
      </c>
      <c r="AX98" s="37" t="b">
        <v>1</v>
      </c>
      <c r="AY98" s="37" t="s">
        <v>91</v>
      </c>
      <c r="BJ98" s="37">
        <v>0</v>
      </c>
    </row>
    <row r="99" spans="2:62" s="36" customFormat="1" ht="24">
      <c r="B99" s="759"/>
      <c r="C99" s="605">
        <v>3</v>
      </c>
      <c r="D99" s="605" t="s">
        <v>94</v>
      </c>
      <c r="E99" s="760" t="s">
        <v>108</v>
      </c>
      <c r="F99" s="760" t="s">
        <v>109</v>
      </c>
      <c r="G99" s="761" t="s">
        <v>97</v>
      </c>
      <c r="H99" s="762">
        <v>137.91</v>
      </c>
      <c r="I99" s="763"/>
      <c r="J99" s="764">
        <f>ROUND(H99*I99,2)</f>
        <v>0</v>
      </c>
      <c r="K99" s="760" t="s">
        <v>98</v>
      </c>
      <c r="L99" s="759"/>
      <c r="M99" s="765"/>
      <c r="N99" s="766" t="s">
        <v>26</v>
      </c>
      <c r="O99" s="767">
        <v>0</v>
      </c>
      <c r="P99" s="767">
        <f>H99*O99</f>
        <v>0</v>
      </c>
      <c r="Q99" s="767">
        <v>0</v>
      </c>
      <c r="R99" s="767">
        <f>H99*Q99</f>
        <v>0</v>
      </c>
      <c r="S99" s="767">
        <v>0.22</v>
      </c>
      <c r="T99" s="768">
        <f>H99*S99</f>
        <v>30.340199999999999</v>
      </c>
      <c r="U99" s="769"/>
      <c r="V99" s="769"/>
      <c r="W99" s="769"/>
      <c r="X99" s="769"/>
      <c r="Y99" s="769"/>
      <c r="Z99" s="769"/>
      <c r="AA99" s="769"/>
      <c r="AB99" s="769"/>
      <c r="AC99" s="769"/>
      <c r="AD99" s="769"/>
      <c r="AE99" s="769"/>
      <c r="AF99" s="769"/>
      <c r="AG99" s="769"/>
      <c r="AH99" s="769"/>
      <c r="AI99" s="769"/>
      <c r="AJ99" s="769"/>
      <c r="AK99" s="769"/>
      <c r="AL99" s="769"/>
      <c r="AM99" s="769"/>
      <c r="AN99" s="769"/>
      <c r="AO99" s="769"/>
      <c r="AP99" s="769"/>
      <c r="AQ99" s="769"/>
      <c r="AR99" s="769">
        <v>4</v>
      </c>
      <c r="AS99" s="769"/>
      <c r="AT99" s="769" t="s">
        <v>94</v>
      </c>
      <c r="AU99" s="769">
        <v>2</v>
      </c>
      <c r="AV99" s="769"/>
      <c r="AW99" s="769"/>
      <c r="AX99" s="769"/>
      <c r="AY99" s="769" t="s">
        <v>91</v>
      </c>
      <c r="AZ99" s="769"/>
      <c r="BA99" s="769"/>
      <c r="BB99" s="769"/>
      <c r="BC99" s="769"/>
      <c r="BD99" s="769"/>
      <c r="BE99" s="769">
        <f>IF(N99="základní",J99,0)</f>
        <v>0</v>
      </c>
      <c r="BF99" s="769">
        <f>IF(N99="snížená",J99,0)</f>
        <v>0</v>
      </c>
      <c r="BG99" s="769">
        <f>IF(N99="zákl. přenesená",J99,0)</f>
        <v>0</v>
      </c>
      <c r="BH99" s="769">
        <f>IF(N99="sníž. přenesená",J99,0)</f>
        <v>0</v>
      </c>
      <c r="BI99" s="769">
        <f>IF(N99="nulová",J99,0)</f>
        <v>0</v>
      </c>
      <c r="BJ99" s="769">
        <v>1</v>
      </c>
    </row>
    <row r="100" spans="2:62" s="31" customFormat="1">
      <c r="B100" s="368"/>
      <c r="D100" s="421" t="s">
        <v>99</v>
      </c>
      <c r="F100" s="148" t="s">
        <v>110</v>
      </c>
      <c r="L100" s="368"/>
      <c r="M100" s="422"/>
      <c r="T100" s="423"/>
      <c r="AT100" s="424" t="s">
        <v>99</v>
      </c>
      <c r="AU100" s="424">
        <v>0</v>
      </c>
      <c r="AY100" s="31" t="s">
        <v>91</v>
      </c>
      <c r="BJ100" s="31">
        <v>0</v>
      </c>
    </row>
    <row r="101" spans="2:62" s="37" customFormat="1" ht="11.25">
      <c r="B101" s="425"/>
      <c r="C101" s="426"/>
      <c r="D101" s="427" t="s">
        <v>101</v>
      </c>
      <c r="E101" s="428"/>
      <c r="F101" s="429" t="s">
        <v>413</v>
      </c>
      <c r="G101" s="430"/>
      <c r="H101" s="431">
        <v>137.91</v>
      </c>
      <c r="I101" s="432"/>
      <c r="J101" s="432"/>
      <c r="K101" s="433"/>
      <c r="L101" s="425"/>
      <c r="M101" s="434"/>
      <c r="N101" s="433"/>
      <c r="O101" s="435"/>
      <c r="P101" s="435"/>
      <c r="Q101" s="435"/>
      <c r="R101" s="435"/>
      <c r="S101" s="435"/>
      <c r="T101" s="436"/>
      <c r="AT101" s="37" t="s">
        <v>101</v>
      </c>
      <c r="AU101" s="37">
        <v>0</v>
      </c>
      <c r="AV101" s="37">
        <v>2</v>
      </c>
      <c r="AW101" s="37" t="b">
        <v>1</v>
      </c>
      <c r="AY101" s="37" t="s">
        <v>91</v>
      </c>
      <c r="BJ101" s="37">
        <v>0</v>
      </c>
    </row>
    <row r="102" spans="2:62" s="37" customFormat="1" ht="11.25">
      <c r="B102" s="425"/>
      <c r="C102" s="426"/>
      <c r="D102" s="427" t="s">
        <v>101</v>
      </c>
      <c r="E102" s="428"/>
      <c r="F102" s="439" t="s">
        <v>103</v>
      </c>
      <c r="G102" s="437"/>
      <c r="H102" s="440">
        <v>137.91</v>
      </c>
      <c r="I102" s="432"/>
      <c r="J102" s="432"/>
      <c r="K102" s="433"/>
      <c r="L102" s="425"/>
      <c r="M102" s="434"/>
      <c r="N102" s="433"/>
      <c r="O102" s="435"/>
      <c r="P102" s="435"/>
      <c r="Q102" s="435"/>
      <c r="R102" s="435"/>
      <c r="S102" s="435"/>
      <c r="T102" s="436"/>
      <c r="AT102" s="37" t="s">
        <v>101</v>
      </c>
      <c r="AU102" s="37">
        <v>0</v>
      </c>
      <c r="AV102" s="37">
        <v>4</v>
      </c>
      <c r="AW102" s="37" t="b">
        <v>1</v>
      </c>
      <c r="AX102" s="37" t="b">
        <v>1</v>
      </c>
      <c r="AY102" s="37" t="s">
        <v>91</v>
      </c>
      <c r="BJ102" s="37">
        <v>0</v>
      </c>
    </row>
    <row r="103" spans="2:62" s="36" customFormat="1" ht="24">
      <c r="B103" s="759"/>
      <c r="C103" s="605">
        <v>4</v>
      </c>
      <c r="D103" s="605" t="s">
        <v>94</v>
      </c>
      <c r="E103" s="760" t="s">
        <v>112</v>
      </c>
      <c r="F103" s="760" t="s">
        <v>113</v>
      </c>
      <c r="G103" s="761" t="s">
        <v>97</v>
      </c>
      <c r="H103" s="762">
        <v>17.5</v>
      </c>
      <c r="I103" s="763"/>
      <c r="J103" s="764">
        <f>ROUND(H103*I103,2)</f>
        <v>0</v>
      </c>
      <c r="K103" s="760" t="s">
        <v>98</v>
      </c>
      <c r="L103" s="759"/>
      <c r="M103" s="765"/>
      <c r="N103" s="766" t="s">
        <v>26</v>
      </c>
      <c r="O103" s="767">
        <v>2.5369999999999999</v>
      </c>
      <c r="P103" s="767">
        <f>H103*O103</f>
        <v>44.397500000000001</v>
      </c>
      <c r="Q103" s="767">
        <v>0</v>
      </c>
      <c r="R103" s="767">
        <f>H103*Q103</f>
        <v>0</v>
      </c>
      <c r="S103" s="767">
        <v>0.32500000000000001</v>
      </c>
      <c r="T103" s="768">
        <f>H103*S103</f>
        <v>5.6875</v>
      </c>
      <c r="U103" s="769"/>
      <c r="V103" s="769"/>
      <c r="W103" s="769"/>
      <c r="X103" s="769"/>
      <c r="Y103" s="769"/>
      <c r="Z103" s="769"/>
      <c r="AA103" s="769"/>
      <c r="AB103" s="769"/>
      <c r="AC103" s="769"/>
      <c r="AD103" s="769"/>
      <c r="AE103" s="769"/>
      <c r="AF103" s="769"/>
      <c r="AG103" s="769"/>
      <c r="AH103" s="769"/>
      <c r="AI103" s="769"/>
      <c r="AJ103" s="769"/>
      <c r="AK103" s="769"/>
      <c r="AL103" s="769"/>
      <c r="AM103" s="769"/>
      <c r="AN103" s="769"/>
      <c r="AO103" s="769"/>
      <c r="AP103" s="769"/>
      <c r="AQ103" s="769"/>
      <c r="AR103" s="769">
        <v>4</v>
      </c>
      <c r="AS103" s="769"/>
      <c r="AT103" s="769" t="s">
        <v>94</v>
      </c>
      <c r="AU103" s="769">
        <v>2</v>
      </c>
      <c r="AV103" s="769"/>
      <c r="AW103" s="769"/>
      <c r="AX103" s="769"/>
      <c r="AY103" s="769" t="s">
        <v>91</v>
      </c>
      <c r="AZ103" s="769"/>
      <c r="BA103" s="769"/>
      <c r="BB103" s="769"/>
      <c r="BC103" s="769"/>
      <c r="BD103" s="769"/>
      <c r="BE103" s="769">
        <f>IF(N103="základní",J103,0)</f>
        <v>0</v>
      </c>
      <c r="BF103" s="769">
        <f>IF(N103="snížená",J103,0)</f>
        <v>0</v>
      </c>
      <c r="BG103" s="769">
        <f>IF(N103="zákl. přenesená",J103,0)</f>
        <v>0</v>
      </c>
      <c r="BH103" s="769">
        <f>IF(N103="sníž. přenesená",J103,0)</f>
        <v>0</v>
      </c>
      <c r="BI103" s="769">
        <f>IF(N103="nulová",J103,0)</f>
        <v>0</v>
      </c>
      <c r="BJ103" s="769">
        <v>1</v>
      </c>
    </row>
    <row r="104" spans="2:62" s="31" customFormat="1">
      <c r="B104" s="368"/>
      <c r="D104" s="421" t="s">
        <v>99</v>
      </c>
      <c r="F104" s="148" t="s">
        <v>114</v>
      </c>
      <c r="L104" s="368"/>
      <c r="M104" s="422"/>
      <c r="T104" s="423"/>
      <c r="AT104" s="424" t="s">
        <v>99</v>
      </c>
      <c r="AU104" s="424">
        <v>0</v>
      </c>
      <c r="AY104" s="31" t="s">
        <v>91</v>
      </c>
      <c r="BJ104" s="31">
        <v>0</v>
      </c>
    </row>
    <row r="105" spans="2:62" s="37" customFormat="1" ht="11.25">
      <c r="B105" s="425"/>
      <c r="C105" s="426"/>
      <c r="D105" s="427" t="s">
        <v>101</v>
      </c>
      <c r="E105" s="428"/>
      <c r="F105" s="429" t="s">
        <v>414</v>
      </c>
      <c r="G105" s="430"/>
      <c r="H105" s="431">
        <v>17.5</v>
      </c>
      <c r="I105" s="432"/>
      <c r="J105" s="432"/>
      <c r="K105" s="433"/>
      <c r="L105" s="425"/>
      <c r="M105" s="434"/>
      <c r="N105" s="433"/>
      <c r="O105" s="435"/>
      <c r="P105" s="435"/>
      <c r="Q105" s="435"/>
      <c r="R105" s="435"/>
      <c r="S105" s="435"/>
      <c r="T105" s="436"/>
      <c r="AT105" s="37" t="s">
        <v>101</v>
      </c>
      <c r="AU105" s="37">
        <v>0</v>
      </c>
      <c r="AV105" s="37">
        <v>2</v>
      </c>
      <c r="AW105" s="37" t="b">
        <v>1</v>
      </c>
      <c r="AY105" s="37" t="s">
        <v>91</v>
      </c>
      <c r="BJ105" s="37">
        <v>0</v>
      </c>
    </row>
    <row r="106" spans="2:62" s="37" customFormat="1" ht="11.25">
      <c r="B106" s="425"/>
      <c r="C106" s="426"/>
      <c r="D106" s="427" t="s">
        <v>101</v>
      </c>
      <c r="E106" s="428"/>
      <c r="F106" s="439" t="s">
        <v>103</v>
      </c>
      <c r="G106" s="437"/>
      <c r="H106" s="440">
        <v>17.5</v>
      </c>
      <c r="I106" s="432"/>
      <c r="J106" s="432"/>
      <c r="K106" s="433"/>
      <c r="L106" s="425"/>
      <c r="M106" s="434"/>
      <c r="N106" s="433"/>
      <c r="O106" s="435"/>
      <c r="P106" s="435"/>
      <c r="Q106" s="435"/>
      <c r="R106" s="435"/>
      <c r="S106" s="435"/>
      <c r="T106" s="436"/>
      <c r="AT106" s="37" t="s">
        <v>101</v>
      </c>
      <c r="AU106" s="37">
        <v>0</v>
      </c>
      <c r="AV106" s="37">
        <v>4</v>
      </c>
      <c r="AW106" s="37" t="b">
        <v>1</v>
      </c>
      <c r="AX106" s="37" t="b">
        <v>1</v>
      </c>
      <c r="AY106" s="37" t="s">
        <v>91</v>
      </c>
      <c r="BJ106" s="37">
        <v>0</v>
      </c>
    </row>
    <row r="107" spans="2:62" s="36" customFormat="1">
      <c r="B107" s="759"/>
      <c r="C107" s="605">
        <v>5</v>
      </c>
      <c r="D107" s="605" t="s">
        <v>94</v>
      </c>
      <c r="E107" s="760" t="s">
        <v>116</v>
      </c>
      <c r="F107" s="760" t="s">
        <v>117</v>
      </c>
      <c r="G107" s="761" t="s">
        <v>118</v>
      </c>
      <c r="H107" s="762">
        <v>81</v>
      </c>
      <c r="I107" s="763"/>
      <c r="J107" s="764">
        <f>ROUND(H107*I107,2)</f>
        <v>0</v>
      </c>
      <c r="K107" s="760" t="s">
        <v>98</v>
      </c>
      <c r="L107" s="759"/>
      <c r="M107" s="765"/>
      <c r="N107" s="766" t="s">
        <v>26</v>
      </c>
      <c r="O107" s="767">
        <v>0</v>
      </c>
      <c r="P107" s="767">
        <f>H107*O107</f>
        <v>0</v>
      </c>
      <c r="Q107" s="767">
        <v>0</v>
      </c>
      <c r="R107" s="767">
        <f>H107*Q107</f>
        <v>0</v>
      </c>
      <c r="S107" s="767">
        <v>0.28999999999999998</v>
      </c>
      <c r="T107" s="768">
        <f>H107*S107</f>
        <v>23.49</v>
      </c>
      <c r="U107" s="769"/>
      <c r="V107" s="769"/>
      <c r="W107" s="769"/>
      <c r="X107" s="769"/>
      <c r="Y107" s="769"/>
      <c r="Z107" s="769"/>
      <c r="AA107" s="769"/>
      <c r="AB107" s="769"/>
      <c r="AC107" s="769"/>
      <c r="AD107" s="769"/>
      <c r="AE107" s="769"/>
      <c r="AF107" s="769"/>
      <c r="AG107" s="769"/>
      <c r="AH107" s="769"/>
      <c r="AI107" s="769"/>
      <c r="AJ107" s="769"/>
      <c r="AK107" s="769"/>
      <c r="AL107" s="769"/>
      <c r="AM107" s="769"/>
      <c r="AN107" s="769"/>
      <c r="AO107" s="769"/>
      <c r="AP107" s="769"/>
      <c r="AQ107" s="769"/>
      <c r="AR107" s="769">
        <v>4</v>
      </c>
      <c r="AS107" s="769"/>
      <c r="AT107" s="769" t="s">
        <v>94</v>
      </c>
      <c r="AU107" s="769">
        <v>2</v>
      </c>
      <c r="AV107" s="769"/>
      <c r="AW107" s="769"/>
      <c r="AX107" s="769"/>
      <c r="AY107" s="769" t="s">
        <v>91</v>
      </c>
      <c r="AZ107" s="769"/>
      <c r="BA107" s="769"/>
      <c r="BB107" s="769"/>
      <c r="BC107" s="769"/>
      <c r="BD107" s="769"/>
      <c r="BE107" s="769">
        <f>IF(N107="základní",J107,0)</f>
        <v>0</v>
      </c>
      <c r="BF107" s="769">
        <f>IF(N107="snížená",J107,0)</f>
        <v>0</v>
      </c>
      <c r="BG107" s="769">
        <f>IF(N107="zákl. přenesená",J107,0)</f>
        <v>0</v>
      </c>
      <c r="BH107" s="769">
        <f>IF(N107="sníž. přenesená",J107,0)</f>
        <v>0</v>
      </c>
      <c r="BI107" s="769">
        <f>IF(N107="nulová",J107,0)</f>
        <v>0</v>
      </c>
      <c r="BJ107" s="769">
        <v>1</v>
      </c>
    </row>
    <row r="108" spans="2:62" s="31" customFormat="1">
      <c r="B108" s="368"/>
      <c r="D108" s="421" t="s">
        <v>99</v>
      </c>
      <c r="F108" s="148" t="s">
        <v>119</v>
      </c>
      <c r="L108" s="368"/>
      <c r="M108" s="422"/>
      <c r="T108" s="423"/>
      <c r="AT108" s="424" t="s">
        <v>99</v>
      </c>
      <c r="AU108" s="424">
        <v>0</v>
      </c>
      <c r="AY108" s="31" t="s">
        <v>91</v>
      </c>
      <c r="BJ108" s="31">
        <v>0</v>
      </c>
    </row>
    <row r="109" spans="2:62" s="37" customFormat="1" ht="11.25">
      <c r="B109" s="425"/>
      <c r="C109" s="426"/>
      <c r="D109" s="427" t="s">
        <v>101</v>
      </c>
      <c r="E109" s="428"/>
      <c r="F109" s="429" t="s">
        <v>415</v>
      </c>
      <c r="G109" s="430"/>
      <c r="H109" s="431">
        <v>81</v>
      </c>
      <c r="I109" s="432"/>
      <c r="J109" s="432"/>
      <c r="K109" s="433"/>
      <c r="L109" s="425"/>
      <c r="M109" s="434"/>
      <c r="N109" s="433"/>
      <c r="O109" s="435"/>
      <c r="P109" s="435"/>
      <c r="Q109" s="435"/>
      <c r="R109" s="435"/>
      <c r="S109" s="435"/>
      <c r="T109" s="436"/>
      <c r="AT109" s="37" t="s">
        <v>101</v>
      </c>
      <c r="AU109" s="37">
        <v>0</v>
      </c>
      <c r="AV109" s="37">
        <v>2</v>
      </c>
      <c r="AW109" s="37" t="b">
        <v>1</v>
      </c>
      <c r="AY109" s="37" t="s">
        <v>91</v>
      </c>
      <c r="BJ109" s="37">
        <v>0</v>
      </c>
    </row>
    <row r="110" spans="2:62" s="37" customFormat="1" ht="11.25">
      <c r="B110" s="425"/>
      <c r="C110" s="426"/>
      <c r="D110" s="427" t="s">
        <v>101</v>
      </c>
      <c r="E110" s="428"/>
      <c r="F110" s="439" t="s">
        <v>103</v>
      </c>
      <c r="G110" s="437"/>
      <c r="H110" s="440">
        <v>81</v>
      </c>
      <c r="I110" s="432"/>
      <c r="J110" s="432"/>
      <c r="K110" s="433"/>
      <c r="L110" s="425"/>
      <c r="M110" s="434"/>
      <c r="N110" s="433"/>
      <c r="O110" s="435"/>
      <c r="P110" s="435"/>
      <c r="Q110" s="435"/>
      <c r="R110" s="435"/>
      <c r="S110" s="435"/>
      <c r="T110" s="436"/>
      <c r="AT110" s="37" t="s">
        <v>101</v>
      </c>
      <c r="AU110" s="37">
        <v>0</v>
      </c>
      <c r="AV110" s="37">
        <v>4</v>
      </c>
      <c r="AW110" s="37" t="b">
        <v>1</v>
      </c>
      <c r="AX110" s="37" t="b">
        <v>1</v>
      </c>
      <c r="AY110" s="37" t="s">
        <v>91</v>
      </c>
      <c r="BJ110" s="37">
        <v>0</v>
      </c>
    </row>
    <row r="111" spans="2:62" s="36" customFormat="1" ht="24">
      <c r="B111" s="759"/>
      <c r="C111" s="605">
        <v>6</v>
      </c>
      <c r="D111" s="605" t="s">
        <v>94</v>
      </c>
      <c r="E111" s="760" t="s">
        <v>128</v>
      </c>
      <c r="F111" s="760" t="s">
        <v>129</v>
      </c>
      <c r="G111" s="761" t="s">
        <v>130</v>
      </c>
      <c r="H111" s="762">
        <v>23.588000000000001</v>
      </c>
      <c r="I111" s="763"/>
      <c r="J111" s="764">
        <f>ROUND(H111*I111,2)</f>
        <v>0</v>
      </c>
      <c r="K111" s="760" t="s">
        <v>98</v>
      </c>
      <c r="L111" s="759"/>
      <c r="M111" s="765"/>
      <c r="N111" s="766" t="s">
        <v>26</v>
      </c>
      <c r="O111" s="767">
        <v>0</v>
      </c>
      <c r="P111" s="767">
        <f>H111*O111</f>
        <v>0</v>
      </c>
      <c r="Q111" s="767">
        <v>0</v>
      </c>
      <c r="R111" s="767">
        <f>H111*Q111</f>
        <v>0</v>
      </c>
      <c r="S111" s="767">
        <v>0</v>
      </c>
      <c r="T111" s="768">
        <f>H111*S111</f>
        <v>0</v>
      </c>
      <c r="U111" s="769"/>
      <c r="V111" s="769"/>
      <c r="W111" s="769"/>
      <c r="X111" s="769"/>
      <c r="Y111" s="769"/>
      <c r="Z111" s="769"/>
      <c r="AA111" s="769"/>
      <c r="AB111" s="769"/>
      <c r="AC111" s="769"/>
      <c r="AD111" s="769"/>
      <c r="AE111" s="769"/>
      <c r="AF111" s="769"/>
      <c r="AG111" s="769"/>
      <c r="AH111" s="769"/>
      <c r="AI111" s="769"/>
      <c r="AJ111" s="769"/>
      <c r="AK111" s="769"/>
      <c r="AL111" s="769"/>
      <c r="AM111" s="769"/>
      <c r="AN111" s="769"/>
      <c r="AO111" s="769"/>
      <c r="AP111" s="769"/>
      <c r="AQ111" s="769"/>
      <c r="AR111" s="769">
        <v>4</v>
      </c>
      <c r="AS111" s="769"/>
      <c r="AT111" s="769" t="s">
        <v>94</v>
      </c>
      <c r="AU111" s="769">
        <v>2</v>
      </c>
      <c r="AV111" s="769"/>
      <c r="AW111" s="769"/>
      <c r="AX111" s="769"/>
      <c r="AY111" s="769" t="s">
        <v>91</v>
      </c>
      <c r="AZ111" s="769"/>
      <c r="BA111" s="769"/>
      <c r="BB111" s="769"/>
      <c r="BC111" s="769"/>
      <c r="BD111" s="769"/>
      <c r="BE111" s="769">
        <f>IF(N111="základní",J111,0)</f>
        <v>0</v>
      </c>
      <c r="BF111" s="769">
        <f>IF(N111="snížená",J111,0)</f>
        <v>0</v>
      </c>
      <c r="BG111" s="769">
        <f>IF(N111="zákl. přenesená",J111,0)</f>
        <v>0</v>
      </c>
      <c r="BH111" s="769">
        <f>IF(N111="sníž. přenesená",J111,0)</f>
        <v>0</v>
      </c>
      <c r="BI111" s="769">
        <f>IF(N111="nulová",J111,0)</f>
        <v>0</v>
      </c>
      <c r="BJ111" s="769">
        <v>1</v>
      </c>
    </row>
    <row r="112" spans="2:62" s="31" customFormat="1">
      <c r="B112" s="368"/>
      <c r="D112" s="421" t="s">
        <v>99</v>
      </c>
      <c r="F112" s="148" t="s">
        <v>131</v>
      </c>
      <c r="L112" s="368"/>
      <c r="M112" s="422"/>
      <c r="T112" s="423"/>
      <c r="AT112" s="424" t="s">
        <v>99</v>
      </c>
      <c r="AU112" s="424">
        <v>0</v>
      </c>
      <c r="AY112" s="31" t="s">
        <v>91</v>
      </c>
      <c r="BJ112" s="31">
        <v>0</v>
      </c>
    </row>
    <row r="113" spans="2:62" s="37" customFormat="1" ht="11.25">
      <c r="B113" s="425"/>
      <c r="C113" s="426"/>
      <c r="D113" s="427" t="s">
        <v>101</v>
      </c>
      <c r="E113" s="428"/>
      <c r="F113" s="429" t="s">
        <v>416</v>
      </c>
      <c r="G113" s="430"/>
      <c r="H113" s="431">
        <v>23.588000000000001</v>
      </c>
      <c r="I113" s="432"/>
      <c r="J113" s="432"/>
      <c r="K113" s="433"/>
      <c r="L113" s="425"/>
      <c r="M113" s="434"/>
      <c r="N113" s="433"/>
      <c r="O113" s="435"/>
      <c r="P113" s="435"/>
      <c r="Q113" s="435"/>
      <c r="R113" s="435"/>
      <c r="S113" s="435"/>
      <c r="T113" s="436"/>
      <c r="AT113" s="37" t="s">
        <v>101</v>
      </c>
      <c r="AU113" s="37">
        <v>0</v>
      </c>
      <c r="AV113" s="37">
        <v>2</v>
      </c>
      <c r="AW113" s="37" t="b">
        <v>1</v>
      </c>
      <c r="AY113" s="37" t="s">
        <v>91</v>
      </c>
      <c r="BJ113" s="37">
        <v>0</v>
      </c>
    </row>
    <row r="114" spans="2:62" s="37" customFormat="1" ht="11.25">
      <c r="B114" s="425"/>
      <c r="C114" s="426"/>
      <c r="D114" s="427" t="s">
        <v>101</v>
      </c>
      <c r="E114" s="428"/>
      <c r="F114" s="439" t="s">
        <v>103</v>
      </c>
      <c r="G114" s="437"/>
      <c r="H114" s="440">
        <v>23.588000000000001</v>
      </c>
      <c r="I114" s="432"/>
      <c r="J114" s="432"/>
      <c r="K114" s="433"/>
      <c r="L114" s="425"/>
      <c r="M114" s="434"/>
      <c r="N114" s="433"/>
      <c r="O114" s="435"/>
      <c r="P114" s="435"/>
      <c r="Q114" s="435"/>
      <c r="R114" s="435"/>
      <c r="S114" s="435"/>
      <c r="T114" s="436"/>
      <c r="AT114" s="37" t="s">
        <v>101</v>
      </c>
      <c r="AU114" s="37">
        <v>0</v>
      </c>
      <c r="AV114" s="37">
        <v>4</v>
      </c>
      <c r="AW114" s="37" t="b">
        <v>1</v>
      </c>
      <c r="AX114" s="37" t="b">
        <v>1</v>
      </c>
      <c r="AY114" s="37" t="s">
        <v>91</v>
      </c>
      <c r="BJ114" s="37">
        <v>0</v>
      </c>
    </row>
    <row r="115" spans="2:62" s="36" customFormat="1" ht="24">
      <c r="B115" s="759"/>
      <c r="C115" s="605">
        <v>7</v>
      </c>
      <c r="D115" s="605" t="s">
        <v>94</v>
      </c>
      <c r="E115" s="760" t="s">
        <v>133</v>
      </c>
      <c r="F115" s="760" t="s">
        <v>134</v>
      </c>
      <c r="G115" s="761" t="s">
        <v>130</v>
      </c>
      <c r="H115" s="762">
        <v>10.08</v>
      </c>
      <c r="I115" s="763"/>
      <c r="J115" s="764">
        <f>ROUND(H115*I115,2)</f>
        <v>0</v>
      </c>
      <c r="K115" s="760" t="s">
        <v>98</v>
      </c>
      <c r="L115" s="759"/>
      <c r="M115" s="765"/>
      <c r="N115" s="766" t="s">
        <v>26</v>
      </c>
      <c r="O115" s="767">
        <v>0</v>
      </c>
      <c r="P115" s="767">
        <f>H115*O115</f>
        <v>0</v>
      </c>
      <c r="Q115" s="767">
        <v>0</v>
      </c>
      <c r="R115" s="767">
        <f>H115*Q115</f>
        <v>0</v>
      </c>
      <c r="S115" s="767">
        <v>0</v>
      </c>
      <c r="T115" s="768">
        <f>H115*S115</f>
        <v>0</v>
      </c>
      <c r="U115" s="769"/>
      <c r="V115" s="769"/>
      <c r="W115" s="769"/>
      <c r="X115" s="769"/>
      <c r="Y115" s="769"/>
      <c r="Z115" s="769"/>
      <c r="AA115" s="769"/>
      <c r="AB115" s="769"/>
      <c r="AC115" s="769"/>
      <c r="AD115" s="769"/>
      <c r="AE115" s="769"/>
      <c r="AF115" s="769"/>
      <c r="AG115" s="769"/>
      <c r="AH115" s="769"/>
      <c r="AI115" s="769"/>
      <c r="AJ115" s="769"/>
      <c r="AK115" s="769"/>
      <c r="AL115" s="769"/>
      <c r="AM115" s="769"/>
      <c r="AN115" s="769"/>
      <c r="AO115" s="769"/>
      <c r="AP115" s="769"/>
      <c r="AQ115" s="769"/>
      <c r="AR115" s="769">
        <v>4</v>
      </c>
      <c r="AS115" s="769"/>
      <c r="AT115" s="769" t="s">
        <v>94</v>
      </c>
      <c r="AU115" s="769">
        <v>2</v>
      </c>
      <c r="AV115" s="769"/>
      <c r="AW115" s="769"/>
      <c r="AX115" s="769"/>
      <c r="AY115" s="769" t="s">
        <v>91</v>
      </c>
      <c r="AZ115" s="769"/>
      <c r="BA115" s="769"/>
      <c r="BB115" s="769"/>
      <c r="BC115" s="769"/>
      <c r="BD115" s="769"/>
      <c r="BE115" s="769">
        <f>IF(N115="základní",J115,0)</f>
        <v>0</v>
      </c>
      <c r="BF115" s="769">
        <f>IF(N115="snížená",J115,0)</f>
        <v>0</v>
      </c>
      <c r="BG115" s="769">
        <f>IF(N115="zákl. přenesená",J115,0)</f>
        <v>0</v>
      </c>
      <c r="BH115" s="769">
        <f>IF(N115="sníž. přenesená",J115,0)</f>
        <v>0</v>
      </c>
      <c r="BI115" s="769">
        <f>IF(N115="nulová",J115,0)</f>
        <v>0</v>
      </c>
      <c r="BJ115" s="769">
        <v>1</v>
      </c>
    </row>
    <row r="116" spans="2:62" s="31" customFormat="1">
      <c r="B116" s="368"/>
      <c r="D116" s="421" t="s">
        <v>99</v>
      </c>
      <c r="F116" s="148" t="s">
        <v>135</v>
      </c>
      <c r="L116" s="368"/>
      <c r="M116" s="422"/>
      <c r="T116" s="423"/>
      <c r="AT116" s="424" t="s">
        <v>99</v>
      </c>
      <c r="AU116" s="424">
        <v>0</v>
      </c>
      <c r="AY116" s="31" t="s">
        <v>91</v>
      </c>
      <c r="BJ116" s="31">
        <v>0</v>
      </c>
    </row>
    <row r="117" spans="2:62" s="37" customFormat="1" ht="11.25">
      <c r="B117" s="425"/>
      <c r="C117" s="426"/>
      <c r="D117" s="427" t="s">
        <v>101</v>
      </c>
      <c r="E117" s="428"/>
      <c r="F117" s="429" t="s">
        <v>417</v>
      </c>
      <c r="G117" s="430"/>
      <c r="H117" s="431">
        <v>10.08</v>
      </c>
      <c r="I117" s="432"/>
      <c r="J117" s="432"/>
      <c r="K117" s="433"/>
      <c r="L117" s="425"/>
      <c r="M117" s="434"/>
      <c r="N117" s="433"/>
      <c r="O117" s="435"/>
      <c r="P117" s="435"/>
      <c r="Q117" s="435"/>
      <c r="R117" s="435"/>
      <c r="S117" s="435"/>
      <c r="T117" s="436"/>
      <c r="AT117" s="37" t="s">
        <v>101</v>
      </c>
      <c r="AU117" s="37">
        <v>0</v>
      </c>
      <c r="AV117" s="37">
        <v>2</v>
      </c>
      <c r="AW117" s="37" t="b">
        <v>1</v>
      </c>
      <c r="AY117" s="37" t="s">
        <v>91</v>
      </c>
      <c r="BJ117" s="37">
        <v>0</v>
      </c>
    </row>
    <row r="118" spans="2:62" s="37" customFormat="1" ht="11.25">
      <c r="B118" s="425"/>
      <c r="C118" s="426"/>
      <c r="D118" s="427" t="s">
        <v>101</v>
      </c>
      <c r="E118" s="428"/>
      <c r="F118" s="439" t="s">
        <v>103</v>
      </c>
      <c r="G118" s="437"/>
      <c r="H118" s="440">
        <v>10.08</v>
      </c>
      <c r="I118" s="432"/>
      <c r="J118" s="432"/>
      <c r="K118" s="433"/>
      <c r="L118" s="425"/>
      <c r="M118" s="434"/>
      <c r="N118" s="433"/>
      <c r="O118" s="435"/>
      <c r="P118" s="435"/>
      <c r="Q118" s="435"/>
      <c r="R118" s="435"/>
      <c r="S118" s="435"/>
      <c r="T118" s="436"/>
      <c r="AT118" s="37" t="s">
        <v>101</v>
      </c>
      <c r="AU118" s="37">
        <v>0</v>
      </c>
      <c r="AV118" s="37">
        <v>4</v>
      </c>
      <c r="AW118" s="37" t="b">
        <v>1</v>
      </c>
      <c r="AX118" s="37" t="b">
        <v>1</v>
      </c>
      <c r="AY118" s="37" t="s">
        <v>91</v>
      </c>
      <c r="BJ118" s="37">
        <v>0</v>
      </c>
    </row>
    <row r="119" spans="2:62" s="36" customFormat="1" ht="24">
      <c r="B119" s="759"/>
      <c r="C119" s="605">
        <v>8</v>
      </c>
      <c r="D119" s="605" t="s">
        <v>94</v>
      </c>
      <c r="E119" s="760" t="s">
        <v>137</v>
      </c>
      <c r="F119" s="760" t="s">
        <v>138</v>
      </c>
      <c r="G119" s="761" t="s">
        <v>130</v>
      </c>
      <c r="H119" s="762">
        <v>7.29</v>
      </c>
      <c r="I119" s="763"/>
      <c r="J119" s="764">
        <f>ROUND(H119*I119,2)</f>
        <v>0</v>
      </c>
      <c r="K119" s="760" t="s">
        <v>98</v>
      </c>
      <c r="L119" s="759"/>
      <c r="M119" s="765"/>
      <c r="N119" s="766" t="s">
        <v>26</v>
      </c>
      <c r="O119" s="767">
        <v>1.548</v>
      </c>
      <c r="P119" s="767">
        <f>H119*O119</f>
        <v>11.28492</v>
      </c>
      <c r="Q119" s="767">
        <v>0</v>
      </c>
      <c r="R119" s="767">
        <f>H119*Q119</f>
        <v>0</v>
      </c>
      <c r="S119" s="767">
        <v>0</v>
      </c>
      <c r="T119" s="768">
        <f>H119*S119</f>
        <v>0</v>
      </c>
      <c r="U119" s="769"/>
      <c r="V119" s="769"/>
      <c r="W119" s="769"/>
      <c r="X119" s="769"/>
      <c r="Y119" s="769"/>
      <c r="Z119" s="769"/>
      <c r="AA119" s="769"/>
      <c r="AB119" s="769"/>
      <c r="AC119" s="769"/>
      <c r="AD119" s="769"/>
      <c r="AE119" s="769"/>
      <c r="AF119" s="769"/>
      <c r="AG119" s="769"/>
      <c r="AH119" s="769"/>
      <c r="AI119" s="769"/>
      <c r="AJ119" s="769"/>
      <c r="AK119" s="769"/>
      <c r="AL119" s="769"/>
      <c r="AM119" s="769"/>
      <c r="AN119" s="769"/>
      <c r="AO119" s="769"/>
      <c r="AP119" s="769"/>
      <c r="AQ119" s="769"/>
      <c r="AR119" s="769">
        <v>4</v>
      </c>
      <c r="AS119" s="769"/>
      <c r="AT119" s="769" t="s">
        <v>94</v>
      </c>
      <c r="AU119" s="769">
        <v>2</v>
      </c>
      <c r="AV119" s="769"/>
      <c r="AW119" s="769"/>
      <c r="AX119" s="769"/>
      <c r="AY119" s="769" t="s">
        <v>91</v>
      </c>
      <c r="AZ119" s="769"/>
      <c r="BA119" s="769"/>
      <c r="BB119" s="769"/>
      <c r="BC119" s="769"/>
      <c r="BD119" s="769"/>
      <c r="BE119" s="769">
        <f>IF(N119="základní",J119,0)</f>
        <v>0</v>
      </c>
      <c r="BF119" s="769">
        <f>IF(N119="snížená",J119,0)</f>
        <v>0</v>
      </c>
      <c r="BG119" s="769">
        <f>IF(N119="zákl. přenesená",J119,0)</f>
        <v>0</v>
      </c>
      <c r="BH119" s="769">
        <f>IF(N119="sníž. přenesená",J119,0)</f>
        <v>0</v>
      </c>
      <c r="BI119" s="769">
        <f>IF(N119="nulová",J119,0)</f>
        <v>0</v>
      </c>
      <c r="BJ119" s="769">
        <v>1</v>
      </c>
    </row>
    <row r="120" spans="2:62" s="31" customFormat="1">
      <c r="B120" s="368"/>
      <c r="D120" s="421" t="s">
        <v>99</v>
      </c>
      <c r="F120" s="148" t="s">
        <v>139</v>
      </c>
      <c r="L120" s="368"/>
      <c r="M120" s="422"/>
      <c r="T120" s="423"/>
      <c r="AT120" s="424" t="s">
        <v>99</v>
      </c>
      <c r="AU120" s="424">
        <v>0</v>
      </c>
      <c r="AY120" s="31" t="s">
        <v>91</v>
      </c>
      <c r="BJ120" s="31">
        <v>0</v>
      </c>
    </row>
    <row r="121" spans="2:62" s="37" customFormat="1" ht="11.25">
      <c r="B121" s="425"/>
      <c r="C121" s="426"/>
      <c r="D121" s="427" t="s">
        <v>101</v>
      </c>
      <c r="E121" s="428"/>
      <c r="F121" s="429" t="s">
        <v>418</v>
      </c>
      <c r="G121" s="430"/>
      <c r="H121" s="431">
        <v>7.29</v>
      </c>
      <c r="I121" s="432"/>
      <c r="J121" s="432"/>
      <c r="K121" s="433"/>
      <c r="L121" s="425"/>
      <c r="M121" s="434"/>
      <c r="N121" s="433"/>
      <c r="O121" s="435"/>
      <c r="P121" s="435"/>
      <c r="Q121" s="435"/>
      <c r="R121" s="435"/>
      <c r="S121" s="435"/>
      <c r="T121" s="436"/>
      <c r="AT121" s="37" t="s">
        <v>101</v>
      </c>
      <c r="AU121" s="37">
        <v>0</v>
      </c>
      <c r="AV121" s="37">
        <v>2</v>
      </c>
      <c r="AW121" s="37" t="b">
        <v>1</v>
      </c>
      <c r="AY121" s="37" t="s">
        <v>91</v>
      </c>
      <c r="BJ121" s="37">
        <v>0</v>
      </c>
    </row>
    <row r="122" spans="2:62" s="37" customFormat="1" ht="11.25">
      <c r="B122" s="425"/>
      <c r="C122" s="426"/>
      <c r="D122" s="427" t="s">
        <v>101</v>
      </c>
      <c r="E122" s="428"/>
      <c r="F122" s="439" t="s">
        <v>103</v>
      </c>
      <c r="G122" s="437"/>
      <c r="H122" s="440">
        <v>7.29</v>
      </c>
      <c r="I122" s="432"/>
      <c r="J122" s="432"/>
      <c r="K122" s="433"/>
      <c r="L122" s="425"/>
      <c r="M122" s="434"/>
      <c r="N122" s="433"/>
      <c r="O122" s="435"/>
      <c r="P122" s="435"/>
      <c r="Q122" s="435"/>
      <c r="R122" s="435"/>
      <c r="S122" s="435"/>
      <c r="T122" s="436"/>
      <c r="AT122" s="37" t="s">
        <v>101</v>
      </c>
      <c r="AU122" s="37">
        <v>0</v>
      </c>
      <c r="AV122" s="37">
        <v>4</v>
      </c>
      <c r="AW122" s="37" t="b">
        <v>1</v>
      </c>
      <c r="AX122" s="37" t="b">
        <v>1</v>
      </c>
      <c r="AY122" s="37" t="s">
        <v>91</v>
      </c>
      <c r="BJ122" s="37">
        <v>0</v>
      </c>
    </row>
    <row r="123" spans="2:62" s="36" customFormat="1" ht="24">
      <c r="B123" s="759"/>
      <c r="C123" s="605">
        <v>9</v>
      </c>
      <c r="D123" s="605" t="s">
        <v>94</v>
      </c>
      <c r="E123" s="760" t="s">
        <v>141</v>
      </c>
      <c r="F123" s="760" t="s">
        <v>142</v>
      </c>
      <c r="G123" s="761" t="s">
        <v>130</v>
      </c>
      <c r="H123" s="762">
        <v>26.378</v>
      </c>
      <c r="I123" s="763"/>
      <c r="J123" s="764">
        <f>ROUND(H123*I123,2)</f>
        <v>0</v>
      </c>
      <c r="K123" s="760" t="s">
        <v>98</v>
      </c>
      <c r="L123" s="759"/>
      <c r="M123" s="765"/>
      <c r="N123" s="766" t="s">
        <v>26</v>
      </c>
      <c r="O123" s="767">
        <v>8.6999999999999994E-2</v>
      </c>
      <c r="P123" s="767">
        <f>H123*O123</f>
        <v>2.294886</v>
      </c>
      <c r="Q123" s="767">
        <v>0</v>
      </c>
      <c r="R123" s="767">
        <f>H123*Q123</f>
        <v>0</v>
      </c>
      <c r="S123" s="767">
        <v>0</v>
      </c>
      <c r="T123" s="768">
        <f>H123*S123</f>
        <v>0</v>
      </c>
      <c r="U123" s="769"/>
      <c r="V123" s="769"/>
      <c r="W123" s="769"/>
      <c r="X123" s="769"/>
      <c r="Y123" s="769"/>
      <c r="Z123" s="769"/>
      <c r="AA123" s="769"/>
      <c r="AB123" s="769"/>
      <c r="AC123" s="769"/>
      <c r="AD123" s="769"/>
      <c r="AE123" s="769"/>
      <c r="AF123" s="769"/>
      <c r="AG123" s="769"/>
      <c r="AH123" s="769"/>
      <c r="AI123" s="769"/>
      <c r="AJ123" s="769"/>
      <c r="AK123" s="769"/>
      <c r="AL123" s="769"/>
      <c r="AM123" s="769"/>
      <c r="AN123" s="769"/>
      <c r="AO123" s="769"/>
      <c r="AP123" s="769"/>
      <c r="AQ123" s="769"/>
      <c r="AR123" s="769">
        <v>4</v>
      </c>
      <c r="AS123" s="769"/>
      <c r="AT123" s="769" t="s">
        <v>94</v>
      </c>
      <c r="AU123" s="769">
        <v>2</v>
      </c>
      <c r="AV123" s="769"/>
      <c r="AW123" s="769"/>
      <c r="AX123" s="769"/>
      <c r="AY123" s="769" t="s">
        <v>91</v>
      </c>
      <c r="AZ123" s="769"/>
      <c r="BA123" s="769"/>
      <c r="BB123" s="769"/>
      <c r="BC123" s="769"/>
      <c r="BD123" s="769"/>
      <c r="BE123" s="769">
        <f>IF(N123="základní",J123,0)</f>
        <v>0</v>
      </c>
      <c r="BF123" s="769">
        <f>IF(N123="snížená",J123,0)</f>
        <v>0</v>
      </c>
      <c r="BG123" s="769">
        <f>IF(N123="zákl. přenesená",J123,0)</f>
        <v>0</v>
      </c>
      <c r="BH123" s="769">
        <f>IF(N123="sníž. přenesená",J123,0)</f>
        <v>0</v>
      </c>
      <c r="BI123" s="769">
        <f>IF(N123="nulová",J123,0)</f>
        <v>0</v>
      </c>
      <c r="BJ123" s="769">
        <v>1</v>
      </c>
    </row>
    <row r="124" spans="2:62" s="31" customFormat="1">
      <c r="B124" s="368"/>
      <c r="D124" s="421" t="s">
        <v>99</v>
      </c>
      <c r="F124" s="148" t="s">
        <v>143</v>
      </c>
      <c r="L124" s="368"/>
      <c r="M124" s="422"/>
      <c r="T124" s="423"/>
      <c r="AT124" s="424" t="s">
        <v>99</v>
      </c>
      <c r="AU124" s="424">
        <v>0</v>
      </c>
      <c r="AY124" s="31" t="s">
        <v>91</v>
      </c>
      <c r="BJ124" s="31">
        <v>0</v>
      </c>
    </row>
    <row r="125" spans="2:62" s="37" customFormat="1" ht="11.25">
      <c r="B125" s="425"/>
      <c r="C125" s="426"/>
      <c r="D125" s="427" t="s">
        <v>101</v>
      </c>
      <c r="E125" s="428"/>
      <c r="F125" s="429" t="s">
        <v>419</v>
      </c>
      <c r="G125" s="430"/>
      <c r="H125" s="431">
        <v>26.378</v>
      </c>
      <c r="I125" s="432"/>
      <c r="J125" s="432"/>
      <c r="K125" s="433"/>
      <c r="L125" s="425"/>
      <c r="M125" s="434"/>
      <c r="N125" s="433"/>
      <c r="O125" s="435"/>
      <c r="P125" s="435"/>
      <c r="Q125" s="435"/>
      <c r="R125" s="435"/>
      <c r="S125" s="435"/>
      <c r="T125" s="436"/>
      <c r="AT125" s="37" t="s">
        <v>101</v>
      </c>
      <c r="AU125" s="37">
        <v>0</v>
      </c>
      <c r="AV125" s="37">
        <v>2</v>
      </c>
      <c r="AW125" s="37" t="b">
        <v>1</v>
      </c>
      <c r="AY125" s="37" t="s">
        <v>91</v>
      </c>
      <c r="BJ125" s="37">
        <v>0</v>
      </c>
    </row>
    <row r="126" spans="2:62" s="37" customFormat="1" ht="11.25">
      <c r="B126" s="425"/>
      <c r="C126" s="426"/>
      <c r="D126" s="427" t="s">
        <v>101</v>
      </c>
      <c r="E126" s="428"/>
      <c r="F126" s="439" t="s">
        <v>103</v>
      </c>
      <c r="G126" s="437"/>
      <c r="H126" s="440">
        <v>26.378</v>
      </c>
      <c r="I126" s="432"/>
      <c r="J126" s="432"/>
      <c r="K126" s="433"/>
      <c r="L126" s="425"/>
      <c r="M126" s="434"/>
      <c r="N126" s="433"/>
      <c r="O126" s="435"/>
      <c r="P126" s="435"/>
      <c r="Q126" s="435"/>
      <c r="R126" s="435"/>
      <c r="S126" s="435"/>
      <c r="T126" s="436"/>
      <c r="AT126" s="37" t="s">
        <v>101</v>
      </c>
      <c r="AU126" s="37">
        <v>0</v>
      </c>
      <c r="AV126" s="37">
        <v>4</v>
      </c>
      <c r="AW126" s="37" t="b">
        <v>1</v>
      </c>
      <c r="AX126" s="37" t="b">
        <v>1</v>
      </c>
      <c r="AY126" s="37" t="s">
        <v>91</v>
      </c>
      <c r="BJ126" s="37">
        <v>0</v>
      </c>
    </row>
    <row r="127" spans="2:62" s="36" customFormat="1" ht="24">
      <c r="B127" s="759"/>
      <c r="C127" s="605">
        <v>10</v>
      </c>
      <c r="D127" s="605" t="s">
        <v>94</v>
      </c>
      <c r="E127" s="760" t="s">
        <v>145</v>
      </c>
      <c r="F127" s="760" t="s">
        <v>146</v>
      </c>
      <c r="G127" s="761" t="s">
        <v>130</v>
      </c>
      <c r="H127" s="762">
        <v>263.77999999999997</v>
      </c>
      <c r="I127" s="763"/>
      <c r="J127" s="764">
        <f>ROUND(H127*I127,2)</f>
        <v>0</v>
      </c>
      <c r="K127" s="760" t="s">
        <v>98</v>
      </c>
      <c r="L127" s="759"/>
      <c r="M127" s="765"/>
      <c r="N127" s="766" t="s">
        <v>26</v>
      </c>
      <c r="O127" s="767">
        <v>0</v>
      </c>
      <c r="P127" s="767">
        <f>H127*O127</f>
        <v>0</v>
      </c>
      <c r="Q127" s="767">
        <v>0</v>
      </c>
      <c r="R127" s="767">
        <f>H127*Q127</f>
        <v>0</v>
      </c>
      <c r="S127" s="767">
        <v>0</v>
      </c>
      <c r="T127" s="768">
        <f>H127*S127</f>
        <v>0</v>
      </c>
      <c r="U127" s="769"/>
      <c r="V127" s="769"/>
      <c r="W127" s="769"/>
      <c r="X127" s="769"/>
      <c r="Y127" s="769"/>
      <c r="Z127" s="769"/>
      <c r="AA127" s="769"/>
      <c r="AB127" s="769"/>
      <c r="AC127" s="769"/>
      <c r="AD127" s="769"/>
      <c r="AE127" s="769"/>
      <c r="AF127" s="769"/>
      <c r="AG127" s="769"/>
      <c r="AH127" s="769"/>
      <c r="AI127" s="769"/>
      <c r="AJ127" s="769"/>
      <c r="AK127" s="769"/>
      <c r="AL127" s="769"/>
      <c r="AM127" s="769"/>
      <c r="AN127" s="769"/>
      <c r="AO127" s="769"/>
      <c r="AP127" s="769"/>
      <c r="AQ127" s="769"/>
      <c r="AR127" s="769">
        <v>4</v>
      </c>
      <c r="AS127" s="769"/>
      <c r="AT127" s="769" t="s">
        <v>94</v>
      </c>
      <c r="AU127" s="769">
        <v>2</v>
      </c>
      <c r="AV127" s="769"/>
      <c r="AW127" s="769"/>
      <c r="AX127" s="769"/>
      <c r="AY127" s="769" t="s">
        <v>91</v>
      </c>
      <c r="AZ127" s="769"/>
      <c r="BA127" s="769"/>
      <c r="BB127" s="769"/>
      <c r="BC127" s="769"/>
      <c r="BD127" s="769"/>
      <c r="BE127" s="769">
        <f>IF(N127="základní",J127,0)</f>
        <v>0</v>
      </c>
      <c r="BF127" s="769">
        <f>IF(N127="snížená",J127,0)</f>
        <v>0</v>
      </c>
      <c r="BG127" s="769">
        <f>IF(N127="zákl. přenesená",J127,0)</f>
        <v>0</v>
      </c>
      <c r="BH127" s="769">
        <f>IF(N127="sníž. přenesená",J127,0)</f>
        <v>0</v>
      </c>
      <c r="BI127" s="769">
        <f>IF(N127="nulová",J127,0)</f>
        <v>0</v>
      </c>
      <c r="BJ127" s="769">
        <v>1</v>
      </c>
    </row>
    <row r="128" spans="2:62" s="31" customFormat="1">
      <c r="B128" s="368"/>
      <c r="D128" s="421" t="s">
        <v>99</v>
      </c>
      <c r="F128" s="148" t="s">
        <v>147</v>
      </c>
      <c r="L128" s="368"/>
      <c r="M128" s="422"/>
      <c r="T128" s="423"/>
      <c r="AT128" s="424" t="s">
        <v>99</v>
      </c>
      <c r="AU128" s="424">
        <v>0</v>
      </c>
      <c r="AY128" s="31" t="s">
        <v>91</v>
      </c>
      <c r="BJ128" s="31">
        <v>0</v>
      </c>
    </row>
    <row r="129" spans="2:62" s="37" customFormat="1" ht="11.25">
      <c r="B129" s="425"/>
      <c r="C129" s="426"/>
      <c r="D129" s="427" t="s">
        <v>101</v>
      </c>
      <c r="E129" s="428"/>
      <c r="F129" s="429" t="s">
        <v>420</v>
      </c>
      <c r="G129" s="430"/>
      <c r="H129" s="431">
        <v>263.77999999999997</v>
      </c>
      <c r="I129" s="432"/>
      <c r="J129" s="432"/>
      <c r="K129" s="433"/>
      <c r="L129" s="425"/>
      <c r="M129" s="434"/>
      <c r="N129" s="433"/>
      <c r="O129" s="435"/>
      <c r="P129" s="435"/>
      <c r="Q129" s="435"/>
      <c r="R129" s="435"/>
      <c r="S129" s="435"/>
      <c r="T129" s="436"/>
      <c r="AT129" s="37" t="s">
        <v>101</v>
      </c>
      <c r="AU129" s="37">
        <v>0</v>
      </c>
      <c r="AV129" s="37">
        <v>2</v>
      </c>
      <c r="AW129" s="37" t="b">
        <v>1</v>
      </c>
      <c r="AY129" s="37" t="s">
        <v>91</v>
      </c>
      <c r="BJ129" s="37">
        <v>0</v>
      </c>
    </row>
    <row r="130" spans="2:62" s="37" customFormat="1" ht="11.25">
      <c r="B130" s="425"/>
      <c r="C130" s="426"/>
      <c r="D130" s="427" t="s">
        <v>101</v>
      </c>
      <c r="E130" s="428"/>
      <c r="F130" s="439" t="s">
        <v>103</v>
      </c>
      <c r="G130" s="437"/>
      <c r="H130" s="440">
        <v>263.77999999999997</v>
      </c>
      <c r="I130" s="432"/>
      <c r="J130" s="432"/>
      <c r="K130" s="433"/>
      <c r="L130" s="425"/>
      <c r="M130" s="434"/>
      <c r="N130" s="433"/>
      <c r="O130" s="435"/>
      <c r="P130" s="435"/>
      <c r="Q130" s="435"/>
      <c r="R130" s="435"/>
      <c r="S130" s="435"/>
      <c r="T130" s="436"/>
      <c r="AT130" s="37" t="s">
        <v>101</v>
      </c>
      <c r="AU130" s="37">
        <v>0</v>
      </c>
      <c r="AV130" s="37">
        <v>4</v>
      </c>
      <c r="AW130" s="37" t="b">
        <v>1</v>
      </c>
      <c r="AX130" s="37" t="b">
        <v>1</v>
      </c>
      <c r="AY130" s="37" t="s">
        <v>91</v>
      </c>
      <c r="BJ130" s="37">
        <v>0</v>
      </c>
    </row>
    <row r="131" spans="2:62" s="36" customFormat="1" ht="24">
      <c r="B131" s="759"/>
      <c r="C131" s="605">
        <v>11</v>
      </c>
      <c r="D131" s="605" t="s">
        <v>94</v>
      </c>
      <c r="E131" s="760" t="s">
        <v>149</v>
      </c>
      <c r="F131" s="760" t="s">
        <v>150</v>
      </c>
      <c r="G131" s="761" t="s">
        <v>151</v>
      </c>
      <c r="H131" s="762">
        <v>47.48</v>
      </c>
      <c r="I131" s="763"/>
      <c r="J131" s="764">
        <f>ROUND(H131*I131,2)</f>
        <v>0</v>
      </c>
      <c r="K131" s="760" t="s">
        <v>98</v>
      </c>
      <c r="L131" s="759"/>
      <c r="M131" s="765"/>
      <c r="N131" s="766" t="s">
        <v>26</v>
      </c>
      <c r="O131" s="767">
        <v>0</v>
      </c>
      <c r="P131" s="767">
        <f>H131*O131</f>
        <v>0</v>
      </c>
      <c r="Q131" s="767">
        <v>0</v>
      </c>
      <c r="R131" s="767">
        <f>H131*Q131</f>
        <v>0</v>
      </c>
      <c r="S131" s="767">
        <v>0</v>
      </c>
      <c r="T131" s="768">
        <f>H131*S131</f>
        <v>0</v>
      </c>
      <c r="U131" s="769"/>
      <c r="V131" s="769"/>
      <c r="W131" s="769"/>
      <c r="X131" s="769"/>
      <c r="Y131" s="769"/>
      <c r="Z131" s="769"/>
      <c r="AA131" s="769"/>
      <c r="AB131" s="769"/>
      <c r="AC131" s="769"/>
      <c r="AD131" s="769"/>
      <c r="AE131" s="769"/>
      <c r="AF131" s="769"/>
      <c r="AG131" s="769"/>
      <c r="AH131" s="769"/>
      <c r="AI131" s="769"/>
      <c r="AJ131" s="769"/>
      <c r="AK131" s="769"/>
      <c r="AL131" s="769"/>
      <c r="AM131" s="769"/>
      <c r="AN131" s="769"/>
      <c r="AO131" s="769"/>
      <c r="AP131" s="769"/>
      <c r="AQ131" s="769"/>
      <c r="AR131" s="769">
        <v>4</v>
      </c>
      <c r="AS131" s="769"/>
      <c r="AT131" s="769" t="s">
        <v>94</v>
      </c>
      <c r="AU131" s="769">
        <v>2</v>
      </c>
      <c r="AV131" s="769"/>
      <c r="AW131" s="769"/>
      <c r="AX131" s="769"/>
      <c r="AY131" s="769" t="s">
        <v>91</v>
      </c>
      <c r="AZ131" s="769"/>
      <c r="BA131" s="769"/>
      <c r="BB131" s="769"/>
      <c r="BC131" s="769"/>
      <c r="BD131" s="769"/>
      <c r="BE131" s="769">
        <f>IF(N131="základní",J131,0)</f>
        <v>0</v>
      </c>
      <c r="BF131" s="769">
        <f>IF(N131="snížená",J131,0)</f>
        <v>0</v>
      </c>
      <c r="BG131" s="769">
        <f>IF(N131="zákl. přenesená",J131,0)</f>
        <v>0</v>
      </c>
      <c r="BH131" s="769">
        <f>IF(N131="sníž. přenesená",J131,0)</f>
        <v>0</v>
      </c>
      <c r="BI131" s="769">
        <f>IF(N131="nulová",J131,0)</f>
        <v>0</v>
      </c>
      <c r="BJ131" s="769">
        <v>1</v>
      </c>
    </row>
    <row r="132" spans="2:62" s="31" customFormat="1">
      <c r="B132" s="368"/>
      <c r="D132" s="421" t="s">
        <v>99</v>
      </c>
      <c r="F132" s="148" t="s">
        <v>152</v>
      </c>
      <c r="L132" s="368"/>
      <c r="M132" s="422"/>
      <c r="T132" s="423"/>
      <c r="AT132" s="424" t="s">
        <v>99</v>
      </c>
      <c r="AU132" s="424">
        <v>0</v>
      </c>
      <c r="AY132" s="31" t="s">
        <v>91</v>
      </c>
      <c r="BJ132" s="31">
        <v>0</v>
      </c>
    </row>
    <row r="133" spans="2:62" s="37" customFormat="1" ht="11.25">
      <c r="B133" s="425"/>
      <c r="C133" s="426"/>
      <c r="D133" s="427" t="s">
        <v>101</v>
      </c>
      <c r="E133" s="428"/>
      <c r="F133" s="429" t="s">
        <v>421</v>
      </c>
      <c r="G133" s="430"/>
      <c r="H133" s="431">
        <v>47.48</v>
      </c>
      <c r="I133" s="432"/>
      <c r="J133" s="432"/>
      <c r="K133" s="433"/>
      <c r="L133" s="425"/>
      <c r="M133" s="434"/>
      <c r="N133" s="433"/>
      <c r="O133" s="435"/>
      <c r="P133" s="435"/>
      <c r="Q133" s="435"/>
      <c r="R133" s="435"/>
      <c r="S133" s="435"/>
      <c r="T133" s="436"/>
      <c r="AT133" s="37" t="s">
        <v>101</v>
      </c>
      <c r="AU133" s="37">
        <v>0</v>
      </c>
      <c r="AV133" s="37">
        <v>2</v>
      </c>
      <c r="AW133" s="37" t="b">
        <v>1</v>
      </c>
      <c r="AY133" s="37" t="s">
        <v>91</v>
      </c>
      <c r="BJ133" s="37">
        <v>0</v>
      </c>
    </row>
    <row r="134" spans="2:62" s="37" customFormat="1" ht="11.25">
      <c r="B134" s="425"/>
      <c r="C134" s="426"/>
      <c r="D134" s="427" t="s">
        <v>101</v>
      </c>
      <c r="E134" s="428"/>
      <c r="F134" s="439" t="s">
        <v>103</v>
      </c>
      <c r="G134" s="437"/>
      <c r="H134" s="440">
        <v>47.48</v>
      </c>
      <c r="I134" s="432"/>
      <c r="J134" s="432"/>
      <c r="K134" s="433"/>
      <c r="L134" s="425"/>
      <c r="M134" s="434"/>
      <c r="N134" s="433"/>
      <c r="O134" s="435"/>
      <c r="P134" s="435"/>
      <c r="Q134" s="435"/>
      <c r="R134" s="435"/>
      <c r="S134" s="435"/>
      <c r="T134" s="436"/>
      <c r="AT134" s="37" t="s">
        <v>101</v>
      </c>
      <c r="AU134" s="37">
        <v>0</v>
      </c>
      <c r="AV134" s="37">
        <v>4</v>
      </c>
      <c r="AW134" s="37" t="b">
        <v>1</v>
      </c>
      <c r="AX134" s="37" t="b">
        <v>1</v>
      </c>
      <c r="AY134" s="37" t="s">
        <v>91</v>
      </c>
      <c r="BJ134" s="37">
        <v>0</v>
      </c>
    </row>
    <row r="135" spans="2:62" s="36" customFormat="1">
      <c r="B135" s="759"/>
      <c r="C135" s="605">
        <v>12</v>
      </c>
      <c r="D135" s="605" t="s">
        <v>94</v>
      </c>
      <c r="E135" s="760" t="s">
        <v>162</v>
      </c>
      <c r="F135" s="760" t="s">
        <v>163</v>
      </c>
      <c r="G135" s="761" t="s">
        <v>130</v>
      </c>
      <c r="H135" s="762">
        <v>7.29</v>
      </c>
      <c r="I135" s="763"/>
      <c r="J135" s="764">
        <f>ROUND(H135*I135,2)</f>
        <v>0</v>
      </c>
      <c r="K135" s="760" t="s">
        <v>98</v>
      </c>
      <c r="L135" s="759"/>
      <c r="M135" s="765"/>
      <c r="N135" s="766" t="s">
        <v>26</v>
      </c>
      <c r="O135" s="767">
        <v>0</v>
      </c>
      <c r="P135" s="767">
        <f>H135*O135</f>
        <v>0</v>
      </c>
      <c r="Q135" s="767">
        <v>0</v>
      </c>
      <c r="R135" s="767">
        <f>H135*Q135</f>
        <v>0</v>
      </c>
      <c r="S135" s="767">
        <v>0</v>
      </c>
      <c r="T135" s="768">
        <f>H135*S135</f>
        <v>0</v>
      </c>
      <c r="U135" s="769"/>
      <c r="V135" s="769"/>
      <c r="W135" s="769"/>
      <c r="X135" s="769"/>
      <c r="Y135" s="769"/>
      <c r="Z135" s="769"/>
      <c r="AA135" s="769"/>
      <c r="AB135" s="769"/>
      <c r="AC135" s="769"/>
      <c r="AD135" s="769"/>
      <c r="AE135" s="769"/>
      <c r="AF135" s="769"/>
      <c r="AG135" s="769"/>
      <c r="AH135" s="769"/>
      <c r="AI135" s="769"/>
      <c r="AJ135" s="769"/>
      <c r="AK135" s="769"/>
      <c r="AL135" s="769"/>
      <c r="AM135" s="769"/>
      <c r="AN135" s="769"/>
      <c r="AO135" s="769"/>
      <c r="AP135" s="769"/>
      <c r="AQ135" s="769"/>
      <c r="AR135" s="769">
        <v>4</v>
      </c>
      <c r="AS135" s="769"/>
      <c r="AT135" s="769" t="s">
        <v>94</v>
      </c>
      <c r="AU135" s="769">
        <v>2</v>
      </c>
      <c r="AV135" s="769"/>
      <c r="AW135" s="769"/>
      <c r="AX135" s="769"/>
      <c r="AY135" s="769" t="s">
        <v>91</v>
      </c>
      <c r="AZ135" s="769"/>
      <c r="BA135" s="769"/>
      <c r="BB135" s="769"/>
      <c r="BC135" s="769"/>
      <c r="BD135" s="769"/>
      <c r="BE135" s="769">
        <f>IF(N135="základní",J135,0)</f>
        <v>0</v>
      </c>
      <c r="BF135" s="769">
        <f>IF(N135="snížená",J135,0)</f>
        <v>0</v>
      </c>
      <c r="BG135" s="769">
        <f>IF(N135="zákl. přenesená",J135,0)</f>
        <v>0</v>
      </c>
      <c r="BH135" s="769">
        <f>IF(N135="sníž. přenesená",J135,0)</f>
        <v>0</v>
      </c>
      <c r="BI135" s="769">
        <f>IF(N135="nulová",J135,0)</f>
        <v>0</v>
      </c>
      <c r="BJ135" s="769">
        <v>1</v>
      </c>
    </row>
    <row r="136" spans="2:62" s="31" customFormat="1">
      <c r="B136" s="368"/>
      <c r="D136" s="421" t="s">
        <v>99</v>
      </c>
      <c r="F136" s="148" t="s">
        <v>164</v>
      </c>
      <c r="L136" s="368"/>
      <c r="M136" s="422"/>
      <c r="T136" s="423"/>
      <c r="AT136" s="424" t="s">
        <v>99</v>
      </c>
      <c r="AU136" s="424">
        <v>0</v>
      </c>
      <c r="AY136" s="31" t="s">
        <v>91</v>
      </c>
      <c r="BJ136" s="31">
        <v>0</v>
      </c>
    </row>
    <row r="137" spans="2:62" s="37" customFormat="1" ht="11.25">
      <c r="B137" s="425"/>
      <c r="C137" s="426"/>
      <c r="D137" s="427" t="s">
        <v>101</v>
      </c>
      <c r="E137" s="428"/>
      <c r="F137" s="429" t="s">
        <v>422</v>
      </c>
      <c r="G137" s="430"/>
      <c r="H137" s="431">
        <v>7.29</v>
      </c>
      <c r="I137" s="432"/>
      <c r="J137" s="432"/>
      <c r="K137" s="433"/>
      <c r="L137" s="425"/>
      <c r="M137" s="434"/>
      <c r="N137" s="433"/>
      <c r="O137" s="435"/>
      <c r="P137" s="435"/>
      <c r="Q137" s="435"/>
      <c r="R137" s="435"/>
      <c r="S137" s="435"/>
      <c r="T137" s="436"/>
      <c r="AT137" s="37" t="s">
        <v>101</v>
      </c>
      <c r="AU137" s="37">
        <v>0</v>
      </c>
      <c r="AV137" s="37">
        <v>2</v>
      </c>
      <c r="AW137" s="37" t="b">
        <v>1</v>
      </c>
      <c r="AY137" s="37" t="s">
        <v>91</v>
      </c>
      <c r="BJ137" s="37">
        <v>0</v>
      </c>
    </row>
    <row r="138" spans="2:62" s="37" customFormat="1" ht="11.25">
      <c r="B138" s="425"/>
      <c r="C138" s="426"/>
      <c r="D138" s="427" t="s">
        <v>101</v>
      </c>
      <c r="E138" s="428"/>
      <c r="F138" s="439" t="s">
        <v>103</v>
      </c>
      <c r="G138" s="437"/>
      <c r="H138" s="440">
        <v>7.29</v>
      </c>
      <c r="I138" s="432"/>
      <c r="J138" s="432"/>
      <c r="K138" s="433"/>
      <c r="L138" s="425"/>
      <c r="M138" s="434"/>
      <c r="N138" s="433"/>
      <c r="O138" s="435"/>
      <c r="P138" s="435"/>
      <c r="Q138" s="435"/>
      <c r="R138" s="435"/>
      <c r="S138" s="435"/>
      <c r="T138" s="436"/>
      <c r="AT138" s="37" t="s">
        <v>101</v>
      </c>
      <c r="AU138" s="37">
        <v>0</v>
      </c>
      <c r="AV138" s="37">
        <v>4</v>
      </c>
      <c r="AW138" s="37" t="b">
        <v>1</v>
      </c>
      <c r="AX138" s="37" t="b">
        <v>1</v>
      </c>
      <c r="AY138" s="37" t="s">
        <v>91</v>
      </c>
      <c r="BJ138" s="37">
        <v>0</v>
      </c>
    </row>
    <row r="139" spans="2:62" s="36" customFormat="1" ht="24">
      <c r="B139" s="759"/>
      <c r="C139" s="605">
        <v>13</v>
      </c>
      <c r="D139" s="605" t="s">
        <v>94</v>
      </c>
      <c r="E139" s="760" t="s">
        <v>173</v>
      </c>
      <c r="F139" s="760" t="s">
        <v>174</v>
      </c>
      <c r="G139" s="761" t="s">
        <v>97</v>
      </c>
      <c r="H139" s="762">
        <v>24.3</v>
      </c>
      <c r="I139" s="763"/>
      <c r="J139" s="764">
        <f>ROUND(H139*I139,2)</f>
        <v>0</v>
      </c>
      <c r="K139" s="760" t="s">
        <v>98</v>
      </c>
      <c r="L139" s="759"/>
      <c r="M139" s="765"/>
      <c r="N139" s="766" t="s">
        <v>26</v>
      </c>
      <c r="O139" s="767">
        <v>9.7000000000000003E-2</v>
      </c>
      <c r="P139" s="767">
        <f>H139*O139</f>
        <v>2.3571</v>
      </c>
      <c r="Q139" s="767">
        <v>0</v>
      </c>
      <c r="R139" s="767">
        <f>H139*Q139</f>
        <v>0</v>
      </c>
      <c r="S139" s="767">
        <v>0</v>
      </c>
      <c r="T139" s="768">
        <f>H139*S139</f>
        <v>0</v>
      </c>
      <c r="U139" s="769"/>
      <c r="V139" s="769"/>
      <c r="W139" s="769"/>
      <c r="X139" s="769"/>
      <c r="Y139" s="769"/>
      <c r="Z139" s="769"/>
      <c r="AA139" s="769"/>
      <c r="AB139" s="769"/>
      <c r="AC139" s="769"/>
      <c r="AD139" s="769"/>
      <c r="AE139" s="769"/>
      <c r="AF139" s="769"/>
      <c r="AG139" s="769"/>
      <c r="AH139" s="769"/>
      <c r="AI139" s="769"/>
      <c r="AJ139" s="769"/>
      <c r="AK139" s="769"/>
      <c r="AL139" s="769"/>
      <c r="AM139" s="769"/>
      <c r="AN139" s="769"/>
      <c r="AO139" s="769"/>
      <c r="AP139" s="769"/>
      <c r="AQ139" s="769"/>
      <c r="AR139" s="769">
        <v>4</v>
      </c>
      <c r="AS139" s="769"/>
      <c r="AT139" s="769" t="s">
        <v>94</v>
      </c>
      <c r="AU139" s="769">
        <v>2</v>
      </c>
      <c r="AV139" s="769"/>
      <c r="AW139" s="769"/>
      <c r="AX139" s="769"/>
      <c r="AY139" s="769" t="s">
        <v>91</v>
      </c>
      <c r="AZ139" s="769"/>
      <c r="BA139" s="769"/>
      <c r="BB139" s="769"/>
      <c r="BC139" s="769"/>
      <c r="BD139" s="769"/>
      <c r="BE139" s="769">
        <f>IF(N139="základní",J139,0)</f>
        <v>0</v>
      </c>
      <c r="BF139" s="769">
        <f>IF(N139="snížená",J139,0)</f>
        <v>0</v>
      </c>
      <c r="BG139" s="769">
        <f>IF(N139="zákl. přenesená",J139,0)</f>
        <v>0</v>
      </c>
      <c r="BH139" s="769">
        <f>IF(N139="sníž. přenesená",J139,0)</f>
        <v>0</v>
      </c>
      <c r="BI139" s="769">
        <f>IF(N139="nulová",J139,0)</f>
        <v>0</v>
      </c>
      <c r="BJ139" s="769">
        <v>1</v>
      </c>
    </row>
    <row r="140" spans="2:62" s="31" customFormat="1">
      <c r="B140" s="368"/>
      <c r="D140" s="421" t="s">
        <v>99</v>
      </c>
      <c r="F140" s="148" t="s">
        <v>175</v>
      </c>
      <c r="L140" s="368"/>
      <c r="M140" s="422"/>
      <c r="T140" s="423"/>
      <c r="AT140" s="424" t="s">
        <v>99</v>
      </c>
      <c r="AU140" s="424">
        <v>0</v>
      </c>
      <c r="AY140" s="31" t="s">
        <v>91</v>
      </c>
      <c r="BJ140" s="31">
        <v>0</v>
      </c>
    </row>
    <row r="141" spans="2:62" s="37" customFormat="1" ht="11.25">
      <c r="B141" s="425"/>
      <c r="C141" s="426"/>
      <c r="D141" s="427" t="s">
        <v>101</v>
      </c>
      <c r="E141" s="428"/>
      <c r="F141" s="429" t="s">
        <v>423</v>
      </c>
      <c r="G141" s="430"/>
      <c r="H141" s="431">
        <v>24.3</v>
      </c>
      <c r="I141" s="432"/>
      <c r="J141" s="432"/>
      <c r="K141" s="433"/>
      <c r="L141" s="425"/>
      <c r="M141" s="434"/>
      <c r="N141" s="433"/>
      <c r="O141" s="435"/>
      <c r="P141" s="435"/>
      <c r="Q141" s="435"/>
      <c r="R141" s="435"/>
      <c r="S141" s="435"/>
      <c r="T141" s="436"/>
      <c r="AT141" s="37" t="s">
        <v>101</v>
      </c>
      <c r="AU141" s="37">
        <v>0</v>
      </c>
      <c r="AV141" s="37">
        <v>2</v>
      </c>
      <c r="AW141" s="37" t="b">
        <v>1</v>
      </c>
      <c r="AY141" s="37" t="s">
        <v>91</v>
      </c>
      <c r="BJ141" s="37">
        <v>0</v>
      </c>
    </row>
    <row r="142" spans="2:62" s="37" customFormat="1" ht="11.25">
      <c r="B142" s="425"/>
      <c r="C142" s="426"/>
      <c r="D142" s="427" t="s">
        <v>101</v>
      </c>
      <c r="E142" s="428"/>
      <c r="F142" s="439" t="s">
        <v>103</v>
      </c>
      <c r="G142" s="437"/>
      <c r="H142" s="440">
        <v>24.3</v>
      </c>
      <c r="I142" s="432"/>
      <c r="J142" s="432"/>
      <c r="K142" s="433"/>
      <c r="L142" s="425"/>
      <c r="M142" s="434"/>
      <c r="N142" s="433"/>
      <c r="O142" s="435"/>
      <c r="P142" s="435"/>
      <c r="Q142" s="435"/>
      <c r="R142" s="435"/>
      <c r="S142" s="435"/>
      <c r="T142" s="436"/>
      <c r="AT142" s="37" t="s">
        <v>101</v>
      </c>
      <c r="AU142" s="37">
        <v>0</v>
      </c>
      <c r="AV142" s="37">
        <v>4</v>
      </c>
      <c r="AW142" s="37" t="b">
        <v>1</v>
      </c>
      <c r="AX142" s="37" t="b">
        <v>1</v>
      </c>
      <c r="AY142" s="37" t="s">
        <v>91</v>
      </c>
      <c r="BJ142" s="37">
        <v>0</v>
      </c>
    </row>
    <row r="143" spans="2:62" s="36" customFormat="1" ht="24">
      <c r="B143" s="759"/>
      <c r="C143" s="605">
        <v>14</v>
      </c>
      <c r="D143" s="605" t="s">
        <v>94</v>
      </c>
      <c r="E143" s="760" t="s">
        <v>177</v>
      </c>
      <c r="F143" s="760" t="s">
        <v>178</v>
      </c>
      <c r="G143" s="761" t="s">
        <v>97</v>
      </c>
      <c r="H143" s="762">
        <v>146.75</v>
      </c>
      <c r="I143" s="763"/>
      <c r="J143" s="764">
        <f>ROUND(H143*I143,2)</f>
        <v>0</v>
      </c>
      <c r="K143" s="760" t="s">
        <v>98</v>
      </c>
      <c r="L143" s="759"/>
      <c r="M143" s="765"/>
      <c r="N143" s="766" t="s">
        <v>26</v>
      </c>
      <c r="O143" s="767">
        <v>0</v>
      </c>
      <c r="P143" s="767">
        <f>H143*O143</f>
        <v>0</v>
      </c>
      <c r="Q143" s="767">
        <v>0</v>
      </c>
      <c r="R143" s="767">
        <f>H143*Q143</f>
        <v>0</v>
      </c>
      <c r="S143" s="767">
        <v>0</v>
      </c>
      <c r="T143" s="768">
        <f>H143*S143</f>
        <v>0</v>
      </c>
      <c r="U143" s="769"/>
      <c r="V143" s="769"/>
      <c r="W143" s="769"/>
      <c r="X143" s="769"/>
      <c r="Y143" s="769"/>
      <c r="Z143" s="769"/>
      <c r="AA143" s="769"/>
      <c r="AB143" s="769"/>
      <c r="AC143" s="769"/>
      <c r="AD143" s="769"/>
      <c r="AE143" s="769"/>
      <c r="AF143" s="769"/>
      <c r="AG143" s="769"/>
      <c r="AH143" s="769"/>
      <c r="AI143" s="769"/>
      <c r="AJ143" s="769"/>
      <c r="AK143" s="769"/>
      <c r="AL143" s="769"/>
      <c r="AM143" s="769"/>
      <c r="AN143" s="769"/>
      <c r="AO143" s="769"/>
      <c r="AP143" s="769"/>
      <c r="AQ143" s="769"/>
      <c r="AR143" s="769">
        <v>4</v>
      </c>
      <c r="AS143" s="769"/>
      <c r="AT143" s="769" t="s">
        <v>94</v>
      </c>
      <c r="AU143" s="769">
        <v>2</v>
      </c>
      <c r="AV143" s="769"/>
      <c r="AW143" s="769"/>
      <c r="AX143" s="769"/>
      <c r="AY143" s="769" t="s">
        <v>91</v>
      </c>
      <c r="AZ143" s="769"/>
      <c r="BA143" s="769"/>
      <c r="BB143" s="769"/>
      <c r="BC143" s="769"/>
      <c r="BD143" s="769"/>
      <c r="BE143" s="769">
        <f>IF(N143="základní",J143,0)</f>
        <v>0</v>
      </c>
      <c r="BF143" s="769">
        <f>IF(N143="snížená",J143,0)</f>
        <v>0</v>
      </c>
      <c r="BG143" s="769">
        <f>IF(N143="zákl. přenesená",J143,0)</f>
        <v>0</v>
      </c>
      <c r="BH143" s="769">
        <f>IF(N143="sníž. přenesená",J143,0)</f>
        <v>0</v>
      </c>
      <c r="BI143" s="769">
        <f>IF(N143="nulová",J143,0)</f>
        <v>0</v>
      </c>
      <c r="BJ143" s="769">
        <v>1</v>
      </c>
    </row>
    <row r="144" spans="2:62" s="31" customFormat="1">
      <c r="B144" s="368"/>
      <c r="D144" s="421" t="s">
        <v>99</v>
      </c>
      <c r="F144" s="148" t="s">
        <v>179</v>
      </c>
      <c r="L144" s="368"/>
      <c r="M144" s="422"/>
      <c r="T144" s="423"/>
      <c r="AT144" s="424" t="s">
        <v>99</v>
      </c>
      <c r="AU144" s="424">
        <v>0</v>
      </c>
      <c r="AY144" s="31" t="s">
        <v>91</v>
      </c>
      <c r="BJ144" s="31">
        <v>0</v>
      </c>
    </row>
    <row r="145" spans="2:62" s="37" customFormat="1" ht="11.25">
      <c r="B145" s="425"/>
      <c r="C145" s="426"/>
      <c r="D145" s="427" t="s">
        <v>101</v>
      </c>
      <c r="E145" s="428"/>
      <c r="F145" s="429" t="s">
        <v>424</v>
      </c>
      <c r="G145" s="430"/>
      <c r="H145" s="431">
        <v>146.75</v>
      </c>
      <c r="I145" s="432"/>
      <c r="J145" s="432"/>
      <c r="K145" s="433"/>
      <c r="L145" s="425"/>
      <c r="M145" s="434"/>
      <c r="N145" s="433"/>
      <c r="O145" s="435"/>
      <c r="P145" s="435"/>
      <c r="Q145" s="435"/>
      <c r="R145" s="435"/>
      <c r="S145" s="435"/>
      <c r="T145" s="436"/>
      <c r="AT145" s="37" t="s">
        <v>101</v>
      </c>
      <c r="AU145" s="37">
        <v>0</v>
      </c>
      <c r="AV145" s="37">
        <v>2</v>
      </c>
      <c r="AW145" s="37" t="b">
        <v>1</v>
      </c>
      <c r="AY145" s="37" t="s">
        <v>91</v>
      </c>
      <c r="BJ145" s="37">
        <v>0</v>
      </c>
    </row>
    <row r="146" spans="2:62" s="37" customFormat="1" ht="11.25">
      <c r="B146" s="425"/>
      <c r="C146" s="426"/>
      <c r="D146" s="427" t="s">
        <v>101</v>
      </c>
      <c r="E146" s="428"/>
      <c r="F146" s="439" t="s">
        <v>103</v>
      </c>
      <c r="G146" s="437"/>
      <c r="H146" s="440">
        <v>146.75</v>
      </c>
      <c r="I146" s="432"/>
      <c r="J146" s="432"/>
      <c r="K146" s="433"/>
      <c r="L146" s="425"/>
      <c r="M146" s="434"/>
      <c r="N146" s="433"/>
      <c r="O146" s="435"/>
      <c r="P146" s="435"/>
      <c r="Q146" s="435"/>
      <c r="R146" s="435"/>
      <c r="S146" s="435"/>
      <c r="T146" s="436"/>
      <c r="AT146" s="37" t="s">
        <v>101</v>
      </c>
      <c r="AU146" s="37">
        <v>0</v>
      </c>
      <c r="AV146" s="37">
        <v>4</v>
      </c>
      <c r="AW146" s="37" t="b">
        <v>1</v>
      </c>
      <c r="AX146" s="37" t="b">
        <v>1</v>
      </c>
      <c r="AY146" s="37" t="s">
        <v>91</v>
      </c>
      <c r="BJ146" s="37">
        <v>0</v>
      </c>
    </row>
    <row r="147" spans="2:62" s="35" customFormat="1" ht="23.1" customHeight="1">
      <c r="B147" s="413"/>
      <c r="C147" s="414"/>
      <c r="D147" s="404" t="s">
        <v>52</v>
      </c>
      <c r="E147" s="415" t="s">
        <v>181</v>
      </c>
      <c r="F147" s="416" t="s">
        <v>182</v>
      </c>
      <c r="G147" s="417"/>
      <c r="H147" s="418"/>
      <c r="I147" s="419"/>
      <c r="J147" s="419">
        <f>J148 + J152 + J156 + J160 + J164 + J168 + J172 + J176 + J180 + J183 + J186 + J190 + J193</f>
        <v>0</v>
      </c>
      <c r="K147" s="416"/>
      <c r="L147" s="413"/>
      <c r="M147" s="420"/>
      <c r="N147" s="410"/>
      <c r="O147" s="411"/>
      <c r="P147" s="411">
        <f>P148 + P152 + P156 + P160 + P164 + P168 + P172 + P176 + P180 + P183 + P186 + P190 + P193</f>
        <v>0</v>
      </c>
      <c r="Q147" s="411"/>
      <c r="R147" s="411">
        <f>R148 + R152 + R156 + R160 + R164 + R168 + R172 + R176 + R180 + R183 + R186 + R190 + R193</f>
        <v>105.21947200000001</v>
      </c>
      <c r="S147" s="411"/>
      <c r="T147" s="412">
        <f>T148 + T152 + T156 + T160 + T164 + T168 + T172 + T176 + T180 + T183 + T186 + T190 + T193</f>
        <v>0</v>
      </c>
      <c r="AR147" s="35">
        <v>1</v>
      </c>
      <c r="AT147" s="35" t="s">
        <v>52</v>
      </c>
      <c r="AU147" s="35">
        <v>1</v>
      </c>
      <c r="AY147" s="35" t="s">
        <v>91</v>
      </c>
      <c r="BJ147" s="35">
        <v>0</v>
      </c>
    </row>
    <row r="148" spans="2:62" s="36" customFormat="1">
      <c r="B148" s="759"/>
      <c r="C148" s="605" t="s">
        <v>425</v>
      </c>
      <c r="D148" s="605" t="s">
        <v>94</v>
      </c>
      <c r="E148" s="760" t="s">
        <v>183</v>
      </c>
      <c r="F148" s="760" t="s">
        <v>184</v>
      </c>
      <c r="G148" s="761" t="s">
        <v>97</v>
      </c>
      <c r="H148" s="762">
        <v>17.5</v>
      </c>
      <c r="I148" s="763"/>
      <c r="J148" s="764">
        <f>ROUND(H148*I148,2)</f>
        <v>0</v>
      </c>
      <c r="K148" s="760" t="s">
        <v>98</v>
      </c>
      <c r="L148" s="759"/>
      <c r="M148" s="765"/>
      <c r="N148" s="766" t="s">
        <v>26</v>
      </c>
      <c r="O148" s="767">
        <v>0</v>
      </c>
      <c r="P148" s="767">
        <f>H148*O148</f>
        <v>0</v>
      </c>
      <c r="Q148" s="767">
        <v>0.34499999999999997</v>
      </c>
      <c r="R148" s="767">
        <f>H148*Q148</f>
        <v>6.0374999999999996</v>
      </c>
      <c r="S148" s="767">
        <v>0</v>
      </c>
      <c r="T148" s="768">
        <f>H148*S148</f>
        <v>0</v>
      </c>
      <c r="U148" s="769"/>
      <c r="V148" s="769"/>
      <c r="W148" s="769"/>
      <c r="X148" s="769"/>
      <c r="Y148" s="769"/>
      <c r="Z148" s="769"/>
      <c r="AA148" s="769"/>
      <c r="AB148" s="769"/>
      <c r="AC148" s="769"/>
      <c r="AD148" s="769"/>
      <c r="AE148" s="769"/>
      <c r="AF148" s="769"/>
      <c r="AG148" s="769"/>
      <c r="AH148" s="769"/>
      <c r="AI148" s="769"/>
      <c r="AJ148" s="769"/>
      <c r="AK148" s="769"/>
      <c r="AL148" s="769"/>
      <c r="AM148" s="769"/>
      <c r="AN148" s="769"/>
      <c r="AO148" s="769"/>
      <c r="AP148" s="769"/>
      <c r="AQ148" s="769"/>
      <c r="AR148" s="769">
        <v>4</v>
      </c>
      <c r="AS148" s="769"/>
      <c r="AT148" s="769" t="s">
        <v>94</v>
      </c>
      <c r="AU148" s="769">
        <v>2</v>
      </c>
      <c r="AV148" s="769"/>
      <c r="AW148" s="769"/>
      <c r="AX148" s="769"/>
      <c r="AY148" s="769" t="s">
        <v>91</v>
      </c>
      <c r="AZ148" s="769"/>
      <c r="BA148" s="769"/>
      <c r="BB148" s="769"/>
      <c r="BC148" s="769"/>
      <c r="BD148" s="769"/>
      <c r="BE148" s="769">
        <f>IF(N148="základní",J148,0)</f>
        <v>0</v>
      </c>
      <c r="BF148" s="769">
        <f>IF(N148="snížená",J148,0)</f>
        <v>0</v>
      </c>
      <c r="BG148" s="769">
        <f>IF(N148="zákl. přenesená",J148,0)</f>
        <v>0</v>
      </c>
      <c r="BH148" s="769">
        <f>IF(N148="sníž. přenesená",J148,0)</f>
        <v>0</v>
      </c>
      <c r="BI148" s="769">
        <f>IF(N148="nulová",J148,0)</f>
        <v>0</v>
      </c>
      <c r="BJ148" s="769">
        <v>1</v>
      </c>
    </row>
    <row r="149" spans="2:62" s="31" customFormat="1">
      <c r="B149" s="368"/>
      <c r="D149" s="421" t="s">
        <v>99</v>
      </c>
      <c r="F149" s="148" t="s">
        <v>185</v>
      </c>
      <c r="L149" s="368"/>
      <c r="M149" s="422"/>
      <c r="T149" s="423"/>
      <c r="AT149" s="424" t="s">
        <v>99</v>
      </c>
      <c r="AU149" s="424">
        <v>0</v>
      </c>
      <c r="AY149" s="31" t="s">
        <v>91</v>
      </c>
      <c r="BJ149" s="31">
        <v>0</v>
      </c>
    </row>
    <row r="150" spans="2:62" s="37" customFormat="1" ht="11.25">
      <c r="B150" s="425"/>
      <c r="C150" s="426"/>
      <c r="D150" s="427" t="s">
        <v>101</v>
      </c>
      <c r="E150" s="428"/>
      <c r="F150" s="429" t="s">
        <v>426</v>
      </c>
      <c r="G150" s="430"/>
      <c r="H150" s="431">
        <v>17.5</v>
      </c>
      <c r="I150" s="432"/>
      <c r="J150" s="432"/>
      <c r="K150" s="433"/>
      <c r="L150" s="425"/>
      <c r="M150" s="434"/>
      <c r="N150" s="433"/>
      <c r="O150" s="435"/>
      <c r="P150" s="435"/>
      <c r="Q150" s="435"/>
      <c r="R150" s="435"/>
      <c r="S150" s="435"/>
      <c r="T150" s="436"/>
      <c r="AT150" s="37" t="s">
        <v>101</v>
      </c>
      <c r="AU150" s="37">
        <v>0</v>
      </c>
      <c r="AV150" s="37">
        <v>2</v>
      </c>
      <c r="AW150" s="37" t="b">
        <v>1</v>
      </c>
      <c r="AY150" s="37" t="s">
        <v>91</v>
      </c>
      <c r="BJ150" s="37">
        <v>0</v>
      </c>
    </row>
    <row r="151" spans="2:62" s="37" customFormat="1" ht="11.25">
      <c r="B151" s="425"/>
      <c r="C151" s="426"/>
      <c r="D151" s="427" t="s">
        <v>101</v>
      </c>
      <c r="E151" s="428"/>
      <c r="F151" s="439" t="s">
        <v>103</v>
      </c>
      <c r="G151" s="437"/>
      <c r="H151" s="440">
        <v>17.5</v>
      </c>
      <c r="I151" s="432"/>
      <c r="J151" s="432"/>
      <c r="K151" s="433"/>
      <c r="L151" s="425"/>
      <c r="M151" s="434"/>
      <c r="N151" s="433"/>
      <c r="O151" s="435"/>
      <c r="P151" s="435"/>
      <c r="Q151" s="435"/>
      <c r="R151" s="435"/>
      <c r="S151" s="435"/>
      <c r="T151" s="436"/>
      <c r="AT151" s="37" t="s">
        <v>101</v>
      </c>
      <c r="AU151" s="37">
        <v>0</v>
      </c>
      <c r="AV151" s="37">
        <v>4</v>
      </c>
      <c r="AW151" s="37" t="b">
        <v>1</v>
      </c>
      <c r="AX151" s="37" t="b">
        <v>1</v>
      </c>
      <c r="AY151" s="37" t="s">
        <v>91</v>
      </c>
      <c r="BJ151" s="37">
        <v>0</v>
      </c>
    </row>
    <row r="152" spans="2:62" s="36" customFormat="1">
      <c r="B152" s="759"/>
      <c r="C152" s="605">
        <v>16</v>
      </c>
      <c r="D152" s="605" t="s">
        <v>94</v>
      </c>
      <c r="E152" s="760" t="s">
        <v>395</v>
      </c>
      <c r="F152" s="760" t="s">
        <v>396</v>
      </c>
      <c r="G152" s="761" t="s">
        <v>97</v>
      </c>
      <c r="H152" s="762">
        <v>129.25</v>
      </c>
      <c r="I152" s="763"/>
      <c r="J152" s="764">
        <f>ROUND(H152*I152,2)</f>
        <v>0</v>
      </c>
      <c r="K152" s="760" t="s">
        <v>98</v>
      </c>
      <c r="L152" s="759"/>
      <c r="M152" s="765"/>
      <c r="N152" s="766" t="s">
        <v>26</v>
      </c>
      <c r="O152" s="767">
        <v>0</v>
      </c>
      <c r="P152" s="767">
        <f>H152*O152</f>
        <v>0</v>
      </c>
      <c r="Q152" s="767">
        <v>0.46</v>
      </c>
      <c r="R152" s="767">
        <f>H152*Q152</f>
        <v>59.455000000000005</v>
      </c>
      <c r="S152" s="767">
        <v>0</v>
      </c>
      <c r="T152" s="768">
        <f>H152*S152</f>
        <v>0</v>
      </c>
      <c r="U152" s="769"/>
      <c r="V152" s="769"/>
      <c r="W152" s="769"/>
      <c r="X152" s="769"/>
      <c r="Y152" s="769"/>
      <c r="Z152" s="769"/>
      <c r="AA152" s="769"/>
      <c r="AB152" s="769"/>
      <c r="AC152" s="769"/>
      <c r="AD152" s="769"/>
      <c r="AE152" s="769"/>
      <c r="AF152" s="769"/>
      <c r="AG152" s="769"/>
      <c r="AH152" s="769"/>
      <c r="AI152" s="769"/>
      <c r="AJ152" s="769"/>
      <c r="AK152" s="769"/>
      <c r="AL152" s="769"/>
      <c r="AM152" s="769"/>
      <c r="AN152" s="769"/>
      <c r="AO152" s="769"/>
      <c r="AP152" s="769"/>
      <c r="AQ152" s="769"/>
      <c r="AR152" s="769">
        <v>4</v>
      </c>
      <c r="AS152" s="769"/>
      <c r="AT152" s="769" t="s">
        <v>94</v>
      </c>
      <c r="AU152" s="769">
        <v>2</v>
      </c>
      <c r="AV152" s="769"/>
      <c r="AW152" s="769"/>
      <c r="AX152" s="769"/>
      <c r="AY152" s="769" t="s">
        <v>91</v>
      </c>
      <c r="AZ152" s="769"/>
      <c r="BA152" s="769"/>
      <c r="BB152" s="769"/>
      <c r="BC152" s="769"/>
      <c r="BD152" s="769"/>
      <c r="BE152" s="769">
        <f>IF(N152="základní",J152,0)</f>
        <v>0</v>
      </c>
      <c r="BF152" s="769">
        <f>IF(N152="snížená",J152,0)</f>
        <v>0</v>
      </c>
      <c r="BG152" s="769">
        <f>IF(N152="zákl. přenesená",J152,0)</f>
        <v>0</v>
      </c>
      <c r="BH152" s="769">
        <f>IF(N152="sníž. přenesená",J152,0)</f>
        <v>0</v>
      </c>
      <c r="BI152" s="769">
        <f>IF(N152="nulová",J152,0)</f>
        <v>0</v>
      </c>
      <c r="BJ152" s="769">
        <v>1</v>
      </c>
    </row>
    <row r="153" spans="2:62" s="31" customFormat="1">
      <c r="B153" s="368"/>
      <c r="D153" s="421" t="s">
        <v>99</v>
      </c>
      <c r="F153" s="148" t="s">
        <v>397</v>
      </c>
      <c r="L153" s="368"/>
      <c r="M153" s="422"/>
      <c r="T153" s="423"/>
      <c r="AT153" s="424" t="s">
        <v>99</v>
      </c>
      <c r="AU153" s="424">
        <v>0</v>
      </c>
      <c r="AY153" s="31" t="s">
        <v>91</v>
      </c>
      <c r="BJ153" s="31">
        <v>0</v>
      </c>
    </row>
    <row r="154" spans="2:62" s="37" customFormat="1" ht="11.25">
      <c r="B154" s="425"/>
      <c r="C154" s="426"/>
      <c r="D154" s="427" t="s">
        <v>101</v>
      </c>
      <c r="E154" s="428"/>
      <c r="F154" s="429" t="s">
        <v>427</v>
      </c>
      <c r="G154" s="430"/>
      <c r="H154" s="431">
        <v>129.25</v>
      </c>
      <c r="I154" s="432"/>
      <c r="J154" s="432"/>
      <c r="K154" s="433"/>
      <c r="L154" s="425"/>
      <c r="M154" s="434"/>
      <c r="N154" s="433"/>
      <c r="O154" s="435"/>
      <c r="P154" s="435"/>
      <c r="Q154" s="435"/>
      <c r="R154" s="435"/>
      <c r="S154" s="435"/>
      <c r="T154" s="436"/>
      <c r="AT154" s="37" t="s">
        <v>101</v>
      </c>
      <c r="AU154" s="37">
        <v>0</v>
      </c>
      <c r="AV154" s="37">
        <v>2</v>
      </c>
      <c r="AW154" s="37" t="b">
        <v>1</v>
      </c>
      <c r="AY154" s="37" t="s">
        <v>91</v>
      </c>
      <c r="BJ154" s="37">
        <v>0</v>
      </c>
    </row>
    <row r="155" spans="2:62" s="37" customFormat="1" ht="11.25">
      <c r="B155" s="425"/>
      <c r="C155" s="426"/>
      <c r="D155" s="427" t="s">
        <v>101</v>
      </c>
      <c r="E155" s="428"/>
      <c r="F155" s="439" t="s">
        <v>103</v>
      </c>
      <c r="G155" s="437"/>
      <c r="H155" s="440">
        <v>129.25</v>
      </c>
      <c r="I155" s="432"/>
      <c r="J155" s="432"/>
      <c r="K155" s="433"/>
      <c r="L155" s="425"/>
      <c r="M155" s="434"/>
      <c r="N155" s="433"/>
      <c r="O155" s="435"/>
      <c r="P155" s="435"/>
      <c r="Q155" s="435"/>
      <c r="R155" s="435"/>
      <c r="S155" s="435"/>
      <c r="T155" s="436"/>
      <c r="AT155" s="37" t="s">
        <v>101</v>
      </c>
      <c r="AU155" s="37">
        <v>0</v>
      </c>
      <c r="AV155" s="37">
        <v>4</v>
      </c>
      <c r="AW155" s="37" t="b">
        <v>1</v>
      </c>
      <c r="AX155" s="37" t="b">
        <v>1</v>
      </c>
      <c r="AY155" s="37" t="s">
        <v>91</v>
      </c>
      <c r="BJ155" s="37">
        <v>0</v>
      </c>
    </row>
    <row r="156" spans="2:62" s="36" customFormat="1" ht="24">
      <c r="B156" s="759"/>
      <c r="C156" s="605">
        <v>17</v>
      </c>
      <c r="D156" s="605" t="s">
        <v>94</v>
      </c>
      <c r="E156" s="760" t="s">
        <v>203</v>
      </c>
      <c r="F156" s="760" t="s">
        <v>204</v>
      </c>
      <c r="G156" s="761" t="s">
        <v>97</v>
      </c>
      <c r="H156" s="762">
        <v>3.92</v>
      </c>
      <c r="I156" s="763"/>
      <c r="J156" s="764">
        <f>ROUND(H156*I156,2)</f>
        <v>0</v>
      </c>
      <c r="K156" s="760" t="s">
        <v>98</v>
      </c>
      <c r="L156" s="759"/>
      <c r="M156" s="765"/>
      <c r="N156" s="766" t="s">
        <v>26</v>
      </c>
      <c r="O156" s="767">
        <v>0</v>
      </c>
      <c r="P156" s="767">
        <f>H156*O156</f>
        <v>0</v>
      </c>
      <c r="Q156" s="767">
        <v>0</v>
      </c>
      <c r="R156" s="767">
        <f>H156*Q156</f>
        <v>0</v>
      </c>
      <c r="S156" s="767">
        <v>0</v>
      </c>
      <c r="T156" s="768">
        <f>H156*S156</f>
        <v>0</v>
      </c>
      <c r="U156" s="769"/>
      <c r="V156" s="769"/>
      <c r="W156" s="769"/>
      <c r="X156" s="769"/>
      <c r="Y156" s="769"/>
      <c r="Z156" s="769"/>
      <c r="AA156" s="769"/>
      <c r="AB156" s="769"/>
      <c r="AC156" s="769"/>
      <c r="AD156" s="769"/>
      <c r="AE156" s="769"/>
      <c r="AF156" s="769"/>
      <c r="AG156" s="769"/>
      <c r="AH156" s="769"/>
      <c r="AI156" s="769"/>
      <c r="AJ156" s="769"/>
      <c r="AK156" s="769"/>
      <c r="AL156" s="769"/>
      <c r="AM156" s="769"/>
      <c r="AN156" s="769"/>
      <c r="AO156" s="769"/>
      <c r="AP156" s="769"/>
      <c r="AQ156" s="769"/>
      <c r="AR156" s="769">
        <v>4</v>
      </c>
      <c r="AS156" s="769"/>
      <c r="AT156" s="769" t="s">
        <v>94</v>
      </c>
      <c r="AU156" s="769">
        <v>2</v>
      </c>
      <c r="AV156" s="769"/>
      <c r="AW156" s="769"/>
      <c r="AX156" s="769"/>
      <c r="AY156" s="769" t="s">
        <v>91</v>
      </c>
      <c r="AZ156" s="769"/>
      <c r="BA156" s="769"/>
      <c r="BB156" s="769"/>
      <c r="BC156" s="769"/>
      <c r="BD156" s="769"/>
      <c r="BE156" s="769">
        <f>IF(N156="základní",J156,0)</f>
        <v>0</v>
      </c>
      <c r="BF156" s="769">
        <f>IF(N156="snížená",J156,0)</f>
        <v>0</v>
      </c>
      <c r="BG156" s="769">
        <f>IF(N156="zákl. přenesená",J156,0)</f>
        <v>0</v>
      </c>
      <c r="BH156" s="769">
        <f>IF(N156="sníž. přenesená",J156,0)</f>
        <v>0</v>
      </c>
      <c r="BI156" s="769">
        <f>IF(N156="nulová",J156,0)</f>
        <v>0</v>
      </c>
      <c r="BJ156" s="769">
        <v>1</v>
      </c>
    </row>
    <row r="157" spans="2:62" s="31" customFormat="1">
      <c r="B157" s="368"/>
      <c r="D157" s="421" t="s">
        <v>99</v>
      </c>
      <c r="F157" s="148" t="s">
        <v>205</v>
      </c>
      <c r="L157" s="368"/>
      <c r="M157" s="422"/>
      <c r="T157" s="423"/>
      <c r="AT157" s="424" t="s">
        <v>99</v>
      </c>
      <c r="AU157" s="424">
        <v>0</v>
      </c>
      <c r="AY157" s="31" t="s">
        <v>91</v>
      </c>
      <c r="BJ157" s="31">
        <v>0</v>
      </c>
    </row>
    <row r="158" spans="2:62" s="37" customFormat="1" ht="11.25">
      <c r="B158" s="425"/>
      <c r="C158" s="426"/>
      <c r="D158" s="427" t="s">
        <v>101</v>
      </c>
      <c r="E158" s="428"/>
      <c r="F158" s="429" t="s">
        <v>428</v>
      </c>
      <c r="G158" s="430"/>
      <c r="H158" s="431">
        <v>3.92</v>
      </c>
      <c r="I158" s="432"/>
      <c r="J158" s="432"/>
      <c r="K158" s="433"/>
      <c r="L158" s="425"/>
      <c r="M158" s="434"/>
      <c r="N158" s="433"/>
      <c r="O158" s="435"/>
      <c r="P158" s="435"/>
      <c r="Q158" s="435"/>
      <c r="R158" s="435"/>
      <c r="S158" s="435"/>
      <c r="T158" s="436"/>
      <c r="AT158" s="37" t="s">
        <v>101</v>
      </c>
      <c r="AU158" s="37">
        <v>0</v>
      </c>
      <c r="AV158" s="37">
        <v>2</v>
      </c>
      <c r="AW158" s="37" t="b">
        <v>1</v>
      </c>
      <c r="AY158" s="37" t="s">
        <v>91</v>
      </c>
      <c r="BJ158" s="37">
        <v>0</v>
      </c>
    </row>
    <row r="159" spans="2:62" s="37" customFormat="1" ht="11.25">
      <c r="B159" s="425"/>
      <c r="C159" s="426"/>
      <c r="D159" s="427" t="s">
        <v>101</v>
      </c>
      <c r="E159" s="428"/>
      <c r="F159" s="439" t="s">
        <v>103</v>
      </c>
      <c r="G159" s="437"/>
      <c r="H159" s="440">
        <v>3.92</v>
      </c>
      <c r="I159" s="432"/>
      <c r="J159" s="432"/>
      <c r="K159" s="433"/>
      <c r="L159" s="425"/>
      <c r="M159" s="434"/>
      <c r="N159" s="433"/>
      <c r="O159" s="435"/>
      <c r="P159" s="435"/>
      <c r="Q159" s="435"/>
      <c r="R159" s="435"/>
      <c r="S159" s="435"/>
      <c r="T159" s="436"/>
      <c r="AT159" s="37" t="s">
        <v>101</v>
      </c>
      <c r="AU159" s="37">
        <v>0</v>
      </c>
      <c r="AV159" s="37">
        <v>4</v>
      </c>
      <c r="AW159" s="37" t="b">
        <v>1</v>
      </c>
      <c r="AX159" s="37" t="b">
        <v>1</v>
      </c>
      <c r="AY159" s="37" t="s">
        <v>91</v>
      </c>
      <c r="BJ159" s="37">
        <v>0</v>
      </c>
    </row>
    <row r="160" spans="2:62" s="36" customFormat="1">
      <c r="B160" s="759"/>
      <c r="C160" s="605">
        <v>18</v>
      </c>
      <c r="D160" s="605" t="s">
        <v>94</v>
      </c>
      <c r="E160" s="760" t="s">
        <v>193</v>
      </c>
      <c r="F160" s="760" t="s">
        <v>194</v>
      </c>
      <c r="G160" s="761" t="s">
        <v>97</v>
      </c>
      <c r="H160" s="762">
        <v>17.5</v>
      </c>
      <c r="I160" s="763"/>
      <c r="J160" s="764">
        <f>ROUND(H160*I160,2)</f>
        <v>0</v>
      </c>
      <c r="K160" s="760" t="s">
        <v>98</v>
      </c>
      <c r="L160" s="759"/>
      <c r="M160" s="765"/>
      <c r="N160" s="766" t="s">
        <v>26</v>
      </c>
      <c r="O160" s="767">
        <v>0</v>
      </c>
      <c r="P160" s="767">
        <f>H160*O160</f>
        <v>0</v>
      </c>
      <c r="Q160" s="767">
        <v>0.30651</v>
      </c>
      <c r="R160" s="767">
        <f>H160*Q160</f>
        <v>5.3639250000000001</v>
      </c>
      <c r="S160" s="767">
        <v>0</v>
      </c>
      <c r="T160" s="768">
        <f>H160*S160</f>
        <v>0</v>
      </c>
      <c r="U160" s="769"/>
      <c r="V160" s="769"/>
      <c r="W160" s="769"/>
      <c r="X160" s="769"/>
      <c r="Y160" s="769"/>
      <c r="Z160" s="769"/>
      <c r="AA160" s="769"/>
      <c r="AB160" s="769"/>
      <c r="AC160" s="769"/>
      <c r="AD160" s="769"/>
      <c r="AE160" s="769"/>
      <c r="AF160" s="769"/>
      <c r="AG160" s="769"/>
      <c r="AH160" s="769"/>
      <c r="AI160" s="769"/>
      <c r="AJ160" s="769"/>
      <c r="AK160" s="769"/>
      <c r="AL160" s="769"/>
      <c r="AM160" s="769"/>
      <c r="AN160" s="769"/>
      <c r="AO160" s="769"/>
      <c r="AP160" s="769"/>
      <c r="AQ160" s="769"/>
      <c r="AR160" s="769">
        <v>4</v>
      </c>
      <c r="AS160" s="769"/>
      <c r="AT160" s="769" t="s">
        <v>94</v>
      </c>
      <c r="AU160" s="769">
        <v>2</v>
      </c>
      <c r="AV160" s="769"/>
      <c r="AW160" s="769"/>
      <c r="AX160" s="769"/>
      <c r="AY160" s="769" t="s">
        <v>91</v>
      </c>
      <c r="AZ160" s="769"/>
      <c r="BA160" s="769"/>
      <c r="BB160" s="769"/>
      <c r="BC160" s="769"/>
      <c r="BD160" s="769"/>
      <c r="BE160" s="769">
        <f>IF(N160="základní",J160,0)</f>
        <v>0</v>
      </c>
      <c r="BF160" s="769">
        <f>IF(N160="snížená",J160,0)</f>
        <v>0</v>
      </c>
      <c r="BG160" s="769">
        <f>IF(N160="zákl. přenesená",J160,0)</f>
        <v>0</v>
      </c>
      <c r="BH160" s="769">
        <f>IF(N160="sníž. přenesená",J160,0)</f>
        <v>0</v>
      </c>
      <c r="BI160" s="769">
        <f>IF(N160="nulová",J160,0)</f>
        <v>0</v>
      </c>
      <c r="BJ160" s="769">
        <v>1</v>
      </c>
    </row>
    <row r="161" spans="2:62" s="31" customFormat="1">
      <c r="B161" s="368"/>
      <c r="D161" s="421" t="s">
        <v>99</v>
      </c>
      <c r="F161" s="148" t="s">
        <v>195</v>
      </c>
      <c r="L161" s="368"/>
      <c r="M161" s="422"/>
      <c r="T161" s="423"/>
      <c r="AT161" s="424" t="s">
        <v>99</v>
      </c>
      <c r="AU161" s="424">
        <v>0</v>
      </c>
      <c r="AY161" s="31" t="s">
        <v>91</v>
      </c>
      <c r="BJ161" s="31">
        <v>0</v>
      </c>
    </row>
    <row r="162" spans="2:62" s="37" customFormat="1" ht="11.25">
      <c r="B162" s="425"/>
      <c r="C162" s="426"/>
      <c r="D162" s="427" t="s">
        <v>101</v>
      </c>
      <c r="E162" s="428"/>
      <c r="F162" s="429" t="s">
        <v>426</v>
      </c>
      <c r="G162" s="430"/>
      <c r="H162" s="431">
        <v>17.5</v>
      </c>
      <c r="I162" s="432"/>
      <c r="J162" s="432"/>
      <c r="K162" s="433"/>
      <c r="L162" s="425"/>
      <c r="M162" s="434"/>
      <c r="N162" s="433"/>
      <c r="O162" s="435"/>
      <c r="P162" s="435"/>
      <c r="Q162" s="435"/>
      <c r="R162" s="435"/>
      <c r="S162" s="435"/>
      <c r="T162" s="436"/>
      <c r="AT162" s="37" t="s">
        <v>101</v>
      </c>
      <c r="AU162" s="37">
        <v>0</v>
      </c>
      <c r="AV162" s="37">
        <v>2</v>
      </c>
      <c r="AW162" s="37" t="b">
        <v>1</v>
      </c>
      <c r="AY162" s="37" t="s">
        <v>91</v>
      </c>
      <c r="BJ162" s="37">
        <v>0</v>
      </c>
    </row>
    <row r="163" spans="2:62" s="37" customFormat="1" ht="11.25">
      <c r="B163" s="425"/>
      <c r="C163" s="426"/>
      <c r="D163" s="427" t="s">
        <v>101</v>
      </c>
      <c r="E163" s="428"/>
      <c r="F163" s="439" t="s">
        <v>103</v>
      </c>
      <c r="G163" s="437"/>
      <c r="H163" s="440">
        <v>17.5</v>
      </c>
      <c r="I163" s="432"/>
      <c r="J163" s="432"/>
      <c r="K163" s="433"/>
      <c r="L163" s="425"/>
      <c r="M163" s="434"/>
      <c r="N163" s="433"/>
      <c r="O163" s="435"/>
      <c r="P163" s="435"/>
      <c r="Q163" s="435"/>
      <c r="R163" s="435"/>
      <c r="S163" s="435"/>
      <c r="T163" s="436"/>
      <c r="AT163" s="37" t="s">
        <v>101</v>
      </c>
      <c r="AU163" s="37">
        <v>0</v>
      </c>
      <c r="AV163" s="37">
        <v>4</v>
      </c>
      <c r="AW163" s="37" t="b">
        <v>1</v>
      </c>
      <c r="AX163" s="37" t="b">
        <v>1</v>
      </c>
      <c r="AY163" s="37" t="s">
        <v>91</v>
      </c>
      <c r="BJ163" s="37">
        <v>0</v>
      </c>
    </row>
    <row r="164" spans="2:62" s="36" customFormat="1">
      <c r="B164" s="759"/>
      <c r="C164" s="605">
        <v>19</v>
      </c>
      <c r="D164" s="605" t="s">
        <v>94</v>
      </c>
      <c r="E164" s="760" t="s">
        <v>200</v>
      </c>
      <c r="F164" s="760" t="s">
        <v>201</v>
      </c>
      <c r="G164" s="761" t="s">
        <v>97</v>
      </c>
      <c r="H164" s="762">
        <v>3.92</v>
      </c>
      <c r="I164" s="763"/>
      <c r="J164" s="764">
        <f>ROUND(H164*I164,2)</f>
        <v>0</v>
      </c>
      <c r="K164" s="760" t="s">
        <v>98</v>
      </c>
      <c r="L164" s="759"/>
      <c r="M164" s="765"/>
      <c r="N164" s="766" t="s">
        <v>26</v>
      </c>
      <c r="O164" s="767">
        <v>0</v>
      </c>
      <c r="P164" s="767">
        <f>H164*O164</f>
        <v>0</v>
      </c>
      <c r="Q164" s="767">
        <v>0</v>
      </c>
      <c r="R164" s="767">
        <f>H164*Q164</f>
        <v>0</v>
      </c>
      <c r="S164" s="767">
        <v>0</v>
      </c>
      <c r="T164" s="768">
        <f>H164*S164</f>
        <v>0</v>
      </c>
      <c r="U164" s="769"/>
      <c r="V164" s="769"/>
      <c r="W164" s="769"/>
      <c r="X164" s="769"/>
      <c r="Y164" s="769"/>
      <c r="Z164" s="769"/>
      <c r="AA164" s="769"/>
      <c r="AB164" s="769"/>
      <c r="AC164" s="769"/>
      <c r="AD164" s="769"/>
      <c r="AE164" s="769"/>
      <c r="AF164" s="769"/>
      <c r="AG164" s="769"/>
      <c r="AH164" s="769"/>
      <c r="AI164" s="769"/>
      <c r="AJ164" s="769"/>
      <c r="AK164" s="769"/>
      <c r="AL164" s="769"/>
      <c r="AM164" s="769"/>
      <c r="AN164" s="769"/>
      <c r="AO164" s="769"/>
      <c r="AP164" s="769"/>
      <c r="AQ164" s="769"/>
      <c r="AR164" s="769">
        <v>4</v>
      </c>
      <c r="AS164" s="769"/>
      <c r="AT164" s="769" t="s">
        <v>94</v>
      </c>
      <c r="AU164" s="769">
        <v>2</v>
      </c>
      <c r="AV164" s="769"/>
      <c r="AW164" s="769"/>
      <c r="AX164" s="769"/>
      <c r="AY164" s="769" t="s">
        <v>91</v>
      </c>
      <c r="AZ164" s="769"/>
      <c r="BA164" s="769"/>
      <c r="BB164" s="769"/>
      <c r="BC164" s="769"/>
      <c r="BD164" s="769"/>
      <c r="BE164" s="769">
        <f>IF(N164="základní",J164,0)</f>
        <v>0</v>
      </c>
      <c r="BF164" s="769">
        <f>IF(N164="snížená",J164,0)</f>
        <v>0</v>
      </c>
      <c r="BG164" s="769">
        <f>IF(N164="zákl. přenesená",J164,0)</f>
        <v>0</v>
      </c>
      <c r="BH164" s="769">
        <f>IF(N164="sníž. přenesená",J164,0)</f>
        <v>0</v>
      </c>
      <c r="BI164" s="769">
        <f>IF(N164="nulová",J164,0)</f>
        <v>0</v>
      </c>
      <c r="BJ164" s="769">
        <v>1</v>
      </c>
    </row>
    <row r="165" spans="2:62" s="31" customFormat="1">
      <c r="B165" s="368"/>
      <c r="D165" s="421" t="s">
        <v>99</v>
      </c>
      <c r="F165" s="148" t="s">
        <v>202</v>
      </c>
      <c r="L165" s="368"/>
      <c r="M165" s="422"/>
      <c r="T165" s="423"/>
      <c r="AT165" s="424" t="s">
        <v>99</v>
      </c>
      <c r="AU165" s="424">
        <v>0</v>
      </c>
      <c r="AY165" s="31" t="s">
        <v>91</v>
      </c>
      <c r="BJ165" s="31">
        <v>0</v>
      </c>
    </row>
    <row r="166" spans="2:62" s="37" customFormat="1" ht="11.25">
      <c r="B166" s="425"/>
      <c r="C166" s="426"/>
      <c r="D166" s="427" t="s">
        <v>101</v>
      </c>
      <c r="E166" s="428"/>
      <c r="F166" s="429" t="s">
        <v>428</v>
      </c>
      <c r="G166" s="430"/>
      <c r="H166" s="431">
        <v>3.92</v>
      </c>
      <c r="I166" s="432"/>
      <c r="J166" s="432"/>
      <c r="K166" s="433"/>
      <c r="L166" s="425"/>
      <c r="M166" s="434"/>
      <c r="N166" s="433"/>
      <c r="O166" s="435"/>
      <c r="P166" s="435"/>
      <c r="Q166" s="435"/>
      <c r="R166" s="435"/>
      <c r="S166" s="435"/>
      <c r="T166" s="436"/>
      <c r="AT166" s="37" t="s">
        <v>101</v>
      </c>
      <c r="AU166" s="37">
        <v>0</v>
      </c>
      <c r="AV166" s="37">
        <v>2</v>
      </c>
      <c r="AW166" s="37" t="b">
        <v>1</v>
      </c>
      <c r="AY166" s="37" t="s">
        <v>91</v>
      </c>
      <c r="BJ166" s="37">
        <v>0</v>
      </c>
    </row>
    <row r="167" spans="2:62" s="37" customFormat="1" ht="11.25">
      <c r="B167" s="425"/>
      <c r="C167" s="426"/>
      <c r="D167" s="427" t="s">
        <v>101</v>
      </c>
      <c r="E167" s="428"/>
      <c r="F167" s="439" t="s">
        <v>103</v>
      </c>
      <c r="G167" s="437"/>
      <c r="H167" s="440">
        <v>3.92</v>
      </c>
      <c r="I167" s="432"/>
      <c r="J167" s="432"/>
      <c r="K167" s="433"/>
      <c r="L167" s="425"/>
      <c r="M167" s="434"/>
      <c r="N167" s="433"/>
      <c r="O167" s="435"/>
      <c r="P167" s="435"/>
      <c r="Q167" s="435"/>
      <c r="R167" s="435"/>
      <c r="S167" s="435"/>
      <c r="T167" s="436"/>
      <c r="AT167" s="37" t="s">
        <v>101</v>
      </c>
      <c r="AU167" s="37">
        <v>0</v>
      </c>
      <c r="AV167" s="37">
        <v>4</v>
      </c>
      <c r="AW167" s="37" t="b">
        <v>1</v>
      </c>
      <c r="AX167" s="37" t="b">
        <v>1</v>
      </c>
      <c r="AY167" s="37" t="s">
        <v>91</v>
      </c>
      <c r="BJ167" s="37">
        <v>0</v>
      </c>
    </row>
    <row r="168" spans="2:62" s="36" customFormat="1">
      <c r="B168" s="759"/>
      <c r="C168" s="605">
        <v>20</v>
      </c>
      <c r="D168" s="605" t="s">
        <v>94</v>
      </c>
      <c r="E168" s="760" t="s">
        <v>197</v>
      </c>
      <c r="F168" s="760" t="s">
        <v>198</v>
      </c>
      <c r="G168" s="761" t="s">
        <v>97</v>
      </c>
      <c r="H168" s="762">
        <v>3.92</v>
      </c>
      <c r="I168" s="763"/>
      <c r="J168" s="764">
        <f>ROUND(H168*I168,2)</f>
        <v>0</v>
      </c>
      <c r="K168" s="760" t="s">
        <v>98</v>
      </c>
      <c r="L168" s="759"/>
      <c r="M168" s="765"/>
      <c r="N168" s="766" t="s">
        <v>26</v>
      </c>
      <c r="O168" s="767">
        <v>0</v>
      </c>
      <c r="P168" s="767">
        <f>H168*O168</f>
        <v>0</v>
      </c>
      <c r="Q168" s="767">
        <v>0</v>
      </c>
      <c r="R168" s="767">
        <f>H168*Q168</f>
        <v>0</v>
      </c>
      <c r="S168" s="767">
        <v>0</v>
      </c>
      <c r="T168" s="768">
        <f>H168*S168</f>
        <v>0</v>
      </c>
      <c r="U168" s="769"/>
      <c r="V168" s="769"/>
      <c r="W168" s="769"/>
      <c r="X168" s="769"/>
      <c r="Y168" s="769"/>
      <c r="Z168" s="769"/>
      <c r="AA168" s="769"/>
      <c r="AB168" s="769"/>
      <c r="AC168" s="769"/>
      <c r="AD168" s="769"/>
      <c r="AE168" s="769"/>
      <c r="AF168" s="769"/>
      <c r="AG168" s="769"/>
      <c r="AH168" s="769"/>
      <c r="AI168" s="769"/>
      <c r="AJ168" s="769"/>
      <c r="AK168" s="769"/>
      <c r="AL168" s="769"/>
      <c r="AM168" s="769"/>
      <c r="AN168" s="769"/>
      <c r="AO168" s="769"/>
      <c r="AP168" s="769"/>
      <c r="AQ168" s="769"/>
      <c r="AR168" s="769">
        <v>4</v>
      </c>
      <c r="AS168" s="769"/>
      <c r="AT168" s="769" t="s">
        <v>94</v>
      </c>
      <c r="AU168" s="769">
        <v>2</v>
      </c>
      <c r="AV168" s="769"/>
      <c r="AW168" s="769"/>
      <c r="AX168" s="769"/>
      <c r="AY168" s="769" t="s">
        <v>91</v>
      </c>
      <c r="AZ168" s="769"/>
      <c r="BA168" s="769"/>
      <c r="BB168" s="769"/>
      <c r="BC168" s="769"/>
      <c r="BD168" s="769"/>
      <c r="BE168" s="769">
        <f>IF(N168="základní",J168,0)</f>
        <v>0</v>
      </c>
      <c r="BF168" s="769">
        <f>IF(N168="snížená",J168,0)</f>
        <v>0</v>
      </c>
      <c r="BG168" s="769">
        <f>IF(N168="zákl. přenesená",J168,0)</f>
        <v>0</v>
      </c>
      <c r="BH168" s="769">
        <f>IF(N168="sníž. přenesená",J168,0)</f>
        <v>0</v>
      </c>
      <c r="BI168" s="769">
        <f>IF(N168="nulová",J168,0)</f>
        <v>0</v>
      </c>
      <c r="BJ168" s="769">
        <v>1</v>
      </c>
    </row>
    <row r="169" spans="2:62" s="31" customFormat="1">
      <c r="B169" s="368"/>
      <c r="D169" s="421" t="s">
        <v>99</v>
      </c>
      <c r="F169" s="148" t="s">
        <v>199</v>
      </c>
      <c r="L169" s="368"/>
      <c r="M169" s="422"/>
      <c r="T169" s="423"/>
      <c r="AT169" s="424" t="s">
        <v>99</v>
      </c>
      <c r="AU169" s="424">
        <v>0</v>
      </c>
      <c r="AY169" s="31" t="s">
        <v>91</v>
      </c>
      <c r="BJ169" s="31">
        <v>0</v>
      </c>
    </row>
    <row r="170" spans="2:62" s="37" customFormat="1" ht="11.25">
      <c r="B170" s="425"/>
      <c r="C170" s="426"/>
      <c r="D170" s="427" t="s">
        <v>101</v>
      </c>
      <c r="E170" s="428"/>
      <c r="F170" s="429" t="s">
        <v>428</v>
      </c>
      <c r="G170" s="430"/>
      <c r="H170" s="431">
        <v>3.92</v>
      </c>
      <c r="I170" s="432"/>
      <c r="J170" s="432"/>
      <c r="K170" s="433"/>
      <c r="L170" s="425"/>
      <c r="M170" s="434"/>
      <c r="N170" s="433"/>
      <c r="O170" s="435"/>
      <c r="P170" s="435"/>
      <c r="Q170" s="435"/>
      <c r="R170" s="435"/>
      <c r="S170" s="435"/>
      <c r="T170" s="436"/>
      <c r="AT170" s="37" t="s">
        <v>101</v>
      </c>
      <c r="AU170" s="37">
        <v>0</v>
      </c>
      <c r="AV170" s="37">
        <v>2</v>
      </c>
      <c r="AW170" s="37" t="b">
        <v>1</v>
      </c>
      <c r="AY170" s="37" t="s">
        <v>91</v>
      </c>
      <c r="BJ170" s="37">
        <v>0</v>
      </c>
    </row>
    <row r="171" spans="2:62" s="37" customFormat="1" ht="11.25">
      <c r="B171" s="425"/>
      <c r="C171" s="426"/>
      <c r="D171" s="427" t="s">
        <v>101</v>
      </c>
      <c r="E171" s="428"/>
      <c r="F171" s="439" t="s">
        <v>103</v>
      </c>
      <c r="G171" s="437"/>
      <c r="H171" s="440">
        <v>3.92</v>
      </c>
      <c r="I171" s="432"/>
      <c r="J171" s="432"/>
      <c r="K171" s="433"/>
      <c r="L171" s="425"/>
      <c r="M171" s="434"/>
      <c r="N171" s="433"/>
      <c r="O171" s="435"/>
      <c r="P171" s="435"/>
      <c r="Q171" s="435"/>
      <c r="R171" s="435"/>
      <c r="S171" s="435"/>
      <c r="T171" s="436"/>
      <c r="AT171" s="37" t="s">
        <v>101</v>
      </c>
      <c r="AU171" s="37">
        <v>0</v>
      </c>
      <c r="AV171" s="37">
        <v>4</v>
      </c>
      <c r="AW171" s="37" t="b">
        <v>1</v>
      </c>
      <c r="AX171" s="37" t="b">
        <v>1</v>
      </c>
      <c r="AY171" s="37" t="s">
        <v>91</v>
      </c>
      <c r="BJ171" s="37">
        <v>0</v>
      </c>
    </row>
    <row r="172" spans="2:62" s="36" customFormat="1" ht="24">
      <c r="B172" s="759"/>
      <c r="C172" s="605">
        <v>21</v>
      </c>
      <c r="D172" s="605" t="s">
        <v>94</v>
      </c>
      <c r="E172" s="760" t="s">
        <v>190</v>
      </c>
      <c r="F172" s="760" t="s">
        <v>191</v>
      </c>
      <c r="G172" s="761" t="s">
        <v>97</v>
      </c>
      <c r="H172" s="762">
        <v>3.92</v>
      </c>
      <c r="I172" s="763"/>
      <c r="J172" s="764">
        <f>ROUND(H172*I172,2)</f>
        <v>0</v>
      </c>
      <c r="K172" s="760" t="s">
        <v>98</v>
      </c>
      <c r="L172" s="759"/>
      <c r="M172" s="765"/>
      <c r="N172" s="766" t="s">
        <v>26</v>
      </c>
      <c r="O172" s="767">
        <v>0</v>
      </c>
      <c r="P172" s="767">
        <f>H172*O172</f>
        <v>0</v>
      </c>
      <c r="Q172" s="767">
        <v>0</v>
      </c>
      <c r="R172" s="767">
        <f>H172*Q172</f>
        <v>0</v>
      </c>
      <c r="S172" s="767">
        <v>0</v>
      </c>
      <c r="T172" s="768">
        <f>H172*S172</f>
        <v>0</v>
      </c>
      <c r="U172" s="769"/>
      <c r="V172" s="769"/>
      <c r="W172" s="769"/>
      <c r="X172" s="769"/>
      <c r="Y172" s="769"/>
      <c r="Z172" s="769"/>
      <c r="AA172" s="769"/>
      <c r="AB172" s="769"/>
      <c r="AC172" s="769"/>
      <c r="AD172" s="769"/>
      <c r="AE172" s="769"/>
      <c r="AF172" s="769"/>
      <c r="AG172" s="769"/>
      <c r="AH172" s="769"/>
      <c r="AI172" s="769"/>
      <c r="AJ172" s="769"/>
      <c r="AK172" s="769"/>
      <c r="AL172" s="769"/>
      <c r="AM172" s="769"/>
      <c r="AN172" s="769"/>
      <c r="AO172" s="769"/>
      <c r="AP172" s="769"/>
      <c r="AQ172" s="769"/>
      <c r="AR172" s="769">
        <v>4</v>
      </c>
      <c r="AS172" s="769"/>
      <c r="AT172" s="769" t="s">
        <v>94</v>
      </c>
      <c r="AU172" s="769">
        <v>2</v>
      </c>
      <c r="AV172" s="769"/>
      <c r="AW172" s="769"/>
      <c r="AX172" s="769"/>
      <c r="AY172" s="769" t="s">
        <v>91</v>
      </c>
      <c r="AZ172" s="769"/>
      <c r="BA172" s="769"/>
      <c r="BB172" s="769"/>
      <c r="BC172" s="769"/>
      <c r="BD172" s="769"/>
      <c r="BE172" s="769">
        <f>IF(N172="základní",J172,0)</f>
        <v>0</v>
      </c>
      <c r="BF172" s="769">
        <f>IF(N172="snížená",J172,0)</f>
        <v>0</v>
      </c>
      <c r="BG172" s="769">
        <f>IF(N172="zákl. přenesená",J172,0)</f>
        <v>0</v>
      </c>
      <c r="BH172" s="769">
        <f>IF(N172="sníž. přenesená",J172,0)</f>
        <v>0</v>
      </c>
      <c r="BI172" s="769">
        <f>IF(N172="nulová",J172,0)</f>
        <v>0</v>
      </c>
      <c r="BJ172" s="769">
        <v>1</v>
      </c>
    </row>
    <row r="173" spans="2:62" s="31" customFormat="1">
      <c r="B173" s="368"/>
      <c r="D173" s="421" t="s">
        <v>99</v>
      </c>
      <c r="F173" s="148" t="s">
        <v>192</v>
      </c>
      <c r="L173" s="368"/>
      <c r="M173" s="422"/>
      <c r="T173" s="423"/>
      <c r="AT173" s="424" t="s">
        <v>99</v>
      </c>
      <c r="AU173" s="424">
        <v>0</v>
      </c>
      <c r="AY173" s="31" t="s">
        <v>91</v>
      </c>
      <c r="BJ173" s="31">
        <v>0</v>
      </c>
    </row>
    <row r="174" spans="2:62" s="37" customFormat="1" ht="11.25">
      <c r="B174" s="425"/>
      <c r="C174" s="426"/>
      <c r="D174" s="427" t="s">
        <v>101</v>
      </c>
      <c r="E174" s="428"/>
      <c r="F174" s="429" t="s">
        <v>428</v>
      </c>
      <c r="G174" s="430"/>
      <c r="H174" s="431">
        <v>3.92</v>
      </c>
      <c r="I174" s="432"/>
      <c r="J174" s="432"/>
      <c r="K174" s="433"/>
      <c r="L174" s="425"/>
      <c r="M174" s="434"/>
      <c r="N174" s="433"/>
      <c r="O174" s="435"/>
      <c r="P174" s="435"/>
      <c r="Q174" s="435"/>
      <c r="R174" s="435"/>
      <c r="S174" s="435"/>
      <c r="T174" s="436"/>
      <c r="AT174" s="37" t="s">
        <v>101</v>
      </c>
      <c r="AU174" s="37">
        <v>0</v>
      </c>
      <c r="AV174" s="37">
        <v>2</v>
      </c>
      <c r="AW174" s="37" t="b">
        <v>1</v>
      </c>
      <c r="AY174" s="37" t="s">
        <v>91</v>
      </c>
      <c r="BJ174" s="37">
        <v>0</v>
      </c>
    </row>
    <row r="175" spans="2:62" s="37" customFormat="1" ht="11.25">
      <c r="B175" s="425"/>
      <c r="C175" s="426"/>
      <c r="D175" s="427" t="s">
        <v>101</v>
      </c>
      <c r="E175" s="428"/>
      <c r="F175" s="439" t="s">
        <v>103</v>
      </c>
      <c r="G175" s="437"/>
      <c r="H175" s="440">
        <v>3.92</v>
      </c>
      <c r="I175" s="432"/>
      <c r="J175" s="432"/>
      <c r="K175" s="433"/>
      <c r="L175" s="425"/>
      <c r="M175" s="434"/>
      <c r="N175" s="433"/>
      <c r="O175" s="435"/>
      <c r="P175" s="435"/>
      <c r="Q175" s="435"/>
      <c r="R175" s="435"/>
      <c r="S175" s="435"/>
      <c r="T175" s="436"/>
      <c r="AT175" s="37" t="s">
        <v>101</v>
      </c>
      <c r="AU175" s="37">
        <v>0</v>
      </c>
      <c r="AV175" s="37">
        <v>4</v>
      </c>
      <c r="AW175" s="37" t="b">
        <v>1</v>
      </c>
      <c r="AX175" s="37" t="b">
        <v>1</v>
      </c>
      <c r="AY175" s="37" t="s">
        <v>91</v>
      </c>
      <c r="BJ175" s="37">
        <v>0</v>
      </c>
    </row>
    <row r="176" spans="2:62" s="36" customFormat="1" ht="24">
      <c r="B176" s="759"/>
      <c r="C176" s="605">
        <v>22</v>
      </c>
      <c r="D176" s="605" t="s">
        <v>94</v>
      </c>
      <c r="E176" s="760" t="s">
        <v>206</v>
      </c>
      <c r="F176" s="760" t="s">
        <v>207</v>
      </c>
      <c r="G176" s="761" t="s">
        <v>97</v>
      </c>
      <c r="H176" s="762">
        <v>134.5</v>
      </c>
      <c r="I176" s="763"/>
      <c r="J176" s="764">
        <f>ROUND(H176*I176,2)</f>
        <v>0</v>
      </c>
      <c r="K176" s="760" t="s">
        <v>98</v>
      </c>
      <c r="L176" s="759"/>
      <c r="M176" s="765"/>
      <c r="N176" s="766" t="s">
        <v>26</v>
      </c>
      <c r="O176" s="767">
        <v>0</v>
      </c>
      <c r="P176" s="767">
        <f>H176*O176</f>
        <v>0</v>
      </c>
      <c r="Q176" s="767">
        <v>8.9219999999999994E-2</v>
      </c>
      <c r="R176" s="767">
        <f>H176*Q176</f>
        <v>12.000089999999998</v>
      </c>
      <c r="S176" s="767">
        <v>0</v>
      </c>
      <c r="T176" s="768">
        <f>H176*S176</f>
        <v>0</v>
      </c>
      <c r="U176" s="769"/>
      <c r="V176" s="769"/>
      <c r="W176" s="769"/>
      <c r="X176" s="769"/>
      <c r="Y176" s="769"/>
      <c r="Z176" s="769"/>
      <c r="AA176" s="769"/>
      <c r="AB176" s="769"/>
      <c r="AC176" s="769"/>
      <c r="AD176" s="769"/>
      <c r="AE176" s="769"/>
      <c r="AF176" s="769"/>
      <c r="AG176" s="769"/>
      <c r="AH176" s="769"/>
      <c r="AI176" s="769"/>
      <c r="AJ176" s="769"/>
      <c r="AK176" s="769"/>
      <c r="AL176" s="769"/>
      <c r="AM176" s="769"/>
      <c r="AN176" s="769"/>
      <c r="AO176" s="769"/>
      <c r="AP176" s="769"/>
      <c r="AQ176" s="769"/>
      <c r="AR176" s="769">
        <v>4</v>
      </c>
      <c r="AS176" s="769"/>
      <c r="AT176" s="769" t="s">
        <v>94</v>
      </c>
      <c r="AU176" s="769">
        <v>2</v>
      </c>
      <c r="AV176" s="769"/>
      <c r="AW176" s="769"/>
      <c r="AX176" s="769"/>
      <c r="AY176" s="769" t="s">
        <v>91</v>
      </c>
      <c r="AZ176" s="769"/>
      <c r="BA176" s="769"/>
      <c r="BB176" s="769"/>
      <c r="BC176" s="769"/>
      <c r="BD176" s="769"/>
      <c r="BE176" s="769">
        <f>IF(N176="základní",J176,0)</f>
        <v>0</v>
      </c>
      <c r="BF176" s="769">
        <f>IF(N176="snížená",J176,0)</f>
        <v>0</v>
      </c>
      <c r="BG176" s="769">
        <f>IF(N176="zákl. přenesená",J176,0)</f>
        <v>0</v>
      </c>
      <c r="BH176" s="769">
        <f>IF(N176="sníž. přenesená",J176,0)</f>
        <v>0</v>
      </c>
      <c r="BI176" s="769">
        <f>IF(N176="nulová",J176,0)</f>
        <v>0</v>
      </c>
      <c r="BJ176" s="769">
        <v>1</v>
      </c>
    </row>
    <row r="177" spans="2:62" s="31" customFormat="1">
      <c r="B177" s="368"/>
      <c r="D177" s="421" t="s">
        <v>99</v>
      </c>
      <c r="F177" s="148" t="s">
        <v>208</v>
      </c>
      <c r="L177" s="368"/>
      <c r="M177" s="422"/>
      <c r="T177" s="423"/>
      <c r="AT177" s="424" t="s">
        <v>99</v>
      </c>
      <c r="AU177" s="424">
        <v>0</v>
      </c>
      <c r="AY177" s="31" t="s">
        <v>91</v>
      </c>
      <c r="BJ177" s="31">
        <v>0</v>
      </c>
    </row>
    <row r="178" spans="2:62" s="37" customFormat="1" ht="11.25">
      <c r="B178" s="425"/>
      <c r="C178" s="426"/>
      <c r="D178" s="427" t="s">
        <v>101</v>
      </c>
      <c r="E178" s="428"/>
      <c r="F178" s="429" t="s">
        <v>429</v>
      </c>
      <c r="G178" s="430"/>
      <c r="H178" s="431">
        <v>134.5</v>
      </c>
      <c r="I178" s="432"/>
      <c r="J178" s="432"/>
      <c r="K178" s="433"/>
      <c r="L178" s="425"/>
      <c r="M178" s="434"/>
      <c r="N178" s="433"/>
      <c r="O178" s="435"/>
      <c r="P178" s="435"/>
      <c r="Q178" s="435"/>
      <c r="R178" s="435"/>
      <c r="S178" s="435"/>
      <c r="T178" s="436"/>
      <c r="AT178" s="37" t="s">
        <v>101</v>
      </c>
      <c r="AU178" s="37">
        <v>0</v>
      </c>
      <c r="AV178" s="37">
        <v>2</v>
      </c>
      <c r="AW178" s="37" t="b">
        <v>1</v>
      </c>
      <c r="AY178" s="37" t="s">
        <v>91</v>
      </c>
      <c r="BJ178" s="37">
        <v>0</v>
      </c>
    </row>
    <row r="179" spans="2:62" s="37" customFormat="1" ht="11.25">
      <c r="B179" s="425"/>
      <c r="C179" s="426"/>
      <c r="D179" s="427" t="s">
        <v>101</v>
      </c>
      <c r="E179" s="428"/>
      <c r="F179" s="439" t="s">
        <v>103</v>
      </c>
      <c r="G179" s="437"/>
      <c r="H179" s="440">
        <v>134.5</v>
      </c>
      <c r="I179" s="432"/>
      <c r="J179" s="432"/>
      <c r="K179" s="433"/>
      <c r="L179" s="425"/>
      <c r="M179" s="434"/>
      <c r="N179" s="433"/>
      <c r="O179" s="435"/>
      <c r="P179" s="435"/>
      <c r="Q179" s="435"/>
      <c r="R179" s="435"/>
      <c r="S179" s="435"/>
      <c r="T179" s="436"/>
      <c r="AT179" s="37" t="s">
        <v>101</v>
      </c>
      <c r="AU179" s="37">
        <v>0</v>
      </c>
      <c r="AV179" s="37">
        <v>4</v>
      </c>
      <c r="AW179" s="37" t="b">
        <v>1</v>
      </c>
      <c r="AX179" s="37" t="b">
        <v>1</v>
      </c>
      <c r="AY179" s="37" t="s">
        <v>91</v>
      </c>
      <c r="BJ179" s="37">
        <v>0</v>
      </c>
    </row>
    <row r="180" spans="2:62" s="38" customFormat="1">
      <c r="B180" s="441"/>
      <c r="C180" s="442">
        <v>23</v>
      </c>
      <c r="D180" s="442" t="s">
        <v>158</v>
      </c>
      <c r="E180" s="443" t="s">
        <v>348</v>
      </c>
      <c r="F180" s="443" t="s">
        <v>349</v>
      </c>
      <c r="G180" s="444" t="s">
        <v>97</v>
      </c>
      <c r="H180" s="445">
        <v>128.142</v>
      </c>
      <c r="I180" s="586"/>
      <c r="J180" s="446">
        <f>ROUND(H180*I180,2)</f>
        <v>0</v>
      </c>
      <c r="K180" s="760" t="s">
        <v>98</v>
      </c>
      <c r="L180" s="441"/>
      <c r="M180" s="447"/>
      <c r="N180" s="448" t="s">
        <v>26</v>
      </c>
      <c r="O180" s="449">
        <v>0</v>
      </c>
      <c r="P180" s="449">
        <f>H180*O180</f>
        <v>0</v>
      </c>
      <c r="Q180" s="449">
        <v>0.13200000000000001</v>
      </c>
      <c r="R180" s="449">
        <f>H180*Q180</f>
        <v>16.914743999999999</v>
      </c>
      <c r="S180" s="449">
        <v>0</v>
      </c>
      <c r="T180" s="450">
        <f>H180*S180</f>
        <v>0</v>
      </c>
      <c r="AR180" s="38">
        <v>8</v>
      </c>
      <c r="AT180" s="38" t="s">
        <v>158</v>
      </c>
      <c r="AU180" s="38">
        <v>2</v>
      </c>
      <c r="AY180" s="38" t="s">
        <v>91</v>
      </c>
      <c r="BE180" s="38">
        <f>IF(N180="základní",J180,0)</f>
        <v>0</v>
      </c>
      <c r="BF180" s="38">
        <f>IF(N180="snížená",J180,0)</f>
        <v>0</v>
      </c>
      <c r="BG180" s="38">
        <f>IF(N180="zákl. přenesená",J180,0)</f>
        <v>0</v>
      </c>
      <c r="BH180" s="38">
        <f>IF(N180="sníž. přenesená",J180,0)</f>
        <v>0</v>
      </c>
      <c r="BI180" s="38">
        <f>IF(N180="nulová",J180,0)</f>
        <v>0</v>
      </c>
      <c r="BJ180" s="38">
        <v>1</v>
      </c>
    </row>
    <row r="181" spans="2:62" s="37" customFormat="1" ht="11.25">
      <c r="B181" s="425"/>
      <c r="C181" s="426"/>
      <c r="D181" s="427" t="s">
        <v>101</v>
      </c>
      <c r="E181" s="428"/>
      <c r="F181" s="429" t="s">
        <v>430</v>
      </c>
      <c r="G181" s="430"/>
      <c r="H181" s="431">
        <v>128.142</v>
      </c>
      <c r="I181" s="432"/>
      <c r="J181" s="432"/>
      <c r="K181" s="433"/>
      <c r="L181" s="425"/>
      <c r="M181" s="434"/>
      <c r="N181" s="433"/>
      <c r="O181" s="435"/>
      <c r="P181" s="435"/>
      <c r="Q181" s="435"/>
      <c r="R181" s="435"/>
      <c r="S181" s="435"/>
      <c r="T181" s="436"/>
      <c r="AT181" s="37" t="s">
        <v>101</v>
      </c>
      <c r="AU181" s="37">
        <v>0</v>
      </c>
      <c r="AV181" s="37">
        <v>2</v>
      </c>
      <c r="AW181" s="37" t="b">
        <v>1</v>
      </c>
      <c r="AY181" s="37" t="s">
        <v>91</v>
      </c>
      <c r="BJ181" s="37">
        <v>0</v>
      </c>
    </row>
    <row r="182" spans="2:62" s="37" customFormat="1" ht="11.25">
      <c r="B182" s="425"/>
      <c r="C182" s="426"/>
      <c r="D182" s="427" t="s">
        <v>101</v>
      </c>
      <c r="E182" s="428"/>
      <c r="F182" s="439" t="s">
        <v>103</v>
      </c>
      <c r="G182" s="437"/>
      <c r="H182" s="440">
        <v>128.142</v>
      </c>
      <c r="I182" s="432"/>
      <c r="J182" s="432"/>
      <c r="K182" s="433"/>
      <c r="L182" s="425"/>
      <c r="M182" s="434"/>
      <c r="N182" s="433"/>
      <c r="O182" s="435"/>
      <c r="P182" s="435"/>
      <c r="Q182" s="435"/>
      <c r="R182" s="435"/>
      <c r="S182" s="435"/>
      <c r="T182" s="436"/>
      <c r="AT182" s="37" t="s">
        <v>101</v>
      </c>
      <c r="AU182" s="37">
        <v>0</v>
      </c>
      <c r="AV182" s="37">
        <v>4</v>
      </c>
      <c r="AW182" s="37" t="b">
        <v>1</v>
      </c>
      <c r="AX182" s="37" t="b">
        <v>1</v>
      </c>
      <c r="AY182" s="37" t="s">
        <v>91</v>
      </c>
      <c r="BJ182" s="37">
        <v>0</v>
      </c>
    </row>
    <row r="183" spans="2:62" s="38" customFormat="1" ht="24">
      <c r="B183" s="441"/>
      <c r="C183" s="442">
        <v>24</v>
      </c>
      <c r="D183" s="442" t="s">
        <v>158</v>
      </c>
      <c r="E183" s="443" t="s">
        <v>216</v>
      </c>
      <c r="F183" s="443" t="s">
        <v>351</v>
      </c>
      <c r="G183" s="444" t="s">
        <v>97</v>
      </c>
      <c r="H183" s="445">
        <v>2.4929999999999999</v>
      </c>
      <c r="I183" s="586"/>
      <c r="J183" s="446">
        <f>ROUND(H183*I183,2)</f>
        <v>0</v>
      </c>
      <c r="K183" s="760" t="s">
        <v>98</v>
      </c>
      <c r="L183" s="441"/>
      <c r="M183" s="447"/>
      <c r="N183" s="448" t="s">
        <v>26</v>
      </c>
      <c r="O183" s="449">
        <v>0</v>
      </c>
      <c r="P183" s="449">
        <f>H183*O183</f>
        <v>0</v>
      </c>
      <c r="Q183" s="449">
        <v>0.13100000000000001</v>
      </c>
      <c r="R183" s="449">
        <f>H183*Q183</f>
        <v>0.32658300000000001</v>
      </c>
      <c r="S183" s="449">
        <v>0</v>
      </c>
      <c r="T183" s="450">
        <f>H183*S183</f>
        <v>0</v>
      </c>
      <c r="AR183" s="38">
        <v>8</v>
      </c>
      <c r="AT183" s="38" t="s">
        <v>158</v>
      </c>
      <c r="AU183" s="38">
        <v>2</v>
      </c>
      <c r="AY183" s="38" t="s">
        <v>91</v>
      </c>
      <c r="BE183" s="38">
        <f>IF(N183="základní",J183,0)</f>
        <v>0</v>
      </c>
      <c r="BF183" s="38">
        <f>IF(N183="snížená",J183,0)</f>
        <v>0</v>
      </c>
      <c r="BG183" s="38">
        <f>IF(N183="zákl. přenesená",J183,0)</f>
        <v>0</v>
      </c>
      <c r="BH183" s="38">
        <f>IF(N183="sníž. přenesená",J183,0)</f>
        <v>0</v>
      </c>
      <c r="BI183" s="38">
        <f>IF(N183="nulová",J183,0)</f>
        <v>0</v>
      </c>
      <c r="BJ183" s="38">
        <v>1</v>
      </c>
    </row>
    <row r="184" spans="2:62" s="37" customFormat="1" ht="11.25">
      <c r="B184" s="425"/>
      <c r="C184" s="426"/>
      <c r="D184" s="427" t="s">
        <v>101</v>
      </c>
      <c r="E184" s="428"/>
      <c r="F184" s="429" t="s">
        <v>431</v>
      </c>
      <c r="G184" s="430"/>
      <c r="H184" s="431">
        <v>2.4929999999999999</v>
      </c>
      <c r="I184" s="432"/>
      <c r="J184" s="432"/>
      <c r="K184" s="433"/>
      <c r="L184" s="425"/>
      <c r="M184" s="434"/>
      <c r="N184" s="433"/>
      <c r="O184" s="435"/>
      <c r="P184" s="435"/>
      <c r="Q184" s="435"/>
      <c r="R184" s="435"/>
      <c r="S184" s="435"/>
      <c r="T184" s="436"/>
      <c r="AT184" s="37" t="s">
        <v>101</v>
      </c>
      <c r="AU184" s="37">
        <v>0</v>
      </c>
      <c r="AV184" s="37">
        <v>2</v>
      </c>
      <c r="AW184" s="37" t="b">
        <v>1</v>
      </c>
      <c r="AY184" s="37" t="s">
        <v>91</v>
      </c>
      <c r="BJ184" s="37">
        <v>0</v>
      </c>
    </row>
    <row r="185" spans="2:62" s="37" customFormat="1" ht="11.25">
      <c r="B185" s="425"/>
      <c r="C185" s="426"/>
      <c r="D185" s="427" t="s">
        <v>101</v>
      </c>
      <c r="E185" s="428"/>
      <c r="F185" s="439" t="s">
        <v>103</v>
      </c>
      <c r="G185" s="437"/>
      <c r="H185" s="440">
        <v>2.4929999999999999</v>
      </c>
      <c r="I185" s="432"/>
      <c r="J185" s="432"/>
      <c r="K185" s="433"/>
      <c r="L185" s="425"/>
      <c r="M185" s="434"/>
      <c r="N185" s="433"/>
      <c r="O185" s="435"/>
      <c r="P185" s="435"/>
      <c r="Q185" s="435"/>
      <c r="R185" s="435"/>
      <c r="S185" s="435"/>
      <c r="T185" s="436"/>
      <c r="AT185" s="37" t="s">
        <v>101</v>
      </c>
      <c r="AU185" s="37">
        <v>0</v>
      </c>
      <c r="AV185" s="37">
        <v>4</v>
      </c>
      <c r="AW185" s="37" t="b">
        <v>1</v>
      </c>
      <c r="AX185" s="37" t="b">
        <v>1</v>
      </c>
      <c r="AY185" s="37" t="s">
        <v>91</v>
      </c>
      <c r="BJ185" s="37">
        <v>0</v>
      </c>
    </row>
    <row r="186" spans="2:62" s="36" customFormat="1" ht="24">
      <c r="B186" s="759"/>
      <c r="C186" s="605">
        <v>25</v>
      </c>
      <c r="D186" s="605" t="s">
        <v>94</v>
      </c>
      <c r="E186" s="760" t="s">
        <v>219</v>
      </c>
      <c r="F186" s="760" t="s">
        <v>220</v>
      </c>
      <c r="G186" s="761" t="s">
        <v>97</v>
      </c>
      <c r="H186" s="762">
        <v>17.5</v>
      </c>
      <c r="I186" s="763"/>
      <c r="J186" s="764">
        <f>ROUND(H186*I186,2)</f>
        <v>0</v>
      </c>
      <c r="K186" s="760" t="s">
        <v>98</v>
      </c>
      <c r="L186" s="759"/>
      <c r="M186" s="765"/>
      <c r="N186" s="766" t="s">
        <v>26</v>
      </c>
      <c r="O186" s="767">
        <v>0</v>
      </c>
      <c r="P186" s="767">
        <f>H186*O186</f>
        <v>0</v>
      </c>
      <c r="Q186" s="767">
        <v>0.11162</v>
      </c>
      <c r="R186" s="767">
        <f>H186*Q186</f>
        <v>1.9533499999999999</v>
      </c>
      <c r="S186" s="767">
        <v>0</v>
      </c>
      <c r="T186" s="768">
        <f>H186*S186</f>
        <v>0</v>
      </c>
      <c r="U186" s="769"/>
      <c r="V186" s="769"/>
      <c r="W186" s="769"/>
      <c r="X186" s="769"/>
      <c r="Y186" s="769"/>
      <c r="Z186" s="769"/>
      <c r="AA186" s="769"/>
      <c r="AB186" s="769"/>
      <c r="AC186" s="769"/>
      <c r="AD186" s="769"/>
      <c r="AE186" s="769"/>
      <c r="AF186" s="769"/>
      <c r="AG186" s="769"/>
      <c r="AH186" s="769"/>
      <c r="AI186" s="769"/>
      <c r="AJ186" s="769"/>
      <c r="AK186" s="769"/>
      <c r="AL186" s="769"/>
      <c r="AM186" s="769"/>
      <c r="AN186" s="769"/>
      <c r="AO186" s="769"/>
      <c r="AP186" s="769"/>
      <c r="AQ186" s="769"/>
      <c r="AR186" s="769">
        <v>4</v>
      </c>
      <c r="AS186" s="769"/>
      <c r="AT186" s="769" t="s">
        <v>94</v>
      </c>
      <c r="AU186" s="769">
        <v>2</v>
      </c>
      <c r="AV186" s="769"/>
      <c r="AW186" s="769"/>
      <c r="AX186" s="769"/>
      <c r="AY186" s="769" t="s">
        <v>91</v>
      </c>
      <c r="AZ186" s="769"/>
      <c r="BA186" s="769"/>
      <c r="BB186" s="769"/>
      <c r="BC186" s="769"/>
      <c r="BD186" s="769"/>
      <c r="BE186" s="769">
        <f>IF(N186="základní",J186,0)</f>
        <v>0</v>
      </c>
      <c r="BF186" s="769">
        <f>IF(N186="snížená",J186,0)</f>
        <v>0</v>
      </c>
      <c r="BG186" s="769">
        <f>IF(N186="zákl. přenesená",J186,0)</f>
        <v>0</v>
      </c>
      <c r="BH186" s="769">
        <f>IF(N186="sníž. přenesená",J186,0)</f>
        <v>0</v>
      </c>
      <c r="BI186" s="769">
        <f>IF(N186="nulová",J186,0)</f>
        <v>0</v>
      </c>
      <c r="BJ186" s="769">
        <v>1</v>
      </c>
    </row>
    <row r="187" spans="2:62" s="31" customFormat="1">
      <c r="B187" s="368"/>
      <c r="D187" s="421" t="s">
        <v>99</v>
      </c>
      <c r="F187" s="148" t="s">
        <v>221</v>
      </c>
      <c r="L187" s="368"/>
      <c r="M187" s="422"/>
      <c r="T187" s="423"/>
      <c r="AT187" s="424" t="s">
        <v>99</v>
      </c>
      <c r="AU187" s="424">
        <v>0</v>
      </c>
      <c r="AY187" s="31" t="s">
        <v>91</v>
      </c>
      <c r="BJ187" s="31">
        <v>0</v>
      </c>
    </row>
    <row r="188" spans="2:62" s="37" customFormat="1" ht="11.25">
      <c r="B188" s="425"/>
      <c r="C188" s="426"/>
      <c r="D188" s="427" t="s">
        <v>101</v>
      </c>
      <c r="E188" s="428"/>
      <c r="F188" s="429" t="s">
        <v>426</v>
      </c>
      <c r="G188" s="430"/>
      <c r="H188" s="431">
        <v>17.5</v>
      </c>
      <c r="I188" s="432"/>
      <c r="J188" s="432"/>
      <c r="K188" s="433"/>
      <c r="L188" s="425"/>
      <c r="M188" s="434"/>
      <c r="N188" s="433"/>
      <c r="O188" s="435"/>
      <c r="P188" s="435"/>
      <c r="Q188" s="435"/>
      <c r="R188" s="435"/>
      <c r="S188" s="435"/>
      <c r="T188" s="436"/>
      <c r="AT188" s="37" t="s">
        <v>101</v>
      </c>
      <c r="AU188" s="37">
        <v>0</v>
      </c>
      <c r="AV188" s="37">
        <v>2</v>
      </c>
      <c r="AW188" s="37" t="b">
        <v>1</v>
      </c>
      <c r="AY188" s="37" t="s">
        <v>91</v>
      </c>
      <c r="BJ188" s="37">
        <v>0</v>
      </c>
    </row>
    <row r="189" spans="2:62" s="37" customFormat="1" ht="11.25">
      <c r="B189" s="425"/>
      <c r="C189" s="426"/>
      <c r="D189" s="427" t="s">
        <v>101</v>
      </c>
      <c r="E189" s="428"/>
      <c r="F189" s="439" t="s">
        <v>103</v>
      </c>
      <c r="G189" s="437"/>
      <c r="H189" s="440">
        <v>17.5</v>
      </c>
      <c r="I189" s="432"/>
      <c r="J189" s="432"/>
      <c r="K189" s="433"/>
      <c r="L189" s="425"/>
      <c r="M189" s="434"/>
      <c r="N189" s="433"/>
      <c r="O189" s="435"/>
      <c r="P189" s="435"/>
      <c r="Q189" s="435"/>
      <c r="R189" s="435"/>
      <c r="S189" s="435"/>
      <c r="T189" s="436"/>
      <c r="AT189" s="37" t="s">
        <v>101</v>
      </c>
      <c r="AU189" s="37">
        <v>0</v>
      </c>
      <c r="AV189" s="37">
        <v>4</v>
      </c>
      <c r="AW189" s="37" t="b">
        <v>1</v>
      </c>
      <c r="AX189" s="37" t="b">
        <v>1</v>
      </c>
      <c r="AY189" s="37" t="s">
        <v>91</v>
      </c>
      <c r="BJ189" s="37">
        <v>0</v>
      </c>
    </row>
    <row r="190" spans="2:62" s="38" customFormat="1">
      <c r="B190" s="441"/>
      <c r="C190" s="442">
        <v>26</v>
      </c>
      <c r="D190" s="442" t="s">
        <v>158</v>
      </c>
      <c r="E190" s="443" t="s">
        <v>229</v>
      </c>
      <c r="F190" s="443" t="s">
        <v>432</v>
      </c>
      <c r="G190" s="444" t="s">
        <v>97</v>
      </c>
      <c r="H190" s="445">
        <v>4.12</v>
      </c>
      <c r="I190" s="586"/>
      <c r="J190" s="446">
        <f>ROUND(H190*I190,2)</f>
        <v>0</v>
      </c>
      <c r="K190" s="760" t="s">
        <v>98</v>
      </c>
      <c r="L190" s="441"/>
      <c r="M190" s="447"/>
      <c r="N190" s="448" t="s">
        <v>26</v>
      </c>
      <c r="O190" s="449">
        <v>0</v>
      </c>
      <c r="P190" s="449">
        <f>H190*O190</f>
        <v>0</v>
      </c>
      <c r="Q190" s="449">
        <v>0.17499999999999999</v>
      </c>
      <c r="R190" s="449">
        <f>H190*Q190</f>
        <v>0.72099999999999997</v>
      </c>
      <c r="S190" s="449">
        <v>0</v>
      </c>
      <c r="T190" s="450">
        <f>H190*S190</f>
        <v>0</v>
      </c>
      <c r="AR190" s="38">
        <v>8</v>
      </c>
      <c r="AT190" s="38" t="s">
        <v>158</v>
      </c>
      <c r="AU190" s="38">
        <v>2</v>
      </c>
      <c r="AY190" s="38" t="s">
        <v>91</v>
      </c>
      <c r="BE190" s="38">
        <f>IF(N190="základní",J190,0)</f>
        <v>0</v>
      </c>
      <c r="BF190" s="38">
        <f>IF(N190="snížená",J190,0)</f>
        <v>0</v>
      </c>
      <c r="BG190" s="38">
        <f>IF(N190="zákl. přenesená",J190,0)</f>
        <v>0</v>
      </c>
      <c r="BH190" s="38">
        <f>IF(N190="sníž. přenesená",J190,0)</f>
        <v>0</v>
      </c>
      <c r="BI190" s="38">
        <f>IF(N190="nulová",J190,0)</f>
        <v>0</v>
      </c>
      <c r="BJ190" s="38">
        <v>1</v>
      </c>
    </row>
    <row r="191" spans="2:62" s="37" customFormat="1" ht="11.25">
      <c r="B191" s="425"/>
      <c r="C191" s="426"/>
      <c r="D191" s="427" t="s">
        <v>101</v>
      </c>
      <c r="E191" s="428"/>
      <c r="F191" s="429" t="s">
        <v>433</v>
      </c>
      <c r="G191" s="430"/>
      <c r="H191" s="431">
        <v>4.12</v>
      </c>
      <c r="I191" s="432"/>
      <c r="J191" s="432"/>
      <c r="K191" s="433"/>
      <c r="L191" s="425"/>
      <c r="M191" s="434"/>
      <c r="N191" s="433"/>
      <c r="O191" s="435"/>
      <c r="P191" s="435"/>
      <c r="Q191" s="435"/>
      <c r="R191" s="435"/>
      <c r="S191" s="435"/>
      <c r="T191" s="436"/>
      <c r="AT191" s="37" t="s">
        <v>101</v>
      </c>
      <c r="AU191" s="37">
        <v>0</v>
      </c>
      <c r="AV191" s="37">
        <v>2</v>
      </c>
      <c r="AW191" s="37" t="b">
        <v>1</v>
      </c>
      <c r="AY191" s="37" t="s">
        <v>91</v>
      </c>
      <c r="BJ191" s="37">
        <v>0</v>
      </c>
    </row>
    <row r="192" spans="2:62" s="37" customFormat="1" ht="11.25">
      <c r="B192" s="425"/>
      <c r="C192" s="426"/>
      <c r="D192" s="427" t="s">
        <v>101</v>
      </c>
      <c r="E192" s="428"/>
      <c r="F192" s="439" t="s">
        <v>103</v>
      </c>
      <c r="G192" s="437"/>
      <c r="H192" s="440">
        <v>4.12</v>
      </c>
      <c r="I192" s="432"/>
      <c r="J192" s="432"/>
      <c r="K192" s="433"/>
      <c r="L192" s="425"/>
      <c r="M192" s="434"/>
      <c r="N192" s="433"/>
      <c r="O192" s="435"/>
      <c r="P192" s="435"/>
      <c r="Q192" s="435"/>
      <c r="R192" s="435"/>
      <c r="S192" s="435"/>
      <c r="T192" s="436"/>
      <c r="AT192" s="37" t="s">
        <v>101</v>
      </c>
      <c r="AU192" s="37">
        <v>0</v>
      </c>
      <c r="AV192" s="37">
        <v>4</v>
      </c>
      <c r="AW192" s="37" t="b">
        <v>1</v>
      </c>
      <c r="AX192" s="37" t="b">
        <v>1</v>
      </c>
      <c r="AY192" s="37" t="s">
        <v>91</v>
      </c>
      <c r="BJ192" s="37">
        <v>0</v>
      </c>
    </row>
    <row r="193" spans="2:62" s="38" customFormat="1" ht="24">
      <c r="B193" s="441"/>
      <c r="C193" s="442">
        <v>27</v>
      </c>
      <c r="D193" s="442" t="s">
        <v>158</v>
      </c>
      <c r="E193" s="443" t="s">
        <v>353</v>
      </c>
      <c r="F193" s="443" t="s">
        <v>434</v>
      </c>
      <c r="G193" s="444" t="s">
        <v>97</v>
      </c>
      <c r="H193" s="445">
        <v>13.904999999999999</v>
      </c>
      <c r="I193" s="586"/>
      <c r="J193" s="446">
        <f>ROUND(H193*I193,2)</f>
        <v>0</v>
      </c>
      <c r="K193" s="760" t="s">
        <v>98</v>
      </c>
      <c r="L193" s="441"/>
      <c r="M193" s="447"/>
      <c r="N193" s="448" t="s">
        <v>26</v>
      </c>
      <c r="O193" s="449">
        <v>0</v>
      </c>
      <c r="P193" s="449">
        <f>H193*O193</f>
        <v>0</v>
      </c>
      <c r="Q193" s="449">
        <v>0.17599999999999999</v>
      </c>
      <c r="R193" s="449">
        <f>H193*Q193</f>
        <v>2.4472799999999997</v>
      </c>
      <c r="S193" s="449">
        <v>0</v>
      </c>
      <c r="T193" s="450">
        <f>H193*S193</f>
        <v>0</v>
      </c>
      <c r="AR193" s="38">
        <v>8</v>
      </c>
      <c r="AT193" s="38" t="s">
        <v>158</v>
      </c>
      <c r="AU193" s="38">
        <v>2</v>
      </c>
      <c r="AY193" s="38" t="s">
        <v>91</v>
      </c>
      <c r="BE193" s="38">
        <f>IF(N193="základní",J193,0)</f>
        <v>0</v>
      </c>
      <c r="BF193" s="38">
        <f>IF(N193="snížená",J193,0)</f>
        <v>0</v>
      </c>
      <c r="BG193" s="38">
        <f>IF(N193="zákl. přenesená",J193,0)</f>
        <v>0</v>
      </c>
      <c r="BH193" s="38">
        <f>IF(N193="sníž. přenesená",J193,0)</f>
        <v>0</v>
      </c>
      <c r="BI193" s="38">
        <f>IF(N193="nulová",J193,0)</f>
        <v>0</v>
      </c>
      <c r="BJ193" s="38">
        <v>1</v>
      </c>
    </row>
    <row r="194" spans="2:62" s="37" customFormat="1" ht="11.25">
      <c r="B194" s="425"/>
      <c r="C194" s="426"/>
      <c r="D194" s="427" t="s">
        <v>101</v>
      </c>
      <c r="E194" s="428"/>
      <c r="F194" s="429" t="s">
        <v>435</v>
      </c>
      <c r="G194" s="430"/>
      <c r="H194" s="431">
        <v>13.904999999999999</v>
      </c>
      <c r="I194" s="432"/>
      <c r="J194" s="432"/>
      <c r="K194" s="433"/>
      <c r="L194" s="425"/>
      <c r="M194" s="434"/>
      <c r="N194" s="433"/>
      <c r="O194" s="435"/>
      <c r="P194" s="435"/>
      <c r="Q194" s="435"/>
      <c r="R194" s="435"/>
      <c r="S194" s="435"/>
      <c r="T194" s="436"/>
      <c r="AT194" s="37" t="s">
        <v>101</v>
      </c>
      <c r="AU194" s="37">
        <v>0</v>
      </c>
      <c r="AV194" s="37">
        <v>2</v>
      </c>
      <c r="AW194" s="37" t="b">
        <v>1</v>
      </c>
      <c r="AY194" s="37" t="s">
        <v>91</v>
      </c>
      <c r="BJ194" s="37">
        <v>0</v>
      </c>
    </row>
    <row r="195" spans="2:62" s="37" customFormat="1" ht="11.25">
      <c r="B195" s="425"/>
      <c r="C195" s="426"/>
      <c r="D195" s="427" t="s">
        <v>101</v>
      </c>
      <c r="E195" s="428"/>
      <c r="F195" s="439" t="s">
        <v>103</v>
      </c>
      <c r="G195" s="437"/>
      <c r="H195" s="440">
        <v>13.904999999999999</v>
      </c>
      <c r="I195" s="432"/>
      <c r="J195" s="432"/>
      <c r="K195" s="433"/>
      <c r="L195" s="425"/>
      <c r="M195" s="434"/>
      <c r="N195" s="433"/>
      <c r="O195" s="435"/>
      <c r="P195" s="435"/>
      <c r="Q195" s="435"/>
      <c r="R195" s="435"/>
      <c r="S195" s="435"/>
      <c r="T195" s="436"/>
      <c r="AT195" s="37" t="s">
        <v>101</v>
      </c>
      <c r="AU195" s="37">
        <v>0</v>
      </c>
      <c r="AV195" s="37">
        <v>4</v>
      </c>
      <c r="AW195" s="37" t="b">
        <v>1</v>
      </c>
      <c r="AX195" s="37" t="b">
        <v>1</v>
      </c>
      <c r="AY195" s="37" t="s">
        <v>91</v>
      </c>
      <c r="BJ195" s="37">
        <v>0</v>
      </c>
    </row>
    <row r="196" spans="2:62" s="35" customFormat="1" ht="23.1" customHeight="1">
      <c r="B196" s="413"/>
      <c r="C196" s="414"/>
      <c r="D196" s="404" t="s">
        <v>52</v>
      </c>
      <c r="E196" s="415" t="s">
        <v>232</v>
      </c>
      <c r="F196" s="416" t="s">
        <v>233</v>
      </c>
      <c r="G196" s="417"/>
      <c r="H196" s="418"/>
      <c r="I196" s="419"/>
      <c r="J196" s="419">
        <f>J197 + J201 + J204 + J208 + J212 + J215 + J219 + J223 + J227 + J230 + J234 + J238 + J242 + J246</f>
        <v>0</v>
      </c>
      <c r="K196" s="416"/>
      <c r="L196" s="413"/>
      <c r="M196" s="420"/>
      <c r="N196" s="410"/>
      <c r="O196" s="411"/>
      <c r="P196" s="411">
        <f>P197 + P201 + P204 + P208 + P212 + P215 + P219 + P223 + P227 + P230 + P234 + P238 + P242 + P246</f>
        <v>30.901999999999997</v>
      </c>
      <c r="Q196" s="411"/>
      <c r="R196" s="411">
        <f>R197 + R201 + R204 + R208 + R212 + R215 + R219 + R223 + R227 + R230 + R234 + R238 + R242 + R246</f>
        <v>22.625465999999996</v>
      </c>
      <c r="S196" s="411"/>
      <c r="T196" s="412">
        <f>T197 + T201 + T204 + T208 + T212 + T215 + T219 + T223 + T227 + T230 + T234 + T238 + T242 + T246</f>
        <v>0.1</v>
      </c>
      <c r="AR196" s="35">
        <v>1</v>
      </c>
      <c r="AT196" s="35" t="s">
        <v>52</v>
      </c>
      <c r="AU196" s="35">
        <v>1</v>
      </c>
      <c r="AY196" s="35" t="s">
        <v>91</v>
      </c>
      <c r="BJ196" s="35">
        <v>0</v>
      </c>
    </row>
    <row r="197" spans="2:62" s="36" customFormat="1" ht="24">
      <c r="B197" s="759"/>
      <c r="C197" s="605">
        <v>28</v>
      </c>
      <c r="D197" s="605" t="s">
        <v>94</v>
      </c>
      <c r="E197" s="760" t="s">
        <v>241</v>
      </c>
      <c r="F197" s="760" t="s">
        <v>242</v>
      </c>
      <c r="G197" s="761" t="s">
        <v>118</v>
      </c>
      <c r="H197" s="762">
        <v>10</v>
      </c>
      <c r="I197" s="763"/>
      <c r="J197" s="764">
        <f>ROUND(H197*I197,2)</f>
        <v>0</v>
      </c>
      <c r="K197" s="760" t="s">
        <v>98</v>
      </c>
      <c r="L197" s="759"/>
      <c r="M197" s="765"/>
      <c r="N197" s="766" t="s">
        <v>26</v>
      </c>
      <c r="O197" s="767">
        <v>0</v>
      </c>
      <c r="P197" s="767">
        <f>H197*O197</f>
        <v>0</v>
      </c>
      <c r="Q197" s="767">
        <v>0.16850000000000001</v>
      </c>
      <c r="R197" s="767">
        <f>H197*Q197</f>
        <v>1.6850000000000001</v>
      </c>
      <c r="S197" s="767">
        <v>0</v>
      </c>
      <c r="T197" s="768">
        <f>H197*S197</f>
        <v>0</v>
      </c>
      <c r="U197" s="769"/>
      <c r="V197" s="769"/>
      <c r="W197" s="769"/>
      <c r="X197" s="769"/>
      <c r="Y197" s="769"/>
      <c r="Z197" s="769"/>
      <c r="AA197" s="769"/>
      <c r="AB197" s="769"/>
      <c r="AC197" s="769"/>
      <c r="AD197" s="769"/>
      <c r="AE197" s="769"/>
      <c r="AF197" s="769"/>
      <c r="AG197" s="769"/>
      <c r="AH197" s="769"/>
      <c r="AI197" s="769"/>
      <c r="AJ197" s="769"/>
      <c r="AK197" s="769"/>
      <c r="AL197" s="769"/>
      <c r="AM197" s="769"/>
      <c r="AN197" s="769"/>
      <c r="AO197" s="769"/>
      <c r="AP197" s="769"/>
      <c r="AQ197" s="769"/>
      <c r="AR197" s="769">
        <v>4</v>
      </c>
      <c r="AS197" s="769"/>
      <c r="AT197" s="769" t="s">
        <v>94</v>
      </c>
      <c r="AU197" s="769">
        <v>2</v>
      </c>
      <c r="AV197" s="769"/>
      <c r="AW197" s="769"/>
      <c r="AX197" s="769"/>
      <c r="AY197" s="769" t="s">
        <v>91</v>
      </c>
      <c r="AZ197" s="769"/>
      <c r="BA197" s="769"/>
      <c r="BB197" s="769"/>
      <c r="BC197" s="769"/>
      <c r="BD197" s="769"/>
      <c r="BE197" s="769">
        <f>IF(N197="základní",J197,0)</f>
        <v>0</v>
      </c>
      <c r="BF197" s="769">
        <f>IF(N197="snížená",J197,0)</f>
        <v>0</v>
      </c>
      <c r="BG197" s="769">
        <f>IF(N197="zákl. přenesená",J197,0)</f>
        <v>0</v>
      </c>
      <c r="BH197" s="769">
        <f>IF(N197="sníž. přenesená",J197,0)</f>
        <v>0</v>
      </c>
      <c r="BI197" s="769">
        <f>IF(N197="nulová",J197,0)</f>
        <v>0</v>
      </c>
      <c r="BJ197" s="769">
        <v>1</v>
      </c>
    </row>
    <row r="198" spans="2:62" s="31" customFormat="1">
      <c r="B198" s="368"/>
      <c r="D198" s="421" t="s">
        <v>99</v>
      </c>
      <c r="F198" s="148" t="s">
        <v>243</v>
      </c>
      <c r="L198" s="368"/>
      <c r="M198" s="422"/>
      <c r="T198" s="423"/>
      <c r="AT198" s="424" t="s">
        <v>99</v>
      </c>
      <c r="AU198" s="424">
        <v>0</v>
      </c>
      <c r="AY198" s="31" t="s">
        <v>91</v>
      </c>
      <c r="BJ198" s="31">
        <v>0</v>
      </c>
    </row>
    <row r="199" spans="2:62" s="37" customFormat="1" ht="11.25">
      <c r="B199" s="425"/>
      <c r="C199" s="426"/>
      <c r="D199" s="427" t="s">
        <v>101</v>
      </c>
      <c r="E199" s="428"/>
      <c r="F199" s="429" t="s">
        <v>436</v>
      </c>
      <c r="G199" s="430"/>
      <c r="H199" s="431">
        <v>10</v>
      </c>
      <c r="I199" s="432"/>
      <c r="J199" s="432"/>
      <c r="K199" s="433"/>
      <c r="L199" s="425"/>
      <c r="M199" s="434"/>
      <c r="N199" s="433"/>
      <c r="O199" s="435"/>
      <c r="P199" s="435"/>
      <c r="Q199" s="435"/>
      <c r="R199" s="435"/>
      <c r="S199" s="435"/>
      <c r="T199" s="436"/>
      <c r="AT199" s="37" t="s">
        <v>101</v>
      </c>
      <c r="AU199" s="37">
        <v>0</v>
      </c>
      <c r="AV199" s="37">
        <v>2</v>
      </c>
      <c r="AW199" s="37" t="b">
        <v>1</v>
      </c>
      <c r="AY199" s="37" t="s">
        <v>91</v>
      </c>
      <c r="BJ199" s="37">
        <v>0</v>
      </c>
    </row>
    <row r="200" spans="2:62" s="37" customFormat="1" ht="11.25">
      <c r="B200" s="425"/>
      <c r="C200" s="426"/>
      <c r="D200" s="427" t="s">
        <v>101</v>
      </c>
      <c r="E200" s="428"/>
      <c r="F200" s="439" t="s">
        <v>103</v>
      </c>
      <c r="G200" s="437"/>
      <c r="H200" s="440">
        <v>10</v>
      </c>
      <c r="I200" s="432"/>
      <c r="J200" s="432"/>
      <c r="K200" s="433"/>
      <c r="L200" s="425"/>
      <c r="M200" s="434"/>
      <c r="N200" s="433"/>
      <c r="O200" s="435"/>
      <c r="P200" s="435"/>
      <c r="Q200" s="435"/>
      <c r="R200" s="435"/>
      <c r="S200" s="435"/>
      <c r="T200" s="436"/>
      <c r="AT200" s="37" t="s">
        <v>101</v>
      </c>
      <c r="AU200" s="37">
        <v>0</v>
      </c>
      <c r="AV200" s="37">
        <v>4</v>
      </c>
      <c r="AW200" s="37" t="b">
        <v>1</v>
      </c>
      <c r="AX200" s="37" t="b">
        <v>1</v>
      </c>
      <c r="AY200" s="37" t="s">
        <v>91</v>
      </c>
      <c r="BJ200" s="37">
        <v>0</v>
      </c>
    </row>
    <row r="201" spans="2:62" s="38" customFormat="1">
      <c r="B201" s="441"/>
      <c r="C201" s="442">
        <v>29</v>
      </c>
      <c r="D201" s="442" t="s">
        <v>158</v>
      </c>
      <c r="E201" s="443" t="s">
        <v>245</v>
      </c>
      <c r="F201" s="443" t="s">
        <v>246</v>
      </c>
      <c r="G201" s="444" t="s">
        <v>118</v>
      </c>
      <c r="H201" s="445">
        <v>10.199999999999999</v>
      </c>
      <c r="I201" s="586"/>
      <c r="J201" s="446">
        <f>ROUND(H201*I201,2)</f>
        <v>0</v>
      </c>
      <c r="K201" s="760" t="s">
        <v>98</v>
      </c>
      <c r="L201" s="441"/>
      <c r="M201" s="447"/>
      <c r="N201" s="448" t="s">
        <v>26</v>
      </c>
      <c r="O201" s="449">
        <v>0</v>
      </c>
      <c r="P201" s="449">
        <f>H201*O201</f>
        <v>0</v>
      </c>
      <c r="Q201" s="449">
        <v>4.8300000000000003E-2</v>
      </c>
      <c r="R201" s="449">
        <f>H201*Q201</f>
        <v>0.49265999999999999</v>
      </c>
      <c r="S201" s="449">
        <v>0</v>
      </c>
      <c r="T201" s="450">
        <f>H201*S201</f>
        <v>0</v>
      </c>
      <c r="AR201" s="38">
        <v>8</v>
      </c>
      <c r="AT201" s="38" t="s">
        <v>158</v>
      </c>
      <c r="AU201" s="38">
        <v>2</v>
      </c>
      <c r="AY201" s="38" t="s">
        <v>91</v>
      </c>
      <c r="BE201" s="38">
        <f>IF(N201="základní",J201,0)</f>
        <v>0</v>
      </c>
      <c r="BF201" s="38">
        <f>IF(N201="snížená",J201,0)</f>
        <v>0</v>
      </c>
      <c r="BG201" s="38">
        <f>IF(N201="zákl. přenesená",J201,0)</f>
        <v>0</v>
      </c>
      <c r="BH201" s="38">
        <f>IF(N201="sníž. přenesená",J201,0)</f>
        <v>0</v>
      </c>
      <c r="BI201" s="38">
        <f>IF(N201="nulová",J201,0)</f>
        <v>0</v>
      </c>
      <c r="BJ201" s="38">
        <v>1</v>
      </c>
    </row>
    <row r="202" spans="2:62" s="37" customFormat="1" ht="11.25">
      <c r="B202" s="425"/>
      <c r="C202" s="426"/>
      <c r="D202" s="427" t="s">
        <v>101</v>
      </c>
      <c r="E202" s="428"/>
      <c r="F202" s="429" t="s">
        <v>437</v>
      </c>
      <c r="G202" s="430"/>
      <c r="H202" s="431">
        <v>10.199999999999999</v>
      </c>
      <c r="I202" s="432"/>
      <c r="J202" s="432"/>
      <c r="K202" s="433"/>
      <c r="L202" s="425"/>
      <c r="M202" s="434"/>
      <c r="N202" s="433"/>
      <c r="O202" s="435"/>
      <c r="P202" s="435"/>
      <c r="Q202" s="435"/>
      <c r="R202" s="435"/>
      <c r="S202" s="435"/>
      <c r="T202" s="436"/>
      <c r="AT202" s="37" t="s">
        <v>101</v>
      </c>
      <c r="AU202" s="37">
        <v>0</v>
      </c>
      <c r="AV202" s="37">
        <v>2</v>
      </c>
      <c r="AW202" s="37" t="b">
        <v>1</v>
      </c>
      <c r="AY202" s="37" t="s">
        <v>91</v>
      </c>
      <c r="BJ202" s="37">
        <v>0</v>
      </c>
    </row>
    <row r="203" spans="2:62" s="37" customFormat="1" ht="11.25">
      <c r="B203" s="425"/>
      <c r="C203" s="426"/>
      <c r="D203" s="427" t="s">
        <v>101</v>
      </c>
      <c r="E203" s="428"/>
      <c r="F203" s="439" t="s">
        <v>103</v>
      </c>
      <c r="G203" s="437"/>
      <c r="H203" s="440">
        <v>10.199999999999999</v>
      </c>
      <c r="I203" s="432"/>
      <c r="J203" s="432"/>
      <c r="K203" s="433"/>
      <c r="L203" s="425"/>
      <c r="M203" s="434"/>
      <c r="N203" s="433"/>
      <c r="O203" s="435"/>
      <c r="P203" s="435"/>
      <c r="Q203" s="435"/>
      <c r="R203" s="435"/>
      <c r="S203" s="435"/>
      <c r="T203" s="436"/>
      <c r="AT203" s="37" t="s">
        <v>101</v>
      </c>
      <c r="AU203" s="37">
        <v>0</v>
      </c>
      <c r="AV203" s="37">
        <v>4</v>
      </c>
      <c r="AW203" s="37" t="b">
        <v>1</v>
      </c>
      <c r="AX203" s="37" t="b">
        <v>1</v>
      </c>
      <c r="AY203" s="37" t="s">
        <v>91</v>
      </c>
      <c r="BJ203" s="37">
        <v>0</v>
      </c>
    </row>
    <row r="204" spans="2:62" s="36" customFormat="1" ht="24">
      <c r="B204" s="759"/>
      <c r="C204" s="605">
        <v>30</v>
      </c>
      <c r="D204" s="605" t="s">
        <v>94</v>
      </c>
      <c r="E204" s="760" t="s">
        <v>248</v>
      </c>
      <c r="F204" s="760" t="s">
        <v>249</v>
      </c>
      <c r="G204" s="761" t="s">
        <v>118</v>
      </c>
      <c r="H204" s="762">
        <v>81</v>
      </c>
      <c r="I204" s="763"/>
      <c r="J204" s="764">
        <f>ROUND(H204*I204,2)</f>
        <v>0</v>
      </c>
      <c r="K204" s="760" t="s">
        <v>98</v>
      </c>
      <c r="L204" s="759"/>
      <c r="M204" s="765"/>
      <c r="N204" s="766" t="s">
        <v>26</v>
      </c>
      <c r="O204" s="767">
        <v>0</v>
      </c>
      <c r="P204" s="767">
        <f>H204*O204</f>
        <v>0</v>
      </c>
      <c r="Q204" s="767">
        <v>0.18292</v>
      </c>
      <c r="R204" s="767">
        <f>H204*Q204</f>
        <v>14.816520000000001</v>
      </c>
      <c r="S204" s="767">
        <v>0</v>
      </c>
      <c r="T204" s="768">
        <f>H204*S204</f>
        <v>0</v>
      </c>
      <c r="U204" s="769"/>
      <c r="V204" s="769"/>
      <c r="W204" s="769"/>
      <c r="X204" s="769"/>
      <c r="Y204" s="769"/>
      <c r="Z204" s="769"/>
      <c r="AA204" s="769"/>
      <c r="AB204" s="769"/>
      <c r="AC204" s="769"/>
      <c r="AD204" s="769"/>
      <c r="AE204" s="769"/>
      <c r="AF204" s="769"/>
      <c r="AG204" s="769"/>
      <c r="AH204" s="769"/>
      <c r="AI204" s="769"/>
      <c r="AJ204" s="769"/>
      <c r="AK204" s="769"/>
      <c r="AL204" s="769"/>
      <c r="AM204" s="769"/>
      <c r="AN204" s="769"/>
      <c r="AO204" s="769"/>
      <c r="AP204" s="769"/>
      <c r="AQ204" s="769"/>
      <c r="AR204" s="769">
        <v>4</v>
      </c>
      <c r="AS204" s="769"/>
      <c r="AT204" s="769" t="s">
        <v>94</v>
      </c>
      <c r="AU204" s="769">
        <v>2</v>
      </c>
      <c r="AV204" s="769"/>
      <c r="AW204" s="769"/>
      <c r="AX204" s="769"/>
      <c r="AY204" s="769" t="s">
        <v>91</v>
      </c>
      <c r="AZ204" s="769"/>
      <c r="BA204" s="769"/>
      <c r="BB204" s="769"/>
      <c r="BC204" s="769"/>
      <c r="BD204" s="769"/>
      <c r="BE204" s="769">
        <f>IF(N204="základní",J204,0)</f>
        <v>0</v>
      </c>
      <c r="BF204" s="769">
        <f>IF(N204="snížená",J204,0)</f>
        <v>0</v>
      </c>
      <c r="BG204" s="769">
        <f>IF(N204="zákl. přenesená",J204,0)</f>
        <v>0</v>
      </c>
      <c r="BH204" s="769">
        <f>IF(N204="sníž. přenesená",J204,0)</f>
        <v>0</v>
      </c>
      <c r="BI204" s="769">
        <f>IF(N204="nulová",J204,0)</f>
        <v>0</v>
      </c>
      <c r="BJ204" s="769">
        <v>1</v>
      </c>
    </row>
    <row r="205" spans="2:62" s="31" customFormat="1">
      <c r="B205" s="368"/>
      <c r="D205" s="421" t="s">
        <v>99</v>
      </c>
      <c r="F205" s="148" t="s">
        <v>250</v>
      </c>
      <c r="L205" s="368"/>
      <c r="M205" s="422"/>
      <c r="T205" s="423"/>
      <c r="AT205" s="424" t="s">
        <v>99</v>
      </c>
      <c r="AU205" s="424">
        <v>0</v>
      </c>
      <c r="AY205" s="31" t="s">
        <v>91</v>
      </c>
      <c r="BJ205" s="31">
        <v>0</v>
      </c>
    </row>
    <row r="206" spans="2:62" s="37" customFormat="1" ht="11.25">
      <c r="B206" s="425"/>
      <c r="C206" s="426"/>
      <c r="D206" s="427" t="s">
        <v>101</v>
      </c>
      <c r="E206" s="428"/>
      <c r="F206" s="429" t="s">
        <v>415</v>
      </c>
      <c r="G206" s="430"/>
      <c r="H206" s="431">
        <v>81</v>
      </c>
      <c r="I206" s="432"/>
      <c r="J206" s="432"/>
      <c r="K206" s="433"/>
      <c r="L206" s="425"/>
      <c r="M206" s="434"/>
      <c r="N206" s="433"/>
      <c r="O206" s="435"/>
      <c r="P206" s="435"/>
      <c r="Q206" s="435"/>
      <c r="R206" s="435"/>
      <c r="S206" s="435"/>
      <c r="T206" s="436"/>
      <c r="AT206" s="37" t="s">
        <v>101</v>
      </c>
      <c r="AU206" s="37">
        <v>0</v>
      </c>
      <c r="AV206" s="37">
        <v>2</v>
      </c>
      <c r="AW206" s="37" t="b">
        <v>1</v>
      </c>
      <c r="AY206" s="37" t="s">
        <v>91</v>
      </c>
      <c r="BJ206" s="37">
        <v>0</v>
      </c>
    </row>
    <row r="207" spans="2:62" s="37" customFormat="1" ht="11.25">
      <c r="B207" s="425"/>
      <c r="C207" s="426"/>
      <c r="D207" s="427" t="s">
        <v>101</v>
      </c>
      <c r="E207" s="428"/>
      <c r="F207" s="439" t="s">
        <v>103</v>
      </c>
      <c r="G207" s="437"/>
      <c r="H207" s="440">
        <v>81</v>
      </c>
      <c r="I207" s="432"/>
      <c r="J207" s="432"/>
      <c r="K207" s="433"/>
      <c r="L207" s="425"/>
      <c r="M207" s="434"/>
      <c r="N207" s="433"/>
      <c r="O207" s="435"/>
      <c r="P207" s="435"/>
      <c r="Q207" s="435"/>
      <c r="R207" s="435"/>
      <c r="S207" s="435"/>
      <c r="T207" s="436"/>
      <c r="AT207" s="37" t="s">
        <v>101</v>
      </c>
      <c r="AU207" s="37">
        <v>0</v>
      </c>
      <c r="AV207" s="37">
        <v>4</v>
      </c>
      <c r="AW207" s="37" t="b">
        <v>1</v>
      </c>
      <c r="AX207" s="37" t="b">
        <v>1</v>
      </c>
      <c r="AY207" s="37" t="s">
        <v>91</v>
      </c>
      <c r="BJ207" s="37">
        <v>0</v>
      </c>
    </row>
    <row r="208" spans="2:62" s="36" customFormat="1" ht="24">
      <c r="B208" s="759"/>
      <c r="C208" s="605">
        <v>31</v>
      </c>
      <c r="D208" s="605" t="s">
        <v>94</v>
      </c>
      <c r="E208" s="760" t="s">
        <v>253</v>
      </c>
      <c r="F208" s="760" t="s">
        <v>254</v>
      </c>
      <c r="G208" s="761" t="s">
        <v>118</v>
      </c>
      <c r="H208" s="762">
        <v>2</v>
      </c>
      <c r="I208" s="763"/>
      <c r="J208" s="764">
        <f>ROUND(H208*I208,2)</f>
        <v>0</v>
      </c>
      <c r="K208" s="760" t="s">
        <v>98</v>
      </c>
      <c r="L208" s="759"/>
      <c r="M208" s="765"/>
      <c r="N208" s="766" t="s">
        <v>26</v>
      </c>
      <c r="O208" s="767">
        <v>0</v>
      </c>
      <c r="P208" s="767">
        <f>H208*O208</f>
        <v>0</v>
      </c>
      <c r="Q208" s="767">
        <v>0.10095</v>
      </c>
      <c r="R208" s="767">
        <f>H208*Q208</f>
        <v>0.2019</v>
      </c>
      <c r="S208" s="767">
        <v>0</v>
      </c>
      <c r="T208" s="768">
        <f>H208*S208</f>
        <v>0</v>
      </c>
      <c r="U208" s="769"/>
      <c r="V208" s="769"/>
      <c r="W208" s="769"/>
      <c r="X208" s="769"/>
      <c r="Y208" s="769"/>
      <c r="Z208" s="769"/>
      <c r="AA208" s="769"/>
      <c r="AB208" s="769"/>
      <c r="AC208" s="769"/>
      <c r="AD208" s="769"/>
      <c r="AE208" s="769"/>
      <c r="AF208" s="769"/>
      <c r="AG208" s="769"/>
      <c r="AH208" s="769"/>
      <c r="AI208" s="769"/>
      <c r="AJ208" s="769"/>
      <c r="AK208" s="769"/>
      <c r="AL208" s="769"/>
      <c r="AM208" s="769"/>
      <c r="AN208" s="769"/>
      <c r="AO208" s="769"/>
      <c r="AP208" s="769"/>
      <c r="AQ208" s="769"/>
      <c r="AR208" s="769">
        <v>4</v>
      </c>
      <c r="AS208" s="769"/>
      <c r="AT208" s="769" t="s">
        <v>94</v>
      </c>
      <c r="AU208" s="769">
        <v>2</v>
      </c>
      <c r="AV208" s="769"/>
      <c r="AW208" s="769"/>
      <c r="AX208" s="769"/>
      <c r="AY208" s="769" t="s">
        <v>91</v>
      </c>
      <c r="AZ208" s="769"/>
      <c r="BA208" s="769"/>
      <c r="BB208" s="769"/>
      <c r="BC208" s="769"/>
      <c r="BD208" s="769"/>
      <c r="BE208" s="769">
        <f>IF(N208="základní",J208,0)</f>
        <v>0</v>
      </c>
      <c r="BF208" s="769">
        <f>IF(N208="snížená",J208,0)</f>
        <v>0</v>
      </c>
      <c r="BG208" s="769">
        <f>IF(N208="zákl. přenesená",J208,0)</f>
        <v>0</v>
      </c>
      <c r="BH208" s="769">
        <f>IF(N208="sníž. přenesená",J208,0)</f>
        <v>0</v>
      </c>
      <c r="BI208" s="769">
        <f>IF(N208="nulová",J208,0)</f>
        <v>0</v>
      </c>
      <c r="BJ208" s="769">
        <v>1</v>
      </c>
    </row>
    <row r="209" spans="2:62" s="31" customFormat="1">
      <c r="B209" s="368"/>
      <c r="D209" s="421" t="s">
        <v>99</v>
      </c>
      <c r="F209" s="148" t="s">
        <v>255</v>
      </c>
      <c r="L209" s="368"/>
      <c r="M209" s="422"/>
      <c r="T209" s="423"/>
      <c r="AT209" s="424" t="s">
        <v>99</v>
      </c>
      <c r="AU209" s="424">
        <v>0</v>
      </c>
      <c r="AY209" s="31" t="s">
        <v>91</v>
      </c>
      <c r="BJ209" s="31">
        <v>0</v>
      </c>
    </row>
    <row r="210" spans="2:62" s="37" customFormat="1" ht="11.25">
      <c r="B210" s="425"/>
      <c r="C210" s="426"/>
      <c r="D210" s="427" t="s">
        <v>101</v>
      </c>
      <c r="E210" s="428"/>
      <c r="F210" s="429" t="s">
        <v>438</v>
      </c>
      <c r="G210" s="430"/>
      <c r="H210" s="431">
        <v>2</v>
      </c>
      <c r="I210" s="432"/>
      <c r="J210" s="432"/>
      <c r="K210" s="433"/>
      <c r="L210" s="425"/>
      <c r="M210" s="434"/>
      <c r="N210" s="433"/>
      <c r="O210" s="435"/>
      <c r="P210" s="435"/>
      <c r="Q210" s="435"/>
      <c r="R210" s="435"/>
      <c r="S210" s="435"/>
      <c r="T210" s="436"/>
      <c r="AT210" s="37" t="s">
        <v>101</v>
      </c>
      <c r="AU210" s="37">
        <v>0</v>
      </c>
      <c r="AV210" s="37">
        <v>2</v>
      </c>
      <c r="AW210" s="37" t="b">
        <v>1</v>
      </c>
      <c r="AY210" s="37" t="s">
        <v>91</v>
      </c>
      <c r="BJ210" s="37">
        <v>0</v>
      </c>
    </row>
    <row r="211" spans="2:62" s="37" customFormat="1" ht="11.25">
      <c r="B211" s="425"/>
      <c r="C211" s="426"/>
      <c r="D211" s="427" t="s">
        <v>101</v>
      </c>
      <c r="E211" s="428"/>
      <c r="F211" s="439" t="s">
        <v>103</v>
      </c>
      <c r="G211" s="437"/>
      <c r="H211" s="440">
        <v>2</v>
      </c>
      <c r="I211" s="432"/>
      <c r="J211" s="432"/>
      <c r="K211" s="433"/>
      <c r="L211" s="425"/>
      <c r="M211" s="434"/>
      <c r="N211" s="433"/>
      <c r="O211" s="435"/>
      <c r="P211" s="435"/>
      <c r="Q211" s="435"/>
      <c r="R211" s="435"/>
      <c r="S211" s="435"/>
      <c r="T211" s="436"/>
      <c r="AT211" s="37" t="s">
        <v>101</v>
      </c>
      <c r="AU211" s="37">
        <v>0</v>
      </c>
      <c r="AV211" s="37">
        <v>4</v>
      </c>
      <c r="AW211" s="37" t="b">
        <v>1</v>
      </c>
      <c r="AX211" s="37" t="b">
        <v>1</v>
      </c>
      <c r="AY211" s="37" t="s">
        <v>91</v>
      </c>
      <c r="BJ211" s="37">
        <v>0</v>
      </c>
    </row>
    <row r="212" spans="2:62" s="38" customFormat="1">
      <c r="B212" s="441"/>
      <c r="C212" s="442">
        <v>32</v>
      </c>
      <c r="D212" s="442" t="s">
        <v>158</v>
      </c>
      <c r="E212" s="443" t="s">
        <v>257</v>
      </c>
      <c r="F212" s="443" t="s">
        <v>258</v>
      </c>
      <c r="G212" s="444" t="s">
        <v>118</v>
      </c>
      <c r="H212" s="445">
        <v>2.04</v>
      </c>
      <c r="I212" s="586"/>
      <c r="J212" s="446">
        <f>ROUND(H212*I212,2)</f>
        <v>0</v>
      </c>
      <c r="K212" s="760" t="s">
        <v>98</v>
      </c>
      <c r="L212" s="441"/>
      <c r="M212" s="447"/>
      <c r="N212" s="448" t="s">
        <v>26</v>
      </c>
      <c r="O212" s="449">
        <v>0</v>
      </c>
      <c r="P212" s="449">
        <f>H212*O212</f>
        <v>0</v>
      </c>
      <c r="Q212" s="449">
        <v>2.8000000000000001E-2</v>
      </c>
      <c r="R212" s="449">
        <f>H212*Q212</f>
        <v>5.7120000000000004E-2</v>
      </c>
      <c r="S212" s="449">
        <v>0</v>
      </c>
      <c r="T212" s="450">
        <f>H212*S212</f>
        <v>0</v>
      </c>
      <c r="AR212" s="38">
        <v>8</v>
      </c>
      <c r="AT212" s="38" t="s">
        <v>158</v>
      </c>
      <c r="AU212" s="38">
        <v>2</v>
      </c>
      <c r="AY212" s="38" t="s">
        <v>91</v>
      </c>
      <c r="BE212" s="38">
        <f>IF(N212="základní",J212,0)</f>
        <v>0</v>
      </c>
      <c r="BF212" s="38">
        <f>IF(N212="snížená",J212,0)</f>
        <v>0</v>
      </c>
      <c r="BG212" s="38">
        <f>IF(N212="zákl. přenesená",J212,0)</f>
        <v>0</v>
      </c>
      <c r="BH212" s="38">
        <f>IF(N212="sníž. přenesená",J212,0)</f>
        <v>0</v>
      </c>
      <c r="BI212" s="38">
        <f>IF(N212="nulová",J212,0)</f>
        <v>0</v>
      </c>
      <c r="BJ212" s="38">
        <v>1</v>
      </c>
    </row>
    <row r="213" spans="2:62" s="37" customFormat="1" ht="11.25">
      <c r="B213" s="425"/>
      <c r="C213" s="426"/>
      <c r="D213" s="427" t="s">
        <v>101</v>
      </c>
      <c r="E213" s="428"/>
      <c r="F213" s="429" t="s">
        <v>439</v>
      </c>
      <c r="G213" s="430"/>
      <c r="H213" s="431">
        <v>2.04</v>
      </c>
      <c r="I213" s="432"/>
      <c r="J213" s="432"/>
      <c r="K213" s="433"/>
      <c r="L213" s="425"/>
      <c r="M213" s="434"/>
      <c r="N213" s="433"/>
      <c r="O213" s="435"/>
      <c r="P213" s="435"/>
      <c r="Q213" s="435"/>
      <c r="R213" s="435"/>
      <c r="S213" s="435"/>
      <c r="T213" s="436"/>
      <c r="AT213" s="37" t="s">
        <v>101</v>
      </c>
      <c r="AU213" s="37">
        <v>0</v>
      </c>
      <c r="AV213" s="37">
        <v>2</v>
      </c>
      <c r="AW213" s="37" t="b">
        <v>1</v>
      </c>
      <c r="AY213" s="37" t="s">
        <v>91</v>
      </c>
      <c r="BJ213" s="37">
        <v>0</v>
      </c>
    </row>
    <row r="214" spans="2:62" s="37" customFormat="1" ht="11.25">
      <c r="B214" s="425"/>
      <c r="C214" s="426"/>
      <c r="D214" s="427" t="s">
        <v>101</v>
      </c>
      <c r="E214" s="428"/>
      <c r="F214" s="439" t="s">
        <v>103</v>
      </c>
      <c r="G214" s="437"/>
      <c r="H214" s="440">
        <v>2.04</v>
      </c>
      <c r="I214" s="432"/>
      <c r="J214" s="432"/>
      <c r="K214" s="433"/>
      <c r="L214" s="425"/>
      <c r="M214" s="434"/>
      <c r="N214" s="433"/>
      <c r="O214" s="435"/>
      <c r="P214" s="435"/>
      <c r="Q214" s="435"/>
      <c r="R214" s="435"/>
      <c r="S214" s="435"/>
      <c r="T214" s="436"/>
      <c r="AT214" s="37" t="s">
        <v>101</v>
      </c>
      <c r="AU214" s="37">
        <v>0</v>
      </c>
      <c r="AV214" s="37">
        <v>4</v>
      </c>
      <c r="AW214" s="37" t="b">
        <v>1</v>
      </c>
      <c r="AX214" s="37" t="b">
        <v>1</v>
      </c>
      <c r="AY214" s="37" t="s">
        <v>91</v>
      </c>
      <c r="BJ214" s="37">
        <v>0</v>
      </c>
    </row>
    <row r="215" spans="2:62" s="36" customFormat="1" ht="24">
      <c r="B215" s="759"/>
      <c r="C215" s="605">
        <v>33</v>
      </c>
      <c r="D215" s="605" t="s">
        <v>94</v>
      </c>
      <c r="E215" s="760" t="s">
        <v>260</v>
      </c>
      <c r="F215" s="760" t="s">
        <v>261</v>
      </c>
      <c r="G215" s="761" t="s">
        <v>130</v>
      </c>
      <c r="H215" s="762">
        <v>2.2749999999999999</v>
      </c>
      <c r="I215" s="763"/>
      <c r="J215" s="764">
        <f>ROUND(H215*I215,2)</f>
        <v>0</v>
      </c>
      <c r="K215" s="760" t="s">
        <v>98</v>
      </c>
      <c r="L215" s="759"/>
      <c r="M215" s="765"/>
      <c r="N215" s="766" t="s">
        <v>26</v>
      </c>
      <c r="O215" s="767">
        <v>0</v>
      </c>
      <c r="P215" s="767">
        <f>H215*O215</f>
        <v>0</v>
      </c>
      <c r="Q215" s="767">
        <v>2.2563399999999998</v>
      </c>
      <c r="R215" s="767">
        <f>H215*Q215</f>
        <v>5.1331734999999989</v>
      </c>
      <c r="S215" s="767">
        <v>0</v>
      </c>
      <c r="T215" s="768">
        <f>H215*S215</f>
        <v>0</v>
      </c>
      <c r="U215" s="769"/>
      <c r="V215" s="769"/>
      <c r="W215" s="769"/>
      <c r="X215" s="769"/>
      <c r="Y215" s="769"/>
      <c r="Z215" s="769"/>
      <c r="AA215" s="769"/>
      <c r="AB215" s="769"/>
      <c r="AC215" s="769"/>
      <c r="AD215" s="769"/>
      <c r="AE215" s="769"/>
      <c r="AF215" s="769"/>
      <c r="AG215" s="769"/>
      <c r="AH215" s="769"/>
      <c r="AI215" s="769"/>
      <c r="AJ215" s="769"/>
      <c r="AK215" s="769"/>
      <c r="AL215" s="769"/>
      <c r="AM215" s="769"/>
      <c r="AN215" s="769"/>
      <c r="AO215" s="769"/>
      <c r="AP215" s="769"/>
      <c r="AQ215" s="769"/>
      <c r="AR215" s="769">
        <v>4</v>
      </c>
      <c r="AS215" s="769"/>
      <c r="AT215" s="769" t="s">
        <v>94</v>
      </c>
      <c r="AU215" s="769">
        <v>2</v>
      </c>
      <c r="AV215" s="769"/>
      <c r="AW215" s="769"/>
      <c r="AX215" s="769"/>
      <c r="AY215" s="769" t="s">
        <v>91</v>
      </c>
      <c r="AZ215" s="769"/>
      <c r="BA215" s="769"/>
      <c r="BB215" s="769"/>
      <c r="BC215" s="769"/>
      <c r="BD215" s="769"/>
      <c r="BE215" s="769">
        <f>IF(N215="základní",J215,0)</f>
        <v>0</v>
      </c>
      <c r="BF215" s="769">
        <f>IF(N215="snížená",J215,0)</f>
        <v>0</v>
      </c>
      <c r="BG215" s="769">
        <f>IF(N215="zákl. přenesená",J215,0)</f>
        <v>0</v>
      </c>
      <c r="BH215" s="769">
        <f>IF(N215="sníž. přenesená",J215,0)</f>
        <v>0</v>
      </c>
      <c r="BI215" s="769">
        <f>IF(N215="nulová",J215,0)</f>
        <v>0</v>
      </c>
      <c r="BJ215" s="769">
        <v>1</v>
      </c>
    </row>
    <row r="216" spans="2:62" s="31" customFormat="1">
      <c r="B216" s="368"/>
      <c r="D216" s="421" t="s">
        <v>99</v>
      </c>
      <c r="F216" s="148" t="s">
        <v>262</v>
      </c>
      <c r="L216" s="368"/>
      <c r="M216" s="422"/>
      <c r="T216" s="423"/>
      <c r="AT216" s="424" t="s">
        <v>99</v>
      </c>
      <c r="AU216" s="424">
        <v>0</v>
      </c>
      <c r="AY216" s="31" t="s">
        <v>91</v>
      </c>
      <c r="BJ216" s="31">
        <v>0</v>
      </c>
    </row>
    <row r="217" spans="2:62" s="37" customFormat="1" ht="11.25">
      <c r="B217" s="425"/>
      <c r="C217" s="426"/>
      <c r="D217" s="427" t="s">
        <v>101</v>
      </c>
      <c r="E217" s="428"/>
      <c r="F217" s="429" t="s">
        <v>440</v>
      </c>
      <c r="G217" s="430"/>
      <c r="H217" s="431">
        <v>2.2749999999999999</v>
      </c>
      <c r="I217" s="432"/>
      <c r="J217" s="432"/>
      <c r="K217" s="433"/>
      <c r="L217" s="425"/>
      <c r="M217" s="434"/>
      <c r="N217" s="433"/>
      <c r="O217" s="435"/>
      <c r="P217" s="435"/>
      <c r="Q217" s="435"/>
      <c r="R217" s="435"/>
      <c r="S217" s="435"/>
      <c r="T217" s="436"/>
      <c r="AT217" s="37" t="s">
        <v>101</v>
      </c>
      <c r="AU217" s="37">
        <v>0</v>
      </c>
      <c r="AV217" s="37">
        <v>2</v>
      </c>
      <c r="AW217" s="37" t="b">
        <v>1</v>
      </c>
      <c r="AY217" s="37" t="s">
        <v>91</v>
      </c>
      <c r="BJ217" s="37">
        <v>0</v>
      </c>
    </row>
    <row r="218" spans="2:62" s="37" customFormat="1" ht="11.25">
      <c r="B218" s="425"/>
      <c r="C218" s="426"/>
      <c r="D218" s="427" t="s">
        <v>101</v>
      </c>
      <c r="E218" s="428"/>
      <c r="F218" s="439" t="s">
        <v>103</v>
      </c>
      <c r="G218" s="437"/>
      <c r="H218" s="440">
        <v>2.2749999999999999</v>
      </c>
      <c r="I218" s="432"/>
      <c r="J218" s="432"/>
      <c r="K218" s="433"/>
      <c r="L218" s="425"/>
      <c r="M218" s="434"/>
      <c r="N218" s="433"/>
      <c r="O218" s="435"/>
      <c r="P218" s="435"/>
      <c r="Q218" s="435"/>
      <c r="R218" s="435"/>
      <c r="S218" s="435"/>
      <c r="T218" s="436"/>
      <c r="AT218" s="37" t="s">
        <v>101</v>
      </c>
      <c r="AU218" s="37">
        <v>0</v>
      </c>
      <c r="AV218" s="37">
        <v>4</v>
      </c>
      <c r="AW218" s="37" t="b">
        <v>1</v>
      </c>
      <c r="AX218" s="37" t="b">
        <v>1</v>
      </c>
      <c r="AY218" s="37" t="s">
        <v>91</v>
      </c>
      <c r="BJ218" s="37">
        <v>0</v>
      </c>
    </row>
    <row r="219" spans="2:62" s="36" customFormat="1" ht="24">
      <c r="B219" s="759"/>
      <c r="C219" s="605">
        <v>34</v>
      </c>
      <c r="D219" s="605" t="s">
        <v>94</v>
      </c>
      <c r="E219" s="760" t="s">
        <v>264</v>
      </c>
      <c r="F219" s="760" t="s">
        <v>265</v>
      </c>
      <c r="G219" s="761" t="s">
        <v>118</v>
      </c>
      <c r="H219" s="762">
        <v>81</v>
      </c>
      <c r="I219" s="763"/>
      <c r="J219" s="764">
        <f>ROUND(H219*I219,2)</f>
        <v>0</v>
      </c>
      <c r="K219" s="760" t="s">
        <v>98</v>
      </c>
      <c r="L219" s="759"/>
      <c r="M219" s="765"/>
      <c r="N219" s="766" t="s">
        <v>26</v>
      </c>
      <c r="O219" s="767">
        <v>0.24</v>
      </c>
      <c r="P219" s="767">
        <f>H219*O219</f>
        <v>19.439999999999998</v>
      </c>
      <c r="Q219" s="767">
        <v>1.0000000000000001E-5</v>
      </c>
      <c r="R219" s="767">
        <f>H219*Q219</f>
        <v>8.1000000000000006E-4</v>
      </c>
      <c r="S219" s="767">
        <v>0</v>
      </c>
      <c r="T219" s="768">
        <f>H219*S219</f>
        <v>0</v>
      </c>
      <c r="U219" s="769"/>
      <c r="V219" s="769"/>
      <c r="W219" s="769"/>
      <c r="X219" s="769"/>
      <c r="Y219" s="769"/>
      <c r="Z219" s="769"/>
      <c r="AA219" s="769"/>
      <c r="AB219" s="769"/>
      <c r="AC219" s="769"/>
      <c r="AD219" s="769"/>
      <c r="AE219" s="769"/>
      <c r="AF219" s="769"/>
      <c r="AG219" s="769"/>
      <c r="AH219" s="769"/>
      <c r="AI219" s="769"/>
      <c r="AJ219" s="769"/>
      <c r="AK219" s="769"/>
      <c r="AL219" s="769"/>
      <c r="AM219" s="769"/>
      <c r="AN219" s="769"/>
      <c r="AO219" s="769"/>
      <c r="AP219" s="769"/>
      <c r="AQ219" s="769"/>
      <c r="AR219" s="769">
        <v>4</v>
      </c>
      <c r="AS219" s="769"/>
      <c r="AT219" s="769" t="s">
        <v>94</v>
      </c>
      <c r="AU219" s="769">
        <v>2</v>
      </c>
      <c r="AV219" s="769"/>
      <c r="AW219" s="769"/>
      <c r="AX219" s="769"/>
      <c r="AY219" s="769" t="s">
        <v>91</v>
      </c>
      <c r="AZ219" s="769"/>
      <c r="BA219" s="769"/>
      <c r="BB219" s="769"/>
      <c r="BC219" s="769"/>
      <c r="BD219" s="769"/>
      <c r="BE219" s="769">
        <f>IF(N219="základní",J219,0)</f>
        <v>0</v>
      </c>
      <c r="BF219" s="769">
        <f>IF(N219="snížená",J219,0)</f>
        <v>0</v>
      </c>
      <c r="BG219" s="769">
        <f>IF(N219="zákl. přenesená",J219,0)</f>
        <v>0</v>
      </c>
      <c r="BH219" s="769">
        <f>IF(N219="sníž. přenesená",J219,0)</f>
        <v>0</v>
      </c>
      <c r="BI219" s="769">
        <f>IF(N219="nulová",J219,0)</f>
        <v>0</v>
      </c>
      <c r="BJ219" s="769">
        <v>1</v>
      </c>
    </row>
    <row r="220" spans="2:62" s="31" customFormat="1">
      <c r="B220" s="368"/>
      <c r="D220" s="421" t="s">
        <v>99</v>
      </c>
      <c r="F220" s="148" t="s">
        <v>266</v>
      </c>
      <c r="L220" s="368"/>
      <c r="M220" s="422"/>
      <c r="T220" s="423"/>
      <c r="AT220" s="424" t="s">
        <v>99</v>
      </c>
      <c r="AU220" s="424">
        <v>0</v>
      </c>
      <c r="AY220" s="31" t="s">
        <v>91</v>
      </c>
      <c r="BJ220" s="31">
        <v>0</v>
      </c>
    </row>
    <row r="221" spans="2:62" s="37" customFormat="1" ht="11.25">
      <c r="B221" s="425"/>
      <c r="C221" s="426"/>
      <c r="D221" s="427" t="s">
        <v>101</v>
      </c>
      <c r="E221" s="428"/>
      <c r="F221" s="429" t="s">
        <v>441</v>
      </c>
      <c r="G221" s="430"/>
      <c r="H221" s="431">
        <v>81</v>
      </c>
      <c r="I221" s="432"/>
      <c r="J221" s="432"/>
      <c r="K221" s="433"/>
      <c r="L221" s="425"/>
      <c r="M221" s="434"/>
      <c r="N221" s="433"/>
      <c r="O221" s="435"/>
      <c r="P221" s="435"/>
      <c r="Q221" s="435"/>
      <c r="R221" s="435"/>
      <c r="S221" s="435"/>
      <c r="T221" s="436"/>
      <c r="AT221" s="37" t="s">
        <v>101</v>
      </c>
      <c r="AU221" s="37">
        <v>0</v>
      </c>
      <c r="AV221" s="37">
        <v>2</v>
      </c>
      <c r="AW221" s="37" t="b">
        <v>1</v>
      </c>
      <c r="AY221" s="37" t="s">
        <v>91</v>
      </c>
      <c r="BJ221" s="37">
        <v>0</v>
      </c>
    </row>
    <row r="222" spans="2:62" s="37" customFormat="1" ht="11.25">
      <c r="B222" s="425"/>
      <c r="C222" s="426"/>
      <c r="D222" s="427" t="s">
        <v>101</v>
      </c>
      <c r="E222" s="428"/>
      <c r="F222" s="439" t="s">
        <v>103</v>
      </c>
      <c r="G222" s="437"/>
      <c r="H222" s="440">
        <v>81</v>
      </c>
      <c r="I222" s="432"/>
      <c r="J222" s="432"/>
      <c r="K222" s="433"/>
      <c r="L222" s="425"/>
      <c r="M222" s="434"/>
      <c r="N222" s="433"/>
      <c r="O222" s="435"/>
      <c r="P222" s="435"/>
      <c r="Q222" s="435"/>
      <c r="R222" s="435"/>
      <c r="S222" s="435"/>
      <c r="T222" s="436"/>
      <c r="AT222" s="37" t="s">
        <v>101</v>
      </c>
      <c r="AU222" s="37">
        <v>0</v>
      </c>
      <c r="AV222" s="37">
        <v>4</v>
      </c>
      <c r="AW222" s="37" t="b">
        <v>1</v>
      </c>
      <c r="AX222" s="37" t="b">
        <v>1</v>
      </c>
      <c r="AY222" s="37" t="s">
        <v>91</v>
      </c>
      <c r="BJ222" s="37">
        <v>0</v>
      </c>
    </row>
    <row r="223" spans="2:62" s="36" customFormat="1" ht="24">
      <c r="B223" s="759"/>
      <c r="C223" s="605">
        <v>35</v>
      </c>
      <c r="D223" s="605" t="s">
        <v>94</v>
      </c>
      <c r="E223" s="760" t="s">
        <v>267</v>
      </c>
      <c r="F223" s="760" t="s">
        <v>268</v>
      </c>
      <c r="G223" s="761" t="s">
        <v>118</v>
      </c>
      <c r="H223" s="762">
        <v>81</v>
      </c>
      <c r="I223" s="763"/>
      <c r="J223" s="764">
        <f>ROUND(H223*I223,2)</f>
        <v>0</v>
      </c>
      <c r="K223" s="760" t="s">
        <v>98</v>
      </c>
      <c r="L223" s="759"/>
      <c r="M223" s="765"/>
      <c r="N223" s="766" t="s">
        <v>26</v>
      </c>
      <c r="O223" s="767">
        <v>0.104</v>
      </c>
      <c r="P223" s="767">
        <f>H223*O223</f>
        <v>8.4239999999999995</v>
      </c>
      <c r="Q223" s="767">
        <v>3.4000000000000002E-4</v>
      </c>
      <c r="R223" s="767">
        <f>H223*Q223</f>
        <v>2.7540000000000002E-2</v>
      </c>
      <c r="S223" s="767">
        <v>0</v>
      </c>
      <c r="T223" s="768">
        <f>H223*S223</f>
        <v>0</v>
      </c>
      <c r="U223" s="769"/>
      <c r="V223" s="769"/>
      <c r="W223" s="769"/>
      <c r="X223" s="769"/>
      <c r="Y223" s="769"/>
      <c r="Z223" s="769"/>
      <c r="AA223" s="769"/>
      <c r="AB223" s="769"/>
      <c r="AC223" s="769"/>
      <c r="AD223" s="769"/>
      <c r="AE223" s="769"/>
      <c r="AF223" s="769"/>
      <c r="AG223" s="769"/>
      <c r="AH223" s="769"/>
      <c r="AI223" s="769"/>
      <c r="AJ223" s="769"/>
      <c r="AK223" s="769"/>
      <c r="AL223" s="769"/>
      <c r="AM223" s="769"/>
      <c r="AN223" s="769"/>
      <c r="AO223" s="769"/>
      <c r="AP223" s="769"/>
      <c r="AQ223" s="769"/>
      <c r="AR223" s="769">
        <v>4</v>
      </c>
      <c r="AS223" s="769"/>
      <c r="AT223" s="769" t="s">
        <v>94</v>
      </c>
      <c r="AU223" s="769">
        <v>2</v>
      </c>
      <c r="AV223" s="769"/>
      <c r="AW223" s="769"/>
      <c r="AX223" s="769"/>
      <c r="AY223" s="769" t="s">
        <v>91</v>
      </c>
      <c r="AZ223" s="769"/>
      <c r="BA223" s="769"/>
      <c r="BB223" s="769"/>
      <c r="BC223" s="769"/>
      <c r="BD223" s="769"/>
      <c r="BE223" s="769">
        <f>IF(N223="základní",J223,0)</f>
        <v>0</v>
      </c>
      <c r="BF223" s="769">
        <f>IF(N223="snížená",J223,0)</f>
        <v>0</v>
      </c>
      <c r="BG223" s="769">
        <f>IF(N223="zákl. přenesená",J223,0)</f>
        <v>0</v>
      </c>
      <c r="BH223" s="769">
        <f>IF(N223="sníž. přenesená",J223,0)</f>
        <v>0</v>
      </c>
      <c r="BI223" s="769">
        <f>IF(N223="nulová",J223,0)</f>
        <v>0</v>
      </c>
      <c r="BJ223" s="769">
        <v>1</v>
      </c>
    </row>
    <row r="224" spans="2:62" s="31" customFormat="1">
      <c r="B224" s="368"/>
      <c r="D224" s="421" t="s">
        <v>99</v>
      </c>
      <c r="F224" s="148" t="s">
        <v>269</v>
      </c>
      <c r="L224" s="368"/>
      <c r="M224" s="422"/>
      <c r="T224" s="423"/>
      <c r="AT224" s="424" t="s">
        <v>99</v>
      </c>
      <c r="AU224" s="424">
        <v>0</v>
      </c>
      <c r="AY224" s="31" t="s">
        <v>91</v>
      </c>
      <c r="BJ224" s="31">
        <v>0</v>
      </c>
    </row>
    <row r="225" spans="2:62" s="37" customFormat="1" ht="11.25">
      <c r="B225" s="425"/>
      <c r="C225" s="426"/>
      <c r="D225" s="427" t="s">
        <v>101</v>
      </c>
      <c r="E225" s="428"/>
      <c r="F225" s="429" t="s">
        <v>441</v>
      </c>
      <c r="G225" s="430"/>
      <c r="H225" s="431">
        <v>81</v>
      </c>
      <c r="I225" s="432"/>
      <c r="J225" s="432"/>
      <c r="K225" s="433"/>
      <c r="L225" s="425"/>
      <c r="M225" s="434"/>
      <c r="N225" s="433"/>
      <c r="O225" s="435"/>
      <c r="P225" s="435"/>
      <c r="Q225" s="435"/>
      <c r="R225" s="435"/>
      <c r="S225" s="435"/>
      <c r="T225" s="436"/>
      <c r="AT225" s="37" t="s">
        <v>101</v>
      </c>
      <c r="AU225" s="37">
        <v>0</v>
      </c>
      <c r="AV225" s="37">
        <v>2</v>
      </c>
      <c r="AW225" s="37" t="b">
        <v>1</v>
      </c>
      <c r="AY225" s="37" t="s">
        <v>91</v>
      </c>
      <c r="BJ225" s="37">
        <v>0</v>
      </c>
    </row>
    <row r="226" spans="2:62" s="37" customFormat="1" ht="11.25">
      <c r="B226" s="425"/>
      <c r="C226" s="426"/>
      <c r="D226" s="427" t="s">
        <v>101</v>
      </c>
      <c r="E226" s="428"/>
      <c r="F226" s="439" t="s">
        <v>103</v>
      </c>
      <c r="G226" s="437"/>
      <c r="H226" s="440">
        <v>81</v>
      </c>
      <c r="I226" s="432"/>
      <c r="J226" s="432"/>
      <c r="K226" s="433"/>
      <c r="L226" s="425"/>
      <c r="M226" s="434"/>
      <c r="N226" s="433"/>
      <c r="O226" s="435"/>
      <c r="P226" s="435"/>
      <c r="Q226" s="435"/>
      <c r="R226" s="435"/>
      <c r="S226" s="435"/>
      <c r="T226" s="436"/>
      <c r="AT226" s="37" t="s">
        <v>101</v>
      </c>
      <c r="AU226" s="37">
        <v>0</v>
      </c>
      <c r="AV226" s="37">
        <v>4</v>
      </c>
      <c r="AW226" s="37" t="b">
        <v>1</v>
      </c>
      <c r="AX226" s="37" t="b">
        <v>1</v>
      </c>
      <c r="AY226" s="37" t="s">
        <v>91</v>
      </c>
      <c r="BJ226" s="37">
        <v>0</v>
      </c>
    </row>
    <row r="227" spans="2:62" s="38" customFormat="1" ht="24">
      <c r="B227" s="441"/>
      <c r="C227" s="442">
        <v>36</v>
      </c>
      <c r="D227" s="442" t="s">
        <v>158</v>
      </c>
      <c r="E227" s="443" t="s">
        <v>280</v>
      </c>
      <c r="F227" s="443" t="s">
        <v>281</v>
      </c>
      <c r="G227" s="444" t="s">
        <v>118</v>
      </c>
      <c r="H227" s="445">
        <v>85.05</v>
      </c>
      <c r="I227" s="586"/>
      <c r="J227" s="446">
        <f>ROUND(H227*I227,2)</f>
        <v>0</v>
      </c>
      <c r="K227" s="760" t="s">
        <v>98</v>
      </c>
      <c r="L227" s="441"/>
      <c r="M227" s="447"/>
      <c r="N227" s="448" t="s">
        <v>26</v>
      </c>
      <c r="O227" s="449">
        <v>0</v>
      </c>
      <c r="P227" s="449">
        <f>H227*O227</f>
        <v>0</v>
      </c>
      <c r="Q227" s="449">
        <v>6.8999999999999997E-4</v>
      </c>
      <c r="R227" s="449">
        <f>H227*Q227</f>
        <v>5.8684499999999994E-2</v>
      </c>
      <c r="S227" s="449">
        <v>0</v>
      </c>
      <c r="T227" s="450">
        <f>H227*S227</f>
        <v>0</v>
      </c>
      <c r="AR227" s="38">
        <v>8</v>
      </c>
      <c r="AT227" s="38" t="s">
        <v>158</v>
      </c>
      <c r="AU227" s="38">
        <v>2</v>
      </c>
      <c r="AY227" s="38" t="s">
        <v>91</v>
      </c>
      <c r="BE227" s="38">
        <f>IF(N227="základní",J227,0)</f>
        <v>0</v>
      </c>
      <c r="BF227" s="38">
        <f>IF(N227="snížená",J227,0)</f>
        <v>0</v>
      </c>
      <c r="BG227" s="38">
        <f>IF(N227="zákl. přenesená",J227,0)</f>
        <v>0</v>
      </c>
      <c r="BH227" s="38">
        <f>IF(N227="sníž. přenesená",J227,0)</f>
        <v>0</v>
      </c>
      <c r="BI227" s="38">
        <f>IF(N227="nulová",J227,0)</f>
        <v>0</v>
      </c>
      <c r="BJ227" s="38">
        <v>1</v>
      </c>
    </row>
    <row r="228" spans="2:62" s="37" customFormat="1" ht="11.25">
      <c r="B228" s="425"/>
      <c r="C228" s="426"/>
      <c r="D228" s="427" t="s">
        <v>101</v>
      </c>
      <c r="E228" s="428"/>
      <c r="F228" s="429" t="s">
        <v>442</v>
      </c>
      <c r="G228" s="430"/>
      <c r="H228" s="431">
        <v>85.05</v>
      </c>
      <c r="I228" s="432"/>
      <c r="J228" s="432"/>
      <c r="K228" s="433"/>
      <c r="L228" s="425"/>
      <c r="M228" s="434"/>
      <c r="N228" s="433"/>
      <c r="O228" s="435"/>
      <c r="P228" s="435"/>
      <c r="Q228" s="435"/>
      <c r="R228" s="435"/>
      <c r="S228" s="435"/>
      <c r="T228" s="436"/>
      <c r="AT228" s="37" t="s">
        <v>101</v>
      </c>
      <c r="AU228" s="37">
        <v>0</v>
      </c>
      <c r="AV228" s="37">
        <v>2</v>
      </c>
      <c r="AW228" s="37" t="b">
        <v>1</v>
      </c>
      <c r="AY228" s="37" t="s">
        <v>91</v>
      </c>
      <c r="BJ228" s="37">
        <v>0</v>
      </c>
    </row>
    <row r="229" spans="2:62" s="37" customFormat="1" ht="11.25">
      <c r="B229" s="425"/>
      <c r="C229" s="426"/>
      <c r="D229" s="427" t="s">
        <v>101</v>
      </c>
      <c r="E229" s="428"/>
      <c r="F229" s="439" t="s">
        <v>103</v>
      </c>
      <c r="G229" s="437"/>
      <c r="H229" s="440">
        <v>85.05</v>
      </c>
      <c r="I229" s="432"/>
      <c r="J229" s="432"/>
      <c r="K229" s="433"/>
      <c r="L229" s="425"/>
      <c r="M229" s="434"/>
      <c r="N229" s="433"/>
      <c r="O229" s="435"/>
      <c r="P229" s="435"/>
      <c r="Q229" s="435"/>
      <c r="R229" s="435"/>
      <c r="S229" s="435"/>
      <c r="T229" s="436"/>
      <c r="AT229" s="37" t="s">
        <v>101</v>
      </c>
      <c r="AU229" s="37">
        <v>0</v>
      </c>
      <c r="AV229" s="37">
        <v>4</v>
      </c>
      <c r="AW229" s="37" t="b">
        <v>1</v>
      </c>
      <c r="AX229" s="37" t="b">
        <v>1</v>
      </c>
      <c r="AY229" s="37" t="s">
        <v>91</v>
      </c>
      <c r="BJ229" s="37">
        <v>0</v>
      </c>
    </row>
    <row r="230" spans="2:62" s="36" customFormat="1" ht="24">
      <c r="B230" s="759"/>
      <c r="C230" s="605">
        <v>37</v>
      </c>
      <c r="D230" s="605" t="s">
        <v>94</v>
      </c>
      <c r="E230" s="760" t="s">
        <v>277</v>
      </c>
      <c r="F230" s="760" t="s">
        <v>278</v>
      </c>
      <c r="G230" s="761" t="s">
        <v>118</v>
      </c>
      <c r="H230" s="762">
        <v>81</v>
      </c>
      <c r="I230" s="763"/>
      <c r="J230" s="764">
        <f>ROUND(H230*I230,2)</f>
        <v>0</v>
      </c>
      <c r="K230" s="760" t="s">
        <v>98</v>
      </c>
      <c r="L230" s="759"/>
      <c r="M230" s="765"/>
      <c r="N230" s="766" t="s">
        <v>26</v>
      </c>
      <c r="O230" s="767">
        <v>0</v>
      </c>
      <c r="P230" s="767">
        <f>H230*O230</f>
        <v>0</v>
      </c>
      <c r="Q230" s="767">
        <v>0</v>
      </c>
      <c r="R230" s="767">
        <f>H230*Q230</f>
        <v>0</v>
      </c>
      <c r="S230" s="767">
        <v>0</v>
      </c>
      <c r="T230" s="768">
        <f>H230*S230</f>
        <v>0</v>
      </c>
      <c r="U230" s="769"/>
      <c r="V230" s="769"/>
      <c r="W230" s="769"/>
      <c r="X230" s="769"/>
      <c r="Y230" s="769"/>
      <c r="Z230" s="769"/>
      <c r="AA230" s="769"/>
      <c r="AB230" s="769"/>
      <c r="AC230" s="769"/>
      <c r="AD230" s="769"/>
      <c r="AE230" s="769"/>
      <c r="AF230" s="769"/>
      <c r="AG230" s="769"/>
      <c r="AH230" s="769"/>
      <c r="AI230" s="769"/>
      <c r="AJ230" s="769"/>
      <c r="AK230" s="769"/>
      <c r="AL230" s="769"/>
      <c r="AM230" s="769"/>
      <c r="AN230" s="769"/>
      <c r="AO230" s="769"/>
      <c r="AP230" s="769"/>
      <c r="AQ230" s="769"/>
      <c r="AR230" s="769">
        <v>4</v>
      </c>
      <c r="AS230" s="769"/>
      <c r="AT230" s="769" t="s">
        <v>94</v>
      </c>
      <c r="AU230" s="769">
        <v>2</v>
      </c>
      <c r="AV230" s="769"/>
      <c r="AW230" s="769"/>
      <c r="AX230" s="769"/>
      <c r="AY230" s="769" t="s">
        <v>91</v>
      </c>
      <c r="AZ230" s="769"/>
      <c r="BA230" s="769"/>
      <c r="BB230" s="769"/>
      <c r="BC230" s="769"/>
      <c r="BD230" s="769"/>
      <c r="BE230" s="769">
        <f>IF(N230="základní",J230,0)</f>
        <v>0</v>
      </c>
      <c r="BF230" s="769">
        <f>IF(N230="snížená",J230,0)</f>
        <v>0</v>
      </c>
      <c r="BG230" s="769">
        <f>IF(N230="zákl. přenesená",J230,0)</f>
        <v>0</v>
      </c>
      <c r="BH230" s="769">
        <f>IF(N230="sníž. přenesená",J230,0)</f>
        <v>0</v>
      </c>
      <c r="BI230" s="769">
        <f>IF(N230="nulová",J230,0)</f>
        <v>0</v>
      </c>
      <c r="BJ230" s="769">
        <v>1</v>
      </c>
    </row>
    <row r="231" spans="2:62" s="31" customFormat="1">
      <c r="B231" s="368"/>
      <c r="D231" s="421" t="s">
        <v>99</v>
      </c>
      <c r="F231" s="148" t="s">
        <v>279</v>
      </c>
      <c r="L231" s="368"/>
      <c r="M231" s="422"/>
      <c r="T231" s="423"/>
      <c r="AT231" s="424" t="s">
        <v>99</v>
      </c>
      <c r="AU231" s="424">
        <v>0</v>
      </c>
      <c r="AY231" s="31" t="s">
        <v>91</v>
      </c>
      <c r="BJ231" s="31">
        <v>0</v>
      </c>
    </row>
    <row r="232" spans="2:62" s="37" customFormat="1" ht="11.25">
      <c r="B232" s="425"/>
      <c r="C232" s="426"/>
      <c r="D232" s="427" t="s">
        <v>101</v>
      </c>
      <c r="E232" s="428"/>
      <c r="F232" s="429" t="s">
        <v>415</v>
      </c>
      <c r="G232" s="430"/>
      <c r="H232" s="431">
        <v>81</v>
      </c>
      <c r="I232" s="432"/>
      <c r="J232" s="432"/>
      <c r="K232" s="433"/>
      <c r="L232" s="425"/>
      <c r="M232" s="434"/>
      <c r="N232" s="433"/>
      <c r="O232" s="435"/>
      <c r="P232" s="435"/>
      <c r="Q232" s="435"/>
      <c r="R232" s="435"/>
      <c r="S232" s="435"/>
      <c r="T232" s="436"/>
      <c r="AT232" s="37" t="s">
        <v>101</v>
      </c>
      <c r="AU232" s="37">
        <v>0</v>
      </c>
      <c r="AV232" s="37">
        <v>2</v>
      </c>
      <c r="AW232" s="37" t="b">
        <v>1</v>
      </c>
      <c r="AY232" s="37" t="s">
        <v>91</v>
      </c>
      <c r="BJ232" s="37">
        <v>0</v>
      </c>
    </row>
    <row r="233" spans="2:62" s="37" customFormat="1" ht="11.25">
      <c r="B233" s="425"/>
      <c r="C233" s="426"/>
      <c r="D233" s="427" t="s">
        <v>101</v>
      </c>
      <c r="E233" s="428"/>
      <c r="F233" s="439" t="s">
        <v>103</v>
      </c>
      <c r="G233" s="437"/>
      <c r="H233" s="440">
        <v>81</v>
      </c>
      <c r="I233" s="432"/>
      <c r="J233" s="432"/>
      <c r="K233" s="433"/>
      <c r="L233" s="425"/>
      <c r="M233" s="434"/>
      <c r="N233" s="433"/>
      <c r="O233" s="435"/>
      <c r="P233" s="435"/>
      <c r="Q233" s="435"/>
      <c r="R233" s="435"/>
      <c r="S233" s="435"/>
      <c r="T233" s="436"/>
      <c r="AT233" s="37" t="s">
        <v>101</v>
      </c>
      <c r="AU233" s="37">
        <v>0</v>
      </c>
      <c r="AV233" s="37">
        <v>4</v>
      </c>
      <c r="AW233" s="37" t="b">
        <v>1</v>
      </c>
      <c r="AX233" s="37" t="b">
        <v>1</v>
      </c>
      <c r="AY233" s="37" t="s">
        <v>91</v>
      </c>
      <c r="BJ233" s="37">
        <v>0</v>
      </c>
    </row>
    <row r="234" spans="2:62" s="36" customFormat="1" ht="24">
      <c r="B234" s="759"/>
      <c r="C234" s="605">
        <v>38</v>
      </c>
      <c r="D234" s="605" t="s">
        <v>94</v>
      </c>
      <c r="E234" s="760" t="s">
        <v>283</v>
      </c>
      <c r="F234" s="760" t="s">
        <v>284</v>
      </c>
      <c r="G234" s="761" t="s">
        <v>97</v>
      </c>
      <c r="H234" s="762">
        <v>28.4</v>
      </c>
      <c r="I234" s="763"/>
      <c r="J234" s="764">
        <f>ROUND(H234*I234,2)</f>
        <v>0</v>
      </c>
      <c r="K234" s="760" t="s">
        <v>98</v>
      </c>
      <c r="L234" s="759"/>
      <c r="M234" s="765"/>
      <c r="N234" s="766" t="s">
        <v>26</v>
      </c>
      <c r="O234" s="767">
        <v>0</v>
      </c>
      <c r="P234" s="767">
        <f>H234*O234</f>
        <v>0</v>
      </c>
      <c r="Q234" s="767">
        <v>1.82E-3</v>
      </c>
      <c r="R234" s="767">
        <f>H234*Q234</f>
        <v>5.1687999999999998E-2</v>
      </c>
      <c r="S234" s="767">
        <v>0</v>
      </c>
      <c r="T234" s="768">
        <f>H234*S234</f>
        <v>0</v>
      </c>
      <c r="U234" s="769"/>
      <c r="V234" s="769"/>
      <c r="W234" s="769"/>
      <c r="X234" s="769"/>
      <c r="Y234" s="769"/>
      <c r="Z234" s="769"/>
      <c r="AA234" s="769"/>
      <c r="AB234" s="769"/>
      <c r="AC234" s="769"/>
      <c r="AD234" s="769"/>
      <c r="AE234" s="769"/>
      <c r="AF234" s="769"/>
      <c r="AG234" s="769"/>
      <c r="AH234" s="769"/>
      <c r="AI234" s="769"/>
      <c r="AJ234" s="769"/>
      <c r="AK234" s="769"/>
      <c r="AL234" s="769"/>
      <c r="AM234" s="769"/>
      <c r="AN234" s="769"/>
      <c r="AO234" s="769"/>
      <c r="AP234" s="769"/>
      <c r="AQ234" s="769"/>
      <c r="AR234" s="769">
        <v>4</v>
      </c>
      <c r="AS234" s="769"/>
      <c r="AT234" s="769" t="s">
        <v>94</v>
      </c>
      <c r="AU234" s="769">
        <v>2</v>
      </c>
      <c r="AV234" s="769"/>
      <c r="AW234" s="769"/>
      <c r="AX234" s="769"/>
      <c r="AY234" s="769" t="s">
        <v>91</v>
      </c>
      <c r="AZ234" s="769"/>
      <c r="BA234" s="769"/>
      <c r="BB234" s="769"/>
      <c r="BC234" s="769"/>
      <c r="BD234" s="769"/>
      <c r="BE234" s="769">
        <f>IF(N234="základní",J234,0)</f>
        <v>0</v>
      </c>
      <c r="BF234" s="769">
        <f>IF(N234="snížená",J234,0)</f>
        <v>0</v>
      </c>
      <c r="BG234" s="769">
        <f>IF(N234="zákl. přenesená",J234,0)</f>
        <v>0</v>
      </c>
      <c r="BH234" s="769">
        <f>IF(N234="sníž. přenesená",J234,0)</f>
        <v>0</v>
      </c>
      <c r="BI234" s="769">
        <f>IF(N234="nulová",J234,0)</f>
        <v>0</v>
      </c>
      <c r="BJ234" s="769">
        <v>1</v>
      </c>
    </row>
    <row r="235" spans="2:62" s="31" customFormat="1">
      <c r="B235" s="368"/>
      <c r="D235" s="421" t="s">
        <v>99</v>
      </c>
      <c r="F235" s="148" t="s">
        <v>285</v>
      </c>
      <c r="L235" s="368"/>
      <c r="M235" s="422"/>
      <c r="T235" s="423"/>
      <c r="AT235" s="424" t="s">
        <v>99</v>
      </c>
      <c r="AU235" s="424">
        <v>0</v>
      </c>
      <c r="AY235" s="31" t="s">
        <v>91</v>
      </c>
      <c r="BJ235" s="31">
        <v>0</v>
      </c>
    </row>
    <row r="236" spans="2:62" s="37" customFormat="1" ht="11.25">
      <c r="B236" s="425"/>
      <c r="C236" s="426"/>
      <c r="D236" s="427" t="s">
        <v>101</v>
      </c>
      <c r="E236" s="428"/>
      <c r="F236" s="429" t="s">
        <v>443</v>
      </c>
      <c r="G236" s="430"/>
      <c r="H236" s="431">
        <v>28.4</v>
      </c>
      <c r="I236" s="432"/>
      <c r="J236" s="432"/>
      <c r="K236" s="433"/>
      <c r="L236" s="425"/>
      <c r="M236" s="434"/>
      <c r="N236" s="433"/>
      <c r="O236" s="435"/>
      <c r="P236" s="435"/>
      <c r="Q236" s="435"/>
      <c r="R236" s="435"/>
      <c r="S236" s="435"/>
      <c r="T236" s="436"/>
      <c r="AT236" s="37" t="s">
        <v>101</v>
      </c>
      <c r="AU236" s="37">
        <v>0</v>
      </c>
      <c r="AV236" s="37">
        <v>2</v>
      </c>
      <c r="AW236" s="37" t="b">
        <v>1</v>
      </c>
      <c r="AY236" s="37" t="s">
        <v>91</v>
      </c>
      <c r="BJ236" s="37">
        <v>0</v>
      </c>
    </row>
    <row r="237" spans="2:62" s="37" customFormat="1" ht="11.25">
      <c r="B237" s="425"/>
      <c r="C237" s="426"/>
      <c r="D237" s="427" t="s">
        <v>101</v>
      </c>
      <c r="E237" s="428"/>
      <c r="F237" s="439" t="s">
        <v>103</v>
      </c>
      <c r="G237" s="437"/>
      <c r="H237" s="440">
        <v>28.4</v>
      </c>
      <c r="I237" s="432"/>
      <c r="J237" s="432"/>
      <c r="K237" s="433"/>
      <c r="L237" s="425"/>
      <c r="M237" s="434"/>
      <c r="N237" s="433"/>
      <c r="O237" s="435"/>
      <c r="P237" s="435"/>
      <c r="Q237" s="435"/>
      <c r="R237" s="435"/>
      <c r="S237" s="435"/>
      <c r="T237" s="436"/>
      <c r="AT237" s="37" t="s">
        <v>101</v>
      </c>
      <c r="AU237" s="37">
        <v>0</v>
      </c>
      <c r="AV237" s="37">
        <v>4</v>
      </c>
      <c r="AW237" s="37" t="b">
        <v>1</v>
      </c>
      <c r="AX237" s="37" t="b">
        <v>1</v>
      </c>
      <c r="AY237" s="37" t="s">
        <v>91</v>
      </c>
      <c r="BJ237" s="37">
        <v>0</v>
      </c>
    </row>
    <row r="238" spans="2:62" s="36" customFormat="1">
      <c r="B238" s="759"/>
      <c r="C238" s="605">
        <v>39</v>
      </c>
      <c r="D238" s="605" t="s">
        <v>94</v>
      </c>
      <c r="E238" s="760" t="s">
        <v>270</v>
      </c>
      <c r="F238" s="760" t="s">
        <v>271</v>
      </c>
      <c r="G238" s="761" t="s">
        <v>118</v>
      </c>
      <c r="H238" s="762">
        <v>81</v>
      </c>
      <c r="I238" s="763"/>
      <c r="J238" s="764">
        <f>ROUND(H238*I238,2)</f>
        <v>0</v>
      </c>
      <c r="K238" s="760" t="s">
        <v>98</v>
      </c>
      <c r="L238" s="759"/>
      <c r="M238" s="765"/>
      <c r="N238" s="766" t="s">
        <v>26</v>
      </c>
      <c r="O238" s="767">
        <v>0</v>
      </c>
      <c r="P238" s="767">
        <f>H238*O238</f>
        <v>0</v>
      </c>
      <c r="Q238" s="767">
        <v>0</v>
      </c>
      <c r="R238" s="767">
        <f>H238*Q238</f>
        <v>0</v>
      </c>
      <c r="S238" s="767">
        <v>0</v>
      </c>
      <c r="T238" s="768">
        <f>H238*S238</f>
        <v>0</v>
      </c>
      <c r="U238" s="769"/>
      <c r="V238" s="769"/>
      <c r="W238" s="769"/>
      <c r="X238" s="769"/>
      <c r="Y238" s="769"/>
      <c r="Z238" s="769"/>
      <c r="AA238" s="769"/>
      <c r="AB238" s="769"/>
      <c r="AC238" s="769"/>
      <c r="AD238" s="769"/>
      <c r="AE238" s="769"/>
      <c r="AF238" s="769"/>
      <c r="AG238" s="769"/>
      <c r="AH238" s="769"/>
      <c r="AI238" s="769"/>
      <c r="AJ238" s="769"/>
      <c r="AK238" s="769"/>
      <c r="AL238" s="769"/>
      <c r="AM238" s="769"/>
      <c r="AN238" s="769"/>
      <c r="AO238" s="769"/>
      <c r="AP238" s="769"/>
      <c r="AQ238" s="769"/>
      <c r="AR238" s="769">
        <v>4</v>
      </c>
      <c r="AS238" s="769"/>
      <c r="AT238" s="769" t="s">
        <v>94</v>
      </c>
      <c r="AU238" s="769">
        <v>2</v>
      </c>
      <c r="AV238" s="769"/>
      <c r="AW238" s="769"/>
      <c r="AX238" s="769"/>
      <c r="AY238" s="769" t="s">
        <v>91</v>
      </c>
      <c r="AZ238" s="769"/>
      <c r="BA238" s="769"/>
      <c r="BB238" s="769"/>
      <c r="BC238" s="769"/>
      <c r="BD238" s="769"/>
      <c r="BE238" s="769">
        <f>IF(N238="základní",J238,0)</f>
        <v>0</v>
      </c>
      <c r="BF238" s="769">
        <f>IF(N238="snížená",J238,0)</f>
        <v>0</v>
      </c>
      <c r="BG238" s="769">
        <f>IF(N238="zákl. přenesená",J238,0)</f>
        <v>0</v>
      </c>
      <c r="BH238" s="769">
        <f>IF(N238="sníž. přenesená",J238,0)</f>
        <v>0</v>
      </c>
      <c r="BI238" s="769">
        <f>IF(N238="nulová",J238,0)</f>
        <v>0</v>
      </c>
      <c r="BJ238" s="769">
        <v>1</v>
      </c>
    </row>
    <row r="239" spans="2:62" s="31" customFormat="1">
      <c r="B239" s="368"/>
      <c r="D239" s="421" t="s">
        <v>99</v>
      </c>
      <c r="F239" s="148" t="s">
        <v>272</v>
      </c>
      <c r="L239" s="368"/>
      <c r="M239" s="422"/>
      <c r="T239" s="423"/>
      <c r="AT239" s="424" t="s">
        <v>99</v>
      </c>
      <c r="AU239" s="424">
        <v>0</v>
      </c>
      <c r="AY239" s="31" t="s">
        <v>91</v>
      </c>
      <c r="BJ239" s="31">
        <v>0</v>
      </c>
    </row>
    <row r="240" spans="2:62" s="37" customFormat="1" ht="11.25">
      <c r="B240" s="425"/>
      <c r="C240" s="426"/>
      <c r="D240" s="427" t="s">
        <v>101</v>
      </c>
      <c r="E240" s="428"/>
      <c r="F240" s="429" t="s">
        <v>415</v>
      </c>
      <c r="G240" s="430"/>
      <c r="H240" s="431">
        <v>81</v>
      </c>
      <c r="I240" s="432"/>
      <c r="J240" s="432"/>
      <c r="K240" s="433"/>
      <c r="L240" s="425"/>
      <c r="M240" s="434"/>
      <c r="N240" s="433"/>
      <c r="O240" s="435"/>
      <c r="P240" s="435"/>
      <c r="Q240" s="435"/>
      <c r="R240" s="435"/>
      <c r="S240" s="435"/>
      <c r="T240" s="436"/>
      <c r="AT240" s="37" t="s">
        <v>101</v>
      </c>
      <c r="AU240" s="37">
        <v>0</v>
      </c>
      <c r="AV240" s="37">
        <v>2</v>
      </c>
      <c r="AW240" s="37" t="b">
        <v>1</v>
      </c>
      <c r="AY240" s="37" t="s">
        <v>91</v>
      </c>
      <c r="BJ240" s="37">
        <v>0</v>
      </c>
    </row>
    <row r="241" spans="2:62" s="37" customFormat="1" ht="11.25">
      <c r="B241" s="425"/>
      <c r="C241" s="426"/>
      <c r="D241" s="427" t="s">
        <v>101</v>
      </c>
      <c r="E241" s="428"/>
      <c r="F241" s="439" t="s">
        <v>103</v>
      </c>
      <c r="G241" s="437"/>
      <c r="H241" s="440">
        <v>81</v>
      </c>
      <c r="I241" s="432"/>
      <c r="J241" s="432"/>
      <c r="K241" s="433"/>
      <c r="L241" s="425"/>
      <c r="M241" s="434"/>
      <c r="N241" s="433"/>
      <c r="O241" s="435"/>
      <c r="P241" s="435"/>
      <c r="Q241" s="435"/>
      <c r="R241" s="435"/>
      <c r="S241" s="435"/>
      <c r="T241" s="436"/>
      <c r="AT241" s="37" t="s">
        <v>101</v>
      </c>
      <c r="AU241" s="37">
        <v>0</v>
      </c>
      <c r="AV241" s="37">
        <v>4</v>
      </c>
      <c r="AW241" s="37" t="b">
        <v>1</v>
      </c>
      <c r="AX241" s="37" t="b">
        <v>1</v>
      </c>
      <c r="AY241" s="37" t="s">
        <v>91</v>
      </c>
      <c r="BJ241" s="37">
        <v>0</v>
      </c>
    </row>
    <row r="242" spans="2:62" s="36" customFormat="1" ht="24">
      <c r="B242" s="759"/>
      <c r="C242" s="605">
        <v>40</v>
      </c>
      <c r="D242" s="605" t="s">
        <v>94</v>
      </c>
      <c r="E242" s="760" t="s">
        <v>274</v>
      </c>
      <c r="F242" s="760" t="s">
        <v>275</v>
      </c>
      <c r="G242" s="761" t="s">
        <v>97</v>
      </c>
      <c r="H242" s="762">
        <v>7.67</v>
      </c>
      <c r="I242" s="763"/>
      <c r="J242" s="764">
        <f>ROUND(H242*I242,2)</f>
        <v>0</v>
      </c>
      <c r="K242" s="760" t="s">
        <v>98</v>
      </c>
      <c r="L242" s="759"/>
      <c r="M242" s="765"/>
      <c r="N242" s="766" t="s">
        <v>26</v>
      </c>
      <c r="O242" s="767">
        <v>0</v>
      </c>
      <c r="P242" s="767">
        <f>H242*O242</f>
        <v>0</v>
      </c>
      <c r="Q242" s="767">
        <v>0</v>
      </c>
      <c r="R242" s="767">
        <f>H242*Q242</f>
        <v>0</v>
      </c>
      <c r="S242" s="767">
        <v>0</v>
      </c>
      <c r="T242" s="768">
        <f>H242*S242</f>
        <v>0</v>
      </c>
      <c r="U242" s="769"/>
      <c r="V242" s="769"/>
      <c r="W242" s="769"/>
      <c r="X242" s="769"/>
      <c r="Y242" s="769"/>
      <c r="Z242" s="769"/>
      <c r="AA242" s="769"/>
      <c r="AB242" s="769"/>
      <c r="AC242" s="769"/>
      <c r="AD242" s="769"/>
      <c r="AE242" s="769"/>
      <c r="AF242" s="769"/>
      <c r="AG242" s="769"/>
      <c r="AH242" s="769"/>
      <c r="AI242" s="769"/>
      <c r="AJ242" s="769"/>
      <c r="AK242" s="769"/>
      <c r="AL242" s="769"/>
      <c r="AM242" s="769"/>
      <c r="AN242" s="769"/>
      <c r="AO242" s="769"/>
      <c r="AP242" s="769"/>
      <c r="AQ242" s="769"/>
      <c r="AR242" s="769">
        <v>4</v>
      </c>
      <c r="AS242" s="769"/>
      <c r="AT242" s="769" t="s">
        <v>94</v>
      </c>
      <c r="AU242" s="769">
        <v>2</v>
      </c>
      <c r="AV242" s="769"/>
      <c r="AW242" s="769"/>
      <c r="AX242" s="769"/>
      <c r="AY242" s="769" t="s">
        <v>91</v>
      </c>
      <c r="AZ242" s="769"/>
      <c r="BA242" s="769"/>
      <c r="BB242" s="769"/>
      <c r="BC242" s="769"/>
      <c r="BD242" s="769"/>
      <c r="BE242" s="769">
        <f>IF(N242="základní",J242,0)</f>
        <v>0</v>
      </c>
      <c r="BF242" s="769">
        <f>IF(N242="snížená",J242,0)</f>
        <v>0</v>
      </c>
      <c r="BG242" s="769">
        <f>IF(N242="zákl. přenesená",J242,0)</f>
        <v>0</v>
      </c>
      <c r="BH242" s="769">
        <f>IF(N242="sníž. přenesená",J242,0)</f>
        <v>0</v>
      </c>
      <c r="BI242" s="769">
        <f>IF(N242="nulová",J242,0)</f>
        <v>0</v>
      </c>
      <c r="BJ242" s="769">
        <v>1</v>
      </c>
    </row>
    <row r="243" spans="2:62" s="31" customFormat="1">
      <c r="B243" s="368"/>
      <c r="D243" s="421" t="s">
        <v>99</v>
      </c>
      <c r="F243" s="148" t="s">
        <v>276</v>
      </c>
      <c r="L243" s="368"/>
      <c r="M243" s="422"/>
      <c r="T243" s="423"/>
      <c r="AT243" s="424" t="s">
        <v>99</v>
      </c>
      <c r="AU243" s="424">
        <v>0</v>
      </c>
      <c r="AY243" s="31" t="s">
        <v>91</v>
      </c>
      <c r="BJ243" s="31">
        <v>0</v>
      </c>
    </row>
    <row r="244" spans="2:62" s="37" customFormat="1" ht="11.25">
      <c r="B244" s="425"/>
      <c r="C244" s="426"/>
      <c r="D244" s="427" t="s">
        <v>101</v>
      </c>
      <c r="E244" s="428"/>
      <c r="F244" s="429" t="s">
        <v>444</v>
      </c>
      <c r="G244" s="430"/>
      <c r="H244" s="431">
        <v>7.67</v>
      </c>
      <c r="I244" s="432"/>
      <c r="J244" s="432"/>
      <c r="K244" s="433"/>
      <c r="L244" s="425"/>
      <c r="M244" s="434"/>
      <c r="N244" s="433"/>
      <c r="O244" s="435"/>
      <c r="P244" s="435"/>
      <c r="Q244" s="435"/>
      <c r="R244" s="435"/>
      <c r="S244" s="435"/>
      <c r="T244" s="436"/>
      <c r="AT244" s="37" t="s">
        <v>101</v>
      </c>
      <c r="AU244" s="37">
        <v>0</v>
      </c>
      <c r="AV244" s="37">
        <v>2</v>
      </c>
      <c r="AW244" s="37" t="b">
        <v>1</v>
      </c>
      <c r="AY244" s="37" t="s">
        <v>91</v>
      </c>
      <c r="BJ244" s="37">
        <v>0</v>
      </c>
    </row>
    <row r="245" spans="2:62" s="37" customFormat="1" ht="11.25">
      <c r="B245" s="425"/>
      <c r="C245" s="426"/>
      <c r="D245" s="427" t="s">
        <v>101</v>
      </c>
      <c r="E245" s="428"/>
      <c r="F245" s="439" t="s">
        <v>103</v>
      </c>
      <c r="G245" s="437"/>
      <c r="H245" s="440">
        <v>7.67</v>
      </c>
      <c r="I245" s="432"/>
      <c r="J245" s="432"/>
      <c r="K245" s="433"/>
      <c r="L245" s="425"/>
      <c r="M245" s="434"/>
      <c r="N245" s="433"/>
      <c r="O245" s="435"/>
      <c r="P245" s="435"/>
      <c r="Q245" s="435"/>
      <c r="R245" s="435"/>
      <c r="S245" s="435"/>
      <c r="T245" s="436"/>
      <c r="AT245" s="37" t="s">
        <v>101</v>
      </c>
      <c r="AU245" s="37">
        <v>0</v>
      </c>
      <c r="AV245" s="37">
        <v>4</v>
      </c>
      <c r="AW245" s="37" t="b">
        <v>1</v>
      </c>
      <c r="AX245" s="37" t="b">
        <v>1</v>
      </c>
      <c r="AY245" s="37" t="s">
        <v>91</v>
      </c>
      <c r="BJ245" s="37">
        <v>0</v>
      </c>
    </row>
    <row r="246" spans="2:62" s="36" customFormat="1" ht="24">
      <c r="B246" s="759"/>
      <c r="C246" s="605">
        <v>41</v>
      </c>
      <c r="D246" s="605" t="s">
        <v>94</v>
      </c>
      <c r="E246" s="760" t="s">
        <v>287</v>
      </c>
      <c r="F246" s="760" t="s">
        <v>288</v>
      </c>
      <c r="G246" s="761" t="s">
        <v>289</v>
      </c>
      <c r="H246" s="762">
        <v>1</v>
      </c>
      <c r="I246" s="763"/>
      <c r="J246" s="764">
        <f>ROUND(H246*I246,2)</f>
        <v>0</v>
      </c>
      <c r="K246" s="760" t="s">
        <v>98</v>
      </c>
      <c r="L246" s="759"/>
      <c r="M246" s="765"/>
      <c r="N246" s="766" t="s">
        <v>26</v>
      </c>
      <c r="O246" s="767">
        <v>3.0379999999999998</v>
      </c>
      <c r="P246" s="767">
        <f>H246*O246</f>
        <v>3.0379999999999998</v>
      </c>
      <c r="Q246" s="767">
        <v>0.10037</v>
      </c>
      <c r="R246" s="767">
        <f>H246*Q246</f>
        <v>0.10037</v>
      </c>
      <c r="S246" s="767">
        <v>0.1</v>
      </c>
      <c r="T246" s="768">
        <f>H246*S246</f>
        <v>0.1</v>
      </c>
      <c r="U246" s="769"/>
      <c r="V246" s="769"/>
      <c r="W246" s="769"/>
      <c r="X246" s="769"/>
      <c r="Y246" s="769"/>
      <c r="Z246" s="769"/>
      <c r="AA246" s="769"/>
      <c r="AB246" s="769"/>
      <c r="AC246" s="769"/>
      <c r="AD246" s="769"/>
      <c r="AE246" s="769"/>
      <c r="AF246" s="769"/>
      <c r="AG246" s="769"/>
      <c r="AH246" s="769"/>
      <c r="AI246" s="769"/>
      <c r="AJ246" s="769"/>
      <c r="AK246" s="769"/>
      <c r="AL246" s="769"/>
      <c r="AM246" s="769"/>
      <c r="AN246" s="769"/>
      <c r="AO246" s="769"/>
      <c r="AP246" s="769"/>
      <c r="AQ246" s="769"/>
      <c r="AR246" s="769">
        <v>4</v>
      </c>
      <c r="AS246" s="769"/>
      <c r="AT246" s="769" t="s">
        <v>94</v>
      </c>
      <c r="AU246" s="769">
        <v>2</v>
      </c>
      <c r="AV246" s="769"/>
      <c r="AW246" s="769"/>
      <c r="AX246" s="769"/>
      <c r="AY246" s="769" t="s">
        <v>91</v>
      </c>
      <c r="AZ246" s="769"/>
      <c r="BA246" s="769"/>
      <c r="BB246" s="769"/>
      <c r="BC246" s="769"/>
      <c r="BD246" s="769"/>
      <c r="BE246" s="769">
        <f>IF(N246="základní",J246,0)</f>
        <v>0</v>
      </c>
      <c r="BF246" s="769">
        <f>IF(N246="snížená",J246,0)</f>
        <v>0</v>
      </c>
      <c r="BG246" s="769">
        <f>IF(N246="zákl. přenesená",J246,0)</f>
        <v>0</v>
      </c>
      <c r="BH246" s="769">
        <f>IF(N246="sníž. přenesená",J246,0)</f>
        <v>0</v>
      </c>
      <c r="BI246" s="769">
        <f>IF(N246="nulová",J246,0)</f>
        <v>0</v>
      </c>
      <c r="BJ246" s="769">
        <v>1</v>
      </c>
    </row>
    <row r="247" spans="2:62" s="31" customFormat="1">
      <c r="B247" s="368"/>
      <c r="D247" s="421" t="s">
        <v>99</v>
      </c>
      <c r="F247" s="148" t="s">
        <v>290</v>
      </c>
      <c r="L247" s="368"/>
      <c r="M247" s="422"/>
      <c r="T247" s="423"/>
      <c r="AT247" s="424" t="s">
        <v>99</v>
      </c>
      <c r="AU247" s="424">
        <v>0</v>
      </c>
      <c r="AY247" s="31" t="s">
        <v>91</v>
      </c>
      <c r="BJ247" s="31">
        <v>0</v>
      </c>
    </row>
    <row r="248" spans="2:62" s="37" customFormat="1" ht="11.25">
      <c r="B248" s="425"/>
      <c r="C248" s="426"/>
      <c r="D248" s="427" t="s">
        <v>101</v>
      </c>
      <c r="E248" s="428"/>
      <c r="F248" s="429" t="s">
        <v>92</v>
      </c>
      <c r="G248" s="430"/>
      <c r="H248" s="431">
        <v>1</v>
      </c>
      <c r="I248" s="432"/>
      <c r="J248" s="432"/>
      <c r="K248" s="433"/>
      <c r="L248" s="425"/>
      <c r="M248" s="434"/>
      <c r="N248" s="433"/>
      <c r="O248" s="435"/>
      <c r="P248" s="435"/>
      <c r="Q248" s="435"/>
      <c r="R248" s="435"/>
      <c r="S248" s="435"/>
      <c r="T248" s="436"/>
      <c r="AT248" s="37" t="s">
        <v>101</v>
      </c>
      <c r="AU248" s="37">
        <v>0</v>
      </c>
      <c r="AV248" s="37">
        <v>2</v>
      </c>
      <c r="AW248" s="37" t="b">
        <v>1</v>
      </c>
      <c r="AY248" s="37" t="s">
        <v>91</v>
      </c>
      <c r="BJ248" s="37">
        <v>0</v>
      </c>
    </row>
    <row r="249" spans="2:62" s="37" customFormat="1" ht="11.25">
      <c r="B249" s="425"/>
      <c r="C249" s="426"/>
      <c r="D249" s="427" t="s">
        <v>101</v>
      </c>
      <c r="E249" s="428"/>
      <c r="F249" s="439" t="s">
        <v>103</v>
      </c>
      <c r="G249" s="437"/>
      <c r="H249" s="440">
        <v>1</v>
      </c>
      <c r="I249" s="432"/>
      <c r="J249" s="432"/>
      <c r="K249" s="433"/>
      <c r="L249" s="425"/>
      <c r="M249" s="434"/>
      <c r="N249" s="433"/>
      <c r="O249" s="435"/>
      <c r="P249" s="435"/>
      <c r="Q249" s="435"/>
      <c r="R249" s="435"/>
      <c r="S249" s="435"/>
      <c r="T249" s="436"/>
      <c r="AT249" s="37" t="s">
        <v>101</v>
      </c>
      <c r="AU249" s="37">
        <v>0</v>
      </c>
      <c r="AV249" s="37">
        <v>4</v>
      </c>
      <c r="AW249" s="37" t="b">
        <v>1</v>
      </c>
      <c r="AX249" s="37" t="b">
        <v>1</v>
      </c>
      <c r="AY249" s="37" t="s">
        <v>91</v>
      </c>
      <c r="BJ249" s="37">
        <v>0</v>
      </c>
    </row>
    <row r="250" spans="2:62" s="35" customFormat="1" ht="23.1" customHeight="1">
      <c r="B250" s="413"/>
      <c r="C250" s="414"/>
      <c r="D250" s="404" t="s">
        <v>52</v>
      </c>
      <c r="E250" s="415" t="s">
        <v>291</v>
      </c>
      <c r="F250" s="416" t="s">
        <v>292</v>
      </c>
      <c r="G250" s="417"/>
      <c r="H250" s="418"/>
      <c r="I250" s="419"/>
      <c r="J250" s="419">
        <f>J251 + J255 + J259 + J263</f>
        <v>0</v>
      </c>
      <c r="K250" s="416"/>
      <c r="L250" s="413"/>
      <c r="M250" s="420"/>
      <c r="N250" s="410"/>
      <c r="O250" s="411"/>
      <c r="P250" s="411">
        <f>P251 + P255 + P259 + P263</f>
        <v>0</v>
      </c>
      <c r="Q250" s="411"/>
      <c r="R250" s="411">
        <f>R251 + R255 + R259 + R263</f>
        <v>0</v>
      </c>
      <c r="S250" s="411"/>
      <c r="T250" s="412">
        <f>T251 + T255 + T259 + T263</f>
        <v>0</v>
      </c>
      <c r="AR250" s="35">
        <v>1</v>
      </c>
      <c r="AT250" s="35" t="s">
        <v>52</v>
      </c>
      <c r="AU250" s="35">
        <v>1</v>
      </c>
      <c r="AY250" s="35" t="s">
        <v>91</v>
      </c>
      <c r="BJ250" s="35">
        <v>0</v>
      </c>
    </row>
    <row r="251" spans="2:62" s="36" customFormat="1">
      <c r="B251" s="759"/>
      <c r="C251" s="605">
        <v>42</v>
      </c>
      <c r="D251" s="605" t="s">
        <v>94</v>
      </c>
      <c r="E251" s="760" t="s">
        <v>293</v>
      </c>
      <c r="F251" s="760" t="s">
        <v>294</v>
      </c>
      <c r="G251" s="761" t="s">
        <v>151</v>
      </c>
      <c r="H251" s="762">
        <v>95.34</v>
      </c>
      <c r="I251" s="763"/>
      <c r="J251" s="764">
        <f>ROUND(H251*I251,2)</f>
        <v>0</v>
      </c>
      <c r="K251" s="760" t="s">
        <v>98</v>
      </c>
      <c r="L251" s="759"/>
      <c r="M251" s="765"/>
      <c r="N251" s="766" t="s">
        <v>26</v>
      </c>
      <c r="O251" s="767">
        <v>0</v>
      </c>
      <c r="P251" s="767">
        <f>H251*O251</f>
        <v>0</v>
      </c>
      <c r="Q251" s="767">
        <v>0</v>
      </c>
      <c r="R251" s="767">
        <f>H251*Q251</f>
        <v>0</v>
      </c>
      <c r="S251" s="767">
        <v>0</v>
      </c>
      <c r="T251" s="768">
        <f>H251*S251</f>
        <v>0</v>
      </c>
      <c r="U251" s="769"/>
      <c r="V251" s="769"/>
      <c r="W251" s="769"/>
      <c r="X251" s="769"/>
      <c r="Y251" s="769"/>
      <c r="Z251" s="769"/>
      <c r="AA251" s="769"/>
      <c r="AB251" s="769"/>
      <c r="AC251" s="769"/>
      <c r="AD251" s="769"/>
      <c r="AE251" s="769"/>
      <c r="AF251" s="769"/>
      <c r="AG251" s="769"/>
      <c r="AH251" s="769"/>
      <c r="AI251" s="769"/>
      <c r="AJ251" s="769"/>
      <c r="AK251" s="769"/>
      <c r="AL251" s="769"/>
      <c r="AM251" s="769"/>
      <c r="AN251" s="769"/>
      <c r="AO251" s="769"/>
      <c r="AP251" s="769"/>
      <c r="AQ251" s="769"/>
      <c r="AR251" s="769">
        <v>4</v>
      </c>
      <c r="AS251" s="769"/>
      <c r="AT251" s="769" t="s">
        <v>94</v>
      </c>
      <c r="AU251" s="769">
        <v>2</v>
      </c>
      <c r="AV251" s="769"/>
      <c r="AW251" s="769"/>
      <c r="AX251" s="769"/>
      <c r="AY251" s="769" t="s">
        <v>91</v>
      </c>
      <c r="AZ251" s="769"/>
      <c r="BA251" s="769"/>
      <c r="BB251" s="769"/>
      <c r="BC251" s="769"/>
      <c r="BD251" s="769"/>
      <c r="BE251" s="769">
        <f>IF(N251="základní",J251,0)</f>
        <v>0</v>
      </c>
      <c r="BF251" s="769">
        <f>IF(N251="snížená",J251,0)</f>
        <v>0</v>
      </c>
      <c r="BG251" s="769">
        <f>IF(N251="zákl. přenesená",J251,0)</f>
        <v>0</v>
      </c>
      <c r="BH251" s="769">
        <f>IF(N251="sníž. přenesená",J251,0)</f>
        <v>0</v>
      </c>
      <c r="BI251" s="769">
        <f>IF(N251="nulová",J251,0)</f>
        <v>0</v>
      </c>
      <c r="BJ251" s="769">
        <v>1</v>
      </c>
    </row>
    <row r="252" spans="2:62" s="31" customFormat="1">
      <c r="B252" s="368"/>
      <c r="D252" s="421" t="s">
        <v>99</v>
      </c>
      <c r="F252" s="148" t="s">
        <v>295</v>
      </c>
      <c r="L252" s="368"/>
      <c r="M252" s="422"/>
      <c r="T252" s="423"/>
      <c r="AT252" s="424" t="s">
        <v>99</v>
      </c>
      <c r="AU252" s="424">
        <v>0</v>
      </c>
      <c r="AY252" s="31" t="s">
        <v>91</v>
      </c>
      <c r="BJ252" s="31">
        <v>0</v>
      </c>
    </row>
    <row r="253" spans="2:62" s="37" customFormat="1" ht="11.25">
      <c r="B253" s="425"/>
      <c r="C253" s="426"/>
      <c r="D253" s="427" t="s">
        <v>101</v>
      </c>
      <c r="E253" s="428"/>
      <c r="F253" s="429" t="s">
        <v>445</v>
      </c>
      <c r="G253" s="430"/>
      <c r="H253" s="431">
        <v>95.34</v>
      </c>
      <c r="I253" s="432"/>
      <c r="J253" s="432"/>
      <c r="K253" s="433"/>
      <c r="L253" s="425"/>
      <c r="M253" s="434"/>
      <c r="N253" s="433"/>
      <c r="O253" s="435"/>
      <c r="P253" s="435"/>
      <c r="Q253" s="435"/>
      <c r="R253" s="435"/>
      <c r="S253" s="435"/>
      <c r="T253" s="436"/>
      <c r="AT253" s="37" t="s">
        <v>101</v>
      </c>
      <c r="AU253" s="37">
        <v>0</v>
      </c>
      <c r="AV253" s="37">
        <v>2</v>
      </c>
      <c r="AW253" s="37" t="b">
        <v>1</v>
      </c>
      <c r="AY253" s="37" t="s">
        <v>91</v>
      </c>
      <c r="BJ253" s="37">
        <v>0</v>
      </c>
    </row>
    <row r="254" spans="2:62" s="37" customFormat="1" ht="11.25">
      <c r="B254" s="425"/>
      <c r="C254" s="426"/>
      <c r="D254" s="427" t="s">
        <v>101</v>
      </c>
      <c r="E254" s="428"/>
      <c r="F254" s="439" t="s">
        <v>103</v>
      </c>
      <c r="G254" s="437"/>
      <c r="H254" s="440">
        <v>95.34</v>
      </c>
      <c r="I254" s="432"/>
      <c r="J254" s="432"/>
      <c r="K254" s="433"/>
      <c r="L254" s="425"/>
      <c r="M254" s="434"/>
      <c r="N254" s="433"/>
      <c r="O254" s="435"/>
      <c r="P254" s="435"/>
      <c r="Q254" s="435"/>
      <c r="R254" s="435"/>
      <c r="S254" s="435"/>
      <c r="T254" s="436"/>
      <c r="AT254" s="37" t="s">
        <v>101</v>
      </c>
      <c r="AU254" s="37">
        <v>0</v>
      </c>
      <c r="AV254" s="37">
        <v>4</v>
      </c>
      <c r="AW254" s="37" t="b">
        <v>1</v>
      </c>
      <c r="AX254" s="37" t="b">
        <v>1</v>
      </c>
      <c r="AY254" s="37" t="s">
        <v>91</v>
      </c>
      <c r="BJ254" s="37">
        <v>0</v>
      </c>
    </row>
    <row r="255" spans="2:62" s="36" customFormat="1">
      <c r="B255" s="759"/>
      <c r="C255" s="605">
        <v>43</v>
      </c>
      <c r="D255" s="605" t="s">
        <v>94</v>
      </c>
      <c r="E255" s="760" t="s">
        <v>297</v>
      </c>
      <c r="F255" s="760" t="s">
        <v>298</v>
      </c>
      <c r="G255" s="761" t="s">
        <v>151</v>
      </c>
      <c r="H255" s="762">
        <v>1811.46</v>
      </c>
      <c r="I255" s="763"/>
      <c r="J255" s="764">
        <f>ROUND(H255*I255,2)</f>
        <v>0</v>
      </c>
      <c r="K255" s="760" t="s">
        <v>98</v>
      </c>
      <c r="L255" s="759"/>
      <c r="M255" s="765"/>
      <c r="N255" s="766" t="s">
        <v>26</v>
      </c>
      <c r="O255" s="767">
        <v>0</v>
      </c>
      <c r="P255" s="767">
        <f>H255*O255</f>
        <v>0</v>
      </c>
      <c r="Q255" s="767">
        <v>0</v>
      </c>
      <c r="R255" s="767">
        <f>H255*Q255</f>
        <v>0</v>
      </c>
      <c r="S255" s="767">
        <v>0</v>
      </c>
      <c r="T255" s="768">
        <f>H255*S255</f>
        <v>0</v>
      </c>
      <c r="U255" s="769"/>
      <c r="V255" s="769"/>
      <c r="W255" s="769"/>
      <c r="X255" s="769"/>
      <c r="Y255" s="769"/>
      <c r="Z255" s="769"/>
      <c r="AA255" s="769"/>
      <c r="AB255" s="769"/>
      <c r="AC255" s="769"/>
      <c r="AD255" s="769"/>
      <c r="AE255" s="769"/>
      <c r="AF255" s="769"/>
      <c r="AG255" s="769"/>
      <c r="AH255" s="769"/>
      <c r="AI255" s="769"/>
      <c r="AJ255" s="769"/>
      <c r="AK255" s="769"/>
      <c r="AL255" s="769"/>
      <c r="AM255" s="769"/>
      <c r="AN255" s="769"/>
      <c r="AO255" s="769"/>
      <c r="AP255" s="769"/>
      <c r="AQ255" s="769"/>
      <c r="AR255" s="769">
        <v>4</v>
      </c>
      <c r="AS255" s="769"/>
      <c r="AT255" s="769" t="s">
        <v>94</v>
      </c>
      <c r="AU255" s="769">
        <v>2</v>
      </c>
      <c r="AV255" s="769"/>
      <c r="AW255" s="769"/>
      <c r="AX255" s="769"/>
      <c r="AY255" s="769" t="s">
        <v>91</v>
      </c>
      <c r="AZ255" s="769"/>
      <c r="BA255" s="769"/>
      <c r="BB255" s="769"/>
      <c r="BC255" s="769"/>
      <c r="BD255" s="769"/>
      <c r="BE255" s="769">
        <f>IF(N255="základní",J255,0)</f>
        <v>0</v>
      </c>
      <c r="BF255" s="769">
        <f>IF(N255="snížená",J255,0)</f>
        <v>0</v>
      </c>
      <c r="BG255" s="769">
        <f>IF(N255="zákl. přenesená",J255,0)</f>
        <v>0</v>
      </c>
      <c r="BH255" s="769">
        <f>IF(N255="sníž. přenesená",J255,0)</f>
        <v>0</v>
      </c>
      <c r="BI255" s="769">
        <f>IF(N255="nulová",J255,0)</f>
        <v>0</v>
      </c>
      <c r="BJ255" s="769">
        <v>1</v>
      </c>
    </row>
    <row r="256" spans="2:62" s="31" customFormat="1">
      <c r="B256" s="368"/>
      <c r="D256" s="421" t="s">
        <v>99</v>
      </c>
      <c r="F256" s="148" t="s">
        <v>299</v>
      </c>
      <c r="L256" s="368"/>
      <c r="M256" s="422"/>
      <c r="T256" s="423"/>
      <c r="AT256" s="424" t="s">
        <v>99</v>
      </c>
      <c r="AU256" s="424">
        <v>0</v>
      </c>
      <c r="AY256" s="31" t="s">
        <v>91</v>
      </c>
      <c r="BJ256" s="31">
        <v>0</v>
      </c>
    </row>
    <row r="257" spans="2:62" s="37" customFormat="1" ht="11.25">
      <c r="B257" s="425"/>
      <c r="C257" s="426"/>
      <c r="D257" s="427" t="s">
        <v>101</v>
      </c>
      <c r="E257" s="428"/>
      <c r="F257" s="429" t="s">
        <v>446</v>
      </c>
      <c r="G257" s="430"/>
      <c r="H257" s="431">
        <v>1811.46</v>
      </c>
      <c r="I257" s="432"/>
      <c r="J257" s="432"/>
      <c r="K257" s="433"/>
      <c r="L257" s="425"/>
      <c r="M257" s="434"/>
      <c r="N257" s="433"/>
      <c r="O257" s="435"/>
      <c r="P257" s="435"/>
      <c r="Q257" s="435"/>
      <c r="R257" s="435"/>
      <c r="S257" s="435"/>
      <c r="T257" s="436"/>
      <c r="AT257" s="37" t="s">
        <v>101</v>
      </c>
      <c r="AU257" s="37">
        <v>0</v>
      </c>
      <c r="AV257" s="37">
        <v>2</v>
      </c>
      <c r="AW257" s="37" t="b">
        <v>1</v>
      </c>
      <c r="AY257" s="37" t="s">
        <v>91</v>
      </c>
      <c r="BJ257" s="37">
        <v>0</v>
      </c>
    </row>
    <row r="258" spans="2:62" s="37" customFormat="1" ht="11.25">
      <c r="B258" s="425"/>
      <c r="C258" s="426"/>
      <c r="D258" s="427" t="s">
        <v>101</v>
      </c>
      <c r="E258" s="428"/>
      <c r="F258" s="439" t="s">
        <v>103</v>
      </c>
      <c r="G258" s="437"/>
      <c r="H258" s="440">
        <v>1811.46</v>
      </c>
      <c r="I258" s="432"/>
      <c r="J258" s="432"/>
      <c r="K258" s="433"/>
      <c r="L258" s="425"/>
      <c r="M258" s="434"/>
      <c r="N258" s="433"/>
      <c r="O258" s="435"/>
      <c r="P258" s="435"/>
      <c r="Q258" s="435"/>
      <c r="R258" s="435"/>
      <c r="S258" s="435"/>
      <c r="T258" s="436"/>
      <c r="AT258" s="37" t="s">
        <v>101</v>
      </c>
      <c r="AU258" s="37">
        <v>0</v>
      </c>
      <c r="AV258" s="37">
        <v>4</v>
      </c>
      <c r="AW258" s="37" t="b">
        <v>1</v>
      </c>
      <c r="AX258" s="37" t="b">
        <v>1</v>
      </c>
      <c r="AY258" s="37" t="s">
        <v>91</v>
      </c>
      <c r="BJ258" s="37">
        <v>0</v>
      </c>
    </row>
    <row r="259" spans="2:62" s="36" customFormat="1" ht="24">
      <c r="B259" s="759"/>
      <c r="C259" s="605">
        <v>44</v>
      </c>
      <c r="D259" s="605" t="s">
        <v>94</v>
      </c>
      <c r="E259" s="760" t="s">
        <v>301</v>
      </c>
      <c r="F259" s="760" t="s">
        <v>302</v>
      </c>
      <c r="G259" s="761" t="s">
        <v>151</v>
      </c>
      <c r="H259" s="762">
        <v>65</v>
      </c>
      <c r="I259" s="763"/>
      <c r="J259" s="764">
        <f>ROUND(H259*I259,2)</f>
        <v>0</v>
      </c>
      <c r="K259" s="760" t="s">
        <v>98</v>
      </c>
      <c r="L259" s="759"/>
      <c r="M259" s="765"/>
      <c r="N259" s="766" t="s">
        <v>26</v>
      </c>
      <c r="O259" s="767">
        <v>0</v>
      </c>
      <c r="P259" s="767">
        <f>H259*O259</f>
        <v>0</v>
      </c>
      <c r="Q259" s="767">
        <v>0</v>
      </c>
      <c r="R259" s="767">
        <f>H259*Q259</f>
        <v>0</v>
      </c>
      <c r="S259" s="767">
        <v>0</v>
      </c>
      <c r="T259" s="768">
        <f>H259*S259</f>
        <v>0</v>
      </c>
      <c r="U259" s="769"/>
      <c r="V259" s="769"/>
      <c r="W259" s="769"/>
      <c r="X259" s="769"/>
      <c r="Y259" s="769"/>
      <c r="Z259" s="769"/>
      <c r="AA259" s="769"/>
      <c r="AB259" s="769"/>
      <c r="AC259" s="769"/>
      <c r="AD259" s="769"/>
      <c r="AE259" s="769"/>
      <c r="AF259" s="769"/>
      <c r="AG259" s="769"/>
      <c r="AH259" s="769"/>
      <c r="AI259" s="769"/>
      <c r="AJ259" s="769"/>
      <c r="AK259" s="769"/>
      <c r="AL259" s="769"/>
      <c r="AM259" s="769"/>
      <c r="AN259" s="769"/>
      <c r="AO259" s="769"/>
      <c r="AP259" s="769"/>
      <c r="AQ259" s="769"/>
      <c r="AR259" s="769">
        <v>4</v>
      </c>
      <c r="AS259" s="769"/>
      <c r="AT259" s="769" t="s">
        <v>94</v>
      </c>
      <c r="AU259" s="769">
        <v>2</v>
      </c>
      <c r="AV259" s="769"/>
      <c r="AW259" s="769"/>
      <c r="AX259" s="769"/>
      <c r="AY259" s="769" t="s">
        <v>91</v>
      </c>
      <c r="AZ259" s="769"/>
      <c r="BA259" s="769"/>
      <c r="BB259" s="769"/>
      <c r="BC259" s="769"/>
      <c r="BD259" s="769"/>
      <c r="BE259" s="769">
        <f>IF(N259="základní",J259,0)</f>
        <v>0</v>
      </c>
      <c r="BF259" s="769">
        <f>IF(N259="snížená",J259,0)</f>
        <v>0</v>
      </c>
      <c r="BG259" s="769">
        <f>IF(N259="zákl. přenesená",J259,0)</f>
        <v>0</v>
      </c>
      <c r="BH259" s="769">
        <f>IF(N259="sníž. přenesená",J259,0)</f>
        <v>0</v>
      </c>
      <c r="BI259" s="769">
        <f>IF(N259="nulová",J259,0)</f>
        <v>0</v>
      </c>
      <c r="BJ259" s="769">
        <v>1</v>
      </c>
    </row>
    <row r="260" spans="2:62" s="31" customFormat="1">
      <c r="B260" s="368"/>
      <c r="D260" s="421" t="s">
        <v>99</v>
      </c>
      <c r="F260" s="148" t="s">
        <v>303</v>
      </c>
      <c r="L260" s="368"/>
      <c r="M260" s="422"/>
      <c r="T260" s="423"/>
      <c r="AT260" s="424" t="s">
        <v>99</v>
      </c>
      <c r="AU260" s="424">
        <v>0</v>
      </c>
      <c r="AY260" s="31" t="s">
        <v>91</v>
      </c>
      <c r="BJ260" s="31">
        <v>0</v>
      </c>
    </row>
    <row r="261" spans="2:62" s="37" customFormat="1" ht="11.25">
      <c r="B261" s="425"/>
      <c r="C261" s="426"/>
      <c r="D261" s="427" t="s">
        <v>101</v>
      </c>
      <c r="E261" s="428"/>
      <c r="F261" s="429" t="s">
        <v>447</v>
      </c>
      <c r="G261" s="430"/>
      <c r="H261" s="431">
        <v>65</v>
      </c>
      <c r="I261" s="432"/>
      <c r="J261" s="432"/>
      <c r="K261" s="433"/>
      <c r="L261" s="425"/>
      <c r="M261" s="434"/>
      <c r="N261" s="433"/>
      <c r="O261" s="435"/>
      <c r="P261" s="435"/>
      <c r="Q261" s="435"/>
      <c r="R261" s="435"/>
      <c r="S261" s="435"/>
      <c r="T261" s="436"/>
      <c r="AT261" s="37" t="s">
        <v>101</v>
      </c>
      <c r="AU261" s="37">
        <v>0</v>
      </c>
      <c r="AV261" s="37">
        <v>2</v>
      </c>
      <c r="AW261" s="37" t="b">
        <v>1</v>
      </c>
      <c r="AY261" s="37" t="s">
        <v>91</v>
      </c>
      <c r="BJ261" s="37">
        <v>0</v>
      </c>
    </row>
    <row r="262" spans="2:62" s="37" customFormat="1" ht="11.25">
      <c r="B262" s="425"/>
      <c r="C262" s="426"/>
      <c r="D262" s="427" t="s">
        <v>101</v>
      </c>
      <c r="E262" s="428"/>
      <c r="F262" s="439" t="s">
        <v>103</v>
      </c>
      <c r="G262" s="437"/>
      <c r="H262" s="440">
        <v>65</v>
      </c>
      <c r="I262" s="432"/>
      <c r="J262" s="432"/>
      <c r="K262" s="433"/>
      <c r="L262" s="425"/>
      <c r="M262" s="434"/>
      <c r="N262" s="433"/>
      <c r="O262" s="435"/>
      <c r="P262" s="435"/>
      <c r="Q262" s="435"/>
      <c r="R262" s="435"/>
      <c r="S262" s="435"/>
      <c r="T262" s="436"/>
      <c r="AT262" s="37" t="s">
        <v>101</v>
      </c>
      <c r="AU262" s="37">
        <v>0</v>
      </c>
      <c r="AV262" s="37">
        <v>4</v>
      </c>
      <c r="AW262" s="37" t="b">
        <v>1</v>
      </c>
      <c r="AX262" s="37" t="b">
        <v>1</v>
      </c>
      <c r="AY262" s="37" t="s">
        <v>91</v>
      </c>
      <c r="BJ262" s="37">
        <v>0</v>
      </c>
    </row>
    <row r="263" spans="2:62" s="36" customFormat="1" ht="24">
      <c r="B263" s="759"/>
      <c r="C263" s="605">
        <v>45</v>
      </c>
      <c r="D263" s="605" t="s">
        <v>94</v>
      </c>
      <c r="E263" s="760" t="s">
        <v>305</v>
      </c>
      <c r="F263" s="760" t="s">
        <v>306</v>
      </c>
      <c r="G263" s="761" t="s">
        <v>151</v>
      </c>
      <c r="H263" s="762">
        <v>30.34</v>
      </c>
      <c r="I263" s="763"/>
      <c r="J263" s="764">
        <f>ROUND(H263*I263,2)</f>
        <v>0</v>
      </c>
      <c r="K263" s="760" t="s">
        <v>98</v>
      </c>
      <c r="L263" s="759"/>
      <c r="M263" s="765"/>
      <c r="N263" s="766" t="s">
        <v>26</v>
      </c>
      <c r="O263" s="767">
        <v>0</v>
      </c>
      <c r="P263" s="767">
        <f>H263*O263</f>
        <v>0</v>
      </c>
      <c r="Q263" s="767">
        <v>0</v>
      </c>
      <c r="R263" s="767">
        <f>H263*Q263</f>
        <v>0</v>
      </c>
      <c r="S263" s="767">
        <v>0</v>
      </c>
      <c r="T263" s="768">
        <f>H263*S263</f>
        <v>0</v>
      </c>
      <c r="U263" s="769"/>
      <c r="V263" s="769"/>
      <c r="W263" s="769"/>
      <c r="X263" s="769"/>
      <c r="Y263" s="769"/>
      <c r="Z263" s="769"/>
      <c r="AA263" s="769"/>
      <c r="AB263" s="769"/>
      <c r="AC263" s="769"/>
      <c r="AD263" s="769"/>
      <c r="AE263" s="769"/>
      <c r="AF263" s="769"/>
      <c r="AG263" s="769"/>
      <c r="AH263" s="769"/>
      <c r="AI263" s="769"/>
      <c r="AJ263" s="769"/>
      <c r="AK263" s="769"/>
      <c r="AL263" s="769"/>
      <c r="AM263" s="769"/>
      <c r="AN263" s="769"/>
      <c r="AO263" s="769"/>
      <c r="AP263" s="769"/>
      <c r="AQ263" s="769"/>
      <c r="AR263" s="769">
        <v>4</v>
      </c>
      <c r="AS263" s="769"/>
      <c r="AT263" s="769" t="s">
        <v>94</v>
      </c>
      <c r="AU263" s="769">
        <v>2</v>
      </c>
      <c r="AV263" s="769"/>
      <c r="AW263" s="769"/>
      <c r="AX263" s="769"/>
      <c r="AY263" s="769" t="s">
        <v>91</v>
      </c>
      <c r="AZ263" s="769"/>
      <c r="BA263" s="769"/>
      <c r="BB263" s="769"/>
      <c r="BC263" s="769"/>
      <c r="BD263" s="769"/>
      <c r="BE263" s="769">
        <f>IF(N263="základní",J263,0)</f>
        <v>0</v>
      </c>
      <c r="BF263" s="769">
        <f>IF(N263="snížená",J263,0)</f>
        <v>0</v>
      </c>
      <c r="BG263" s="769">
        <f>IF(N263="zákl. přenesená",J263,0)</f>
        <v>0</v>
      </c>
      <c r="BH263" s="769">
        <f>IF(N263="sníž. přenesená",J263,0)</f>
        <v>0</v>
      </c>
      <c r="BI263" s="769">
        <f>IF(N263="nulová",J263,0)</f>
        <v>0</v>
      </c>
      <c r="BJ263" s="769">
        <v>1</v>
      </c>
    </row>
    <row r="264" spans="2:62" s="31" customFormat="1">
      <c r="B264" s="368"/>
      <c r="D264" s="421" t="s">
        <v>99</v>
      </c>
      <c r="F264" s="148" t="s">
        <v>307</v>
      </c>
      <c r="L264" s="368"/>
      <c r="M264" s="422"/>
      <c r="T264" s="423"/>
      <c r="AT264" s="424" t="s">
        <v>99</v>
      </c>
      <c r="AU264" s="424">
        <v>0</v>
      </c>
      <c r="AY264" s="31" t="s">
        <v>91</v>
      </c>
      <c r="BJ264" s="31">
        <v>0</v>
      </c>
    </row>
    <row r="265" spans="2:62" s="37" customFormat="1" ht="11.25">
      <c r="B265" s="425"/>
      <c r="C265" s="426"/>
      <c r="D265" s="427" t="s">
        <v>101</v>
      </c>
      <c r="E265" s="428"/>
      <c r="F265" s="429" t="s">
        <v>448</v>
      </c>
      <c r="G265" s="430"/>
      <c r="H265" s="431">
        <v>30.34</v>
      </c>
      <c r="I265" s="432"/>
      <c r="J265" s="432"/>
      <c r="K265" s="433"/>
      <c r="L265" s="425"/>
      <c r="M265" s="434"/>
      <c r="N265" s="433"/>
      <c r="O265" s="435"/>
      <c r="P265" s="435"/>
      <c r="Q265" s="435"/>
      <c r="R265" s="435"/>
      <c r="S265" s="435"/>
      <c r="T265" s="436"/>
      <c r="AT265" s="37" t="s">
        <v>101</v>
      </c>
      <c r="AU265" s="37">
        <v>0</v>
      </c>
      <c r="AV265" s="37">
        <v>2</v>
      </c>
      <c r="AW265" s="37" t="b">
        <v>1</v>
      </c>
      <c r="AY265" s="37" t="s">
        <v>91</v>
      </c>
      <c r="BJ265" s="37">
        <v>0</v>
      </c>
    </row>
    <row r="266" spans="2:62" s="37" customFormat="1" ht="11.25">
      <c r="B266" s="425"/>
      <c r="C266" s="426"/>
      <c r="D266" s="427" t="s">
        <v>101</v>
      </c>
      <c r="E266" s="428"/>
      <c r="F266" s="439" t="s">
        <v>103</v>
      </c>
      <c r="G266" s="437"/>
      <c r="H266" s="440">
        <v>30.34</v>
      </c>
      <c r="I266" s="432"/>
      <c r="J266" s="432"/>
      <c r="K266" s="433"/>
      <c r="L266" s="425"/>
      <c r="M266" s="434"/>
      <c r="N266" s="433"/>
      <c r="O266" s="435"/>
      <c r="P266" s="435"/>
      <c r="Q266" s="435"/>
      <c r="R266" s="435"/>
      <c r="S266" s="435"/>
      <c r="T266" s="436"/>
      <c r="AT266" s="37" t="s">
        <v>101</v>
      </c>
      <c r="AU266" s="37">
        <v>0</v>
      </c>
      <c r="AV266" s="37">
        <v>4</v>
      </c>
      <c r="AW266" s="37" t="b">
        <v>1</v>
      </c>
      <c r="AX266" s="37" t="b">
        <v>1</v>
      </c>
      <c r="AY266" s="37" t="s">
        <v>91</v>
      </c>
      <c r="BJ266" s="37">
        <v>0</v>
      </c>
    </row>
    <row r="267" spans="2:62" s="35" customFormat="1" ht="23.1" customHeight="1">
      <c r="B267" s="413"/>
      <c r="C267" s="414"/>
      <c r="D267" s="404" t="s">
        <v>52</v>
      </c>
      <c r="E267" s="415" t="s">
        <v>309</v>
      </c>
      <c r="F267" s="416" t="s">
        <v>310</v>
      </c>
      <c r="G267" s="417"/>
      <c r="H267" s="418"/>
      <c r="I267" s="419"/>
      <c r="J267" s="419">
        <f>J268</f>
        <v>0</v>
      </c>
      <c r="K267" s="416"/>
      <c r="L267" s="413"/>
      <c r="M267" s="420"/>
      <c r="N267" s="410"/>
      <c r="O267" s="411"/>
      <c r="P267" s="411">
        <f>P268</f>
        <v>0</v>
      </c>
      <c r="Q267" s="411"/>
      <c r="R267" s="411">
        <f>R268</f>
        <v>0</v>
      </c>
      <c r="S267" s="411"/>
      <c r="T267" s="412">
        <f>T268</f>
        <v>0</v>
      </c>
      <c r="AR267" s="35">
        <v>1</v>
      </c>
      <c r="AT267" s="35" t="s">
        <v>52</v>
      </c>
      <c r="AU267" s="35">
        <v>1</v>
      </c>
      <c r="AY267" s="35" t="s">
        <v>91</v>
      </c>
      <c r="BJ267" s="35">
        <v>0</v>
      </c>
    </row>
    <row r="268" spans="2:62" s="36" customFormat="1">
      <c r="B268" s="759"/>
      <c r="C268" s="605">
        <v>46</v>
      </c>
      <c r="D268" s="605" t="s">
        <v>94</v>
      </c>
      <c r="E268" s="760" t="s">
        <v>311</v>
      </c>
      <c r="F268" s="760" t="s">
        <v>312</v>
      </c>
      <c r="G268" s="761" t="s">
        <v>151</v>
      </c>
      <c r="H268" s="762">
        <v>127.845</v>
      </c>
      <c r="I268" s="763"/>
      <c r="J268" s="764">
        <f>ROUND(H268*I268,2)</f>
        <v>0</v>
      </c>
      <c r="K268" s="760" t="s">
        <v>98</v>
      </c>
      <c r="L268" s="759"/>
      <c r="M268" s="765"/>
      <c r="N268" s="766" t="s">
        <v>26</v>
      </c>
      <c r="O268" s="767">
        <v>0</v>
      </c>
      <c r="P268" s="767">
        <f>H268*O268</f>
        <v>0</v>
      </c>
      <c r="Q268" s="767">
        <v>0</v>
      </c>
      <c r="R268" s="767">
        <f>H268*Q268</f>
        <v>0</v>
      </c>
      <c r="S268" s="767">
        <v>0</v>
      </c>
      <c r="T268" s="768">
        <f>H268*S268</f>
        <v>0</v>
      </c>
      <c r="U268" s="769"/>
      <c r="V268" s="769"/>
      <c r="W268" s="769"/>
      <c r="X268" s="769"/>
      <c r="Y268" s="769"/>
      <c r="Z268" s="769"/>
      <c r="AA268" s="769"/>
      <c r="AB268" s="769"/>
      <c r="AC268" s="769"/>
      <c r="AD268" s="769"/>
      <c r="AE268" s="769"/>
      <c r="AF268" s="769"/>
      <c r="AG268" s="769"/>
      <c r="AH268" s="769"/>
      <c r="AI268" s="769"/>
      <c r="AJ268" s="769"/>
      <c r="AK268" s="769"/>
      <c r="AL268" s="769"/>
      <c r="AM268" s="769"/>
      <c r="AN268" s="769"/>
      <c r="AO268" s="769"/>
      <c r="AP268" s="769"/>
      <c r="AQ268" s="769"/>
      <c r="AR268" s="769">
        <v>4</v>
      </c>
      <c r="AS268" s="769"/>
      <c r="AT268" s="769" t="s">
        <v>94</v>
      </c>
      <c r="AU268" s="769">
        <v>2</v>
      </c>
      <c r="AV268" s="769"/>
      <c r="AW268" s="769"/>
      <c r="AX268" s="769"/>
      <c r="AY268" s="769" t="s">
        <v>91</v>
      </c>
      <c r="AZ268" s="769"/>
      <c r="BA268" s="769"/>
      <c r="BB268" s="769"/>
      <c r="BC268" s="769"/>
      <c r="BD268" s="769"/>
      <c r="BE268" s="769">
        <f>IF(N268="základní",J268,0)</f>
        <v>0</v>
      </c>
      <c r="BF268" s="769">
        <f>IF(N268="snížená",J268,0)</f>
        <v>0</v>
      </c>
      <c r="BG268" s="769">
        <f>IF(N268="zákl. přenesená",J268,0)</f>
        <v>0</v>
      </c>
      <c r="BH268" s="769">
        <f>IF(N268="sníž. přenesená",J268,0)</f>
        <v>0</v>
      </c>
      <c r="BI268" s="769">
        <f>IF(N268="nulová",J268,0)</f>
        <v>0</v>
      </c>
      <c r="BJ268" s="769">
        <v>1</v>
      </c>
    </row>
    <row r="269" spans="2:62" s="31" customFormat="1">
      <c r="B269" s="368"/>
      <c r="D269" s="421" t="s">
        <v>99</v>
      </c>
      <c r="F269" s="148" t="s">
        <v>313</v>
      </c>
      <c r="L269" s="368"/>
      <c r="M269" s="422"/>
      <c r="T269" s="423"/>
      <c r="AT269" s="424" t="s">
        <v>99</v>
      </c>
      <c r="AU269" s="424">
        <v>0</v>
      </c>
      <c r="AY269" s="31" t="s">
        <v>91</v>
      </c>
      <c r="BJ269" s="31">
        <v>0</v>
      </c>
    </row>
    <row r="270" spans="2:62" s="37" customFormat="1" ht="14.45" customHeight="1">
      <c r="B270" s="425"/>
      <c r="C270" s="426"/>
      <c r="D270" s="426"/>
      <c r="E270" s="428"/>
      <c r="F270" s="451"/>
      <c r="G270" s="437"/>
      <c r="H270" s="438"/>
      <c r="I270" s="432"/>
      <c r="J270" s="432"/>
      <c r="K270" s="433"/>
      <c r="L270" s="425"/>
      <c r="M270" s="434"/>
      <c r="N270" s="433"/>
      <c r="O270" s="435"/>
      <c r="P270" s="435"/>
      <c r="Q270" s="435"/>
      <c r="R270" s="435"/>
      <c r="S270" s="435"/>
      <c r="T270" s="452"/>
    </row>
    <row r="271" spans="2:62" s="31" customFormat="1">
      <c r="B271" s="390"/>
      <c r="C271" s="391"/>
      <c r="D271" s="391"/>
      <c r="E271" s="391"/>
      <c r="F271" s="391"/>
      <c r="G271" s="391"/>
      <c r="H271" s="391"/>
      <c r="I271" s="391"/>
      <c r="J271" s="391"/>
      <c r="K271" s="391"/>
      <c r="L271" s="368"/>
      <c r="M271" s="453"/>
      <c r="N271" s="453"/>
      <c r="O271" s="453"/>
      <c r="P271" s="453"/>
      <c r="Q271" s="453"/>
      <c r="R271" s="453"/>
      <c r="S271" s="453"/>
      <c r="T271" s="453"/>
    </row>
  </sheetData>
  <sheetProtection sheet="1" objects="1" scenarios="1"/>
  <autoFilter ref="C87:K88" xr:uid="{00000000-0009-0000-0000-000004000000}"/>
  <mergeCells count="10">
    <mergeCell ref="L2:V2"/>
    <mergeCell ref="E78:H78"/>
    <mergeCell ref="E80:H80"/>
    <mergeCell ref="E7:H7"/>
    <mergeCell ref="E9:H9"/>
    <mergeCell ref="E15:H15"/>
    <mergeCell ref="E21:H21"/>
    <mergeCell ref="E24:H24"/>
    <mergeCell ref="E27:H27"/>
    <mergeCell ref="E18:H18"/>
  </mergeCells>
  <hyperlinks>
    <hyperlink ref="F269" r:id="rId1" xr:uid="{00000000-0004-0000-0400-000000000000}"/>
    <hyperlink ref="F264" r:id="rId2" xr:uid="{00000000-0004-0000-0400-000001000000}"/>
    <hyperlink ref="F260" r:id="rId3" xr:uid="{00000000-0004-0000-0400-000002000000}"/>
    <hyperlink ref="F256" r:id="rId4" xr:uid="{00000000-0004-0000-0400-000003000000}"/>
    <hyperlink ref="F252" r:id="rId5" xr:uid="{00000000-0004-0000-0400-000004000000}"/>
    <hyperlink ref="F247" r:id="rId6" xr:uid="{00000000-0004-0000-0400-000005000000}"/>
    <hyperlink ref="F243" r:id="rId7" xr:uid="{00000000-0004-0000-0400-000006000000}"/>
    <hyperlink ref="F239" r:id="rId8" xr:uid="{00000000-0004-0000-0400-000007000000}"/>
    <hyperlink ref="F235" r:id="rId9" xr:uid="{00000000-0004-0000-0400-000008000000}"/>
    <hyperlink ref="F231" r:id="rId10" xr:uid="{00000000-0004-0000-0400-000009000000}"/>
    <hyperlink ref="F224" r:id="rId11" xr:uid="{00000000-0004-0000-0400-00000A000000}"/>
    <hyperlink ref="F220" r:id="rId12" xr:uid="{00000000-0004-0000-0400-00000B000000}"/>
    <hyperlink ref="F216" r:id="rId13" xr:uid="{00000000-0004-0000-0400-00000C000000}"/>
    <hyperlink ref="F209" r:id="rId14" xr:uid="{00000000-0004-0000-0400-00000D000000}"/>
    <hyperlink ref="F205" r:id="rId15" xr:uid="{00000000-0004-0000-0400-00000E000000}"/>
    <hyperlink ref="F198" r:id="rId16" xr:uid="{00000000-0004-0000-0400-00000F000000}"/>
    <hyperlink ref="F187" r:id="rId17" xr:uid="{00000000-0004-0000-0400-000010000000}"/>
    <hyperlink ref="F177" r:id="rId18" xr:uid="{00000000-0004-0000-0400-000011000000}"/>
    <hyperlink ref="F173" r:id="rId19" xr:uid="{00000000-0004-0000-0400-000012000000}"/>
    <hyperlink ref="F169" r:id="rId20" xr:uid="{00000000-0004-0000-0400-000013000000}"/>
    <hyperlink ref="F165" r:id="rId21" xr:uid="{00000000-0004-0000-0400-000014000000}"/>
    <hyperlink ref="F161" r:id="rId22" xr:uid="{00000000-0004-0000-0400-000015000000}"/>
    <hyperlink ref="F157" r:id="rId23" xr:uid="{00000000-0004-0000-0400-000016000000}"/>
    <hyperlink ref="F153" r:id="rId24" xr:uid="{00000000-0004-0000-0400-000017000000}"/>
    <hyperlink ref="F149" r:id="rId25" xr:uid="{00000000-0004-0000-0400-000018000000}"/>
    <hyperlink ref="F144" r:id="rId26" xr:uid="{00000000-0004-0000-0400-000019000000}"/>
    <hyperlink ref="F140" r:id="rId27" xr:uid="{00000000-0004-0000-0400-00001A000000}"/>
    <hyperlink ref="F136" r:id="rId28" xr:uid="{00000000-0004-0000-0400-00001B000000}"/>
    <hyperlink ref="F132" r:id="rId29" xr:uid="{00000000-0004-0000-0400-00001C000000}"/>
    <hyperlink ref="F128" r:id="rId30" xr:uid="{00000000-0004-0000-0400-00001D000000}"/>
    <hyperlink ref="F124" r:id="rId31" xr:uid="{00000000-0004-0000-0400-00001E000000}"/>
    <hyperlink ref="F120" r:id="rId32" xr:uid="{00000000-0004-0000-0400-00001F000000}"/>
    <hyperlink ref="F116" r:id="rId33" xr:uid="{00000000-0004-0000-0400-000020000000}"/>
    <hyperlink ref="F112" r:id="rId34" xr:uid="{00000000-0004-0000-0400-000021000000}"/>
    <hyperlink ref="F108" r:id="rId35" xr:uid="{00000000-0004-0000-0400-000022000000}"/>
    <hyperlink ref="F104" r:id="rId36" xr:uid="{00000000-0004-0000-0400-000023000000}"/>
    <hyperlink ref="F100" r:id="rId37" xr:uid="{00000000-0004-0000-0400-000024000000}"/>
    <hyperlink ref="F96" r:id="rId38" xr:uid="{00000000-0004-0000-0400-000025000000}"/>
    <hyperlink ref="F92" r:id="rId39" xr:uid="{00000000-0004-0000-0400-000026000000}"/>
  </hyperlinks>
  <pageMargins left="0.39374999999999999" right="0.39374999999999999" top="0.39374999999999999" bottom="0.39374999999999999" header="0" footer="0"/>
  <pageSetup paperSize="9" scale="60" fitToHeight="100" orientation="portrait" r:id="rId40"/>
  <headerFooter>
    <oddFooter>&amp;C&amp;8 Strana &amp;P z &amp;N</oddFooter>
    <evenFooter>&amp;C&amp;8 Strana &amp;P z &amp;N</evenFooter>
    <firstFooter>&amp;C&amp;8 Strana &amp;P z &amp;N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BM101"/>
  <sheetViews>
    <sheetView showGridLines="0" tabSelected="1" topLeftCell="A61" workbookViewId="0">
      <selection activeCell="F91" sqref="F91"/>
    </sheetView>
  </sheetViews>
  <sheetFormatPr defaultColWidth="9.140625" defaultRowHeight="15"/>
  <cols>
    <col min="1" max="1" width="7.140625" style="454" customWidth="1"/>
    <col min="2" max="2" width="0.85546875" style="454" customWidth="1"/>
    <col min="3" max="3" width="3.7109375" style="454" customWidth="1"/>
    <col min="4" max="4" width="11.140625" style="454" customWidth="1"/>
    <col min="5" max="5" width="17.7109375" style="454" customWidth="1"/>
    <col min="6" max="6" width="55.7109375" style="454" customWidth="1"/>
    <col min="7" max="7" width="6.7109375" style="454" customWidth="1"/>
    <col min="8" max="9" width="14.7109375" style="454" customWidth="1"/>
    <col min="10" max="11" width="20.7109375" style="454" customWidth="1"/>
    <col min="12" max="12" width="7.85546875" style="454" customWidth="1"/>
    <col min="13" max="13" width="9.28515625" style="454" hidden="1" customWidth="1"/>
    <col min="14" max="14" width="7.85546875" style="454" hidden="1" customWidth="1"/>
    <col min="15" max="20" width="12.140625" style="454" hidden="1" customWidth="1"/>
    <col min="21" max="21" width="14" style="454" hidden="1" customWidth="1"/>
    <col min="22" max="22" width="10.7109375" style="454" customWidth="1"/>
    <col min="23" max="23" width="14" style="454" customWidth="1"/>
    <col min="24" max="24" width="10.7109375" style="454" customWidth="1"/>
    <col min="25" max="25" width="12.85546875" style="454" customWidth="1"/>
    <col min="26" max="26" width="9.42578125" style="454" customWidth="1"/>
    <col min="27" max="27" width="94.85546875" style="454" hidden="1" customWidth="1"/>
    <col min="28" max="28" width="14" style="454" customWidth="1"/>
    <col min="29" max="29" width="9.42578125" style="454" customWidth="1"/>
    <col min="30" max="30" width="12.85546875" style="454" customWidth="1"/>
    <col min="31" max="31" width="14" style="454" customWidth="1"/>
    <col min="32" max="43" width="9.140625" style="454"/>
    <col min="44" max="65" width="9.140625" style="454" hidden="1"/>
    <col min="66" max="16384" width="9.140625" style="454"/>
  </cols>
  <sheetData>
    <row r="1" spans="2:46" ht="11.25" customHeight="1"/>
    <row r="2" spans="2:46" ht="36.75" customHeight="1">
      <c r="L2" s="910" t="s">
        <v>5</v>
      </c>
      <c r="M2" s="911"/>
      <c r="N2" s="911"/>
      <c r="O2" s="911"/>
      <c r="P2" s="911"/>
      <c r="Q2" s="911"/>
      <c r="R2" s="911"/>
      <c r="S2" s="911"/>
      <c r="T2" s="911"/>
      <c r="U2" s="911"/>
      <c r="V2" s="911"/>
      <c r="AT2" s="454" t="s">
        <v>73</v>
      </c>
    </row>
    <row r="3" spans="2:46" ht="6.95" customHeight="1">
      <c r="B3" s="455"/>
      <c r="C3" s="456"/>
      <c r="D3" s="456"/>
      <c r="E3" s="456"/>
      <c r="F3" s="456"/>
      <c r="G3" s="456"/>
      <c r="H3" s="456"/>
      <c r="I3" s="456"/>
      <c r="J3" s="456"/>
      <c r="K3" s="456"/>
      <c r="L3" s="457"/>
      <c r="AT3" s="454">
        <v>2</v>
      </c>
    </row>
    <row r="4" spans="2:46" ht="24.95" customHeight="1">
      <c r="B4" s="457"/>
      <c r="D4" s="458" t="s">
        <v>74</v>
      </c>
      <c r="L4" s="457"/>
      <c r="AT4" s="454" t="b">
        <v>0</v>
      </c>
    </row>
    <row r="5" spans="2:46" ht="6.95" customHeight="1">
      <c r="B5" s="457"/>
      <c r="L5" s="457"/>
    </row>
    <row r="6" spans="2:46" ht="12" customHeight="1">
      <c r="B6" s="457"/>
      <c r="D6" s="770" t="s">
        <v>10</v>
      </c>
      <c r="L6" s="457"/>
    </row>
    <row r="7" spans="2:46">
      <c r="B7" s="457"/>
      <c r="E7" s="912" t="s">
        <v>11</v>
      </c>
      <c r="F7" s="914"/>
      <c r="G7" s="914"/>
      <c r="H7" s="914"/>
      <c r="L7" s="457"/>
      <c r="AA7" s="771" t="str">
        <f>E7</f>
        <v>Český Brod - rekonstrukce chodníků ul. J. Kouly, Zborovská</v>
      </c>
    </row>
    <row r="8" spans="2:46">
      <c r="B8" s="457"/>
      <c r="D8" s="770" t="s">
        <v>75</v>
      </c>
      <c r="L8" s="457"/>
    </row>
    <row r="9" spans="2:46" s="39" customFormat="1">
      <c r="B9" s="459"/>
      <c r="E9" s="913" t="s">
        <v>449</v>
      </c>
      <c r="F9" s="915"/>
      <c r="G9" s="915"/>
      <c r="H9" s="915"/>
      <c r="L9" s="459"/>
      <c r="AA9" s="460" t="str">
        <f>E9</f>
        <v>VRN - Vedlejší rozpočtové náklady</v>
      </c>
    </row>
    <row r="10" spans="2:46" s="39" customFormat="1">
      <c r="B10" s="459"/>
      <c r="L10" s="459"/>
    </row>
    <row r="11" spans="2:46" s="39" customFormat="1">
      <c r="B11" s="459"/>
      <c r="D11" s="770"/>
      <c r="F11" s="600"/>
      <c r="I11" s="770"/>
      <c r="J11" s="601" t="s">
        <v>12</v>
      </c>
      <c r="L11" s="459"/>
    </row>
    <row r="12" spans="2:46" s="39" customFormat="1">
      <c r="B12" s="459"/>
      <c r="D12" s="770" t="s">
        <v>13</v>
      </c>
      <c r="F12" s="461" t="s">
        <v>12</v>
      </c>
      <c r="I12" s="770" t="s">
        <v>14</v>
      </c>
      <c r="J12" s="462">
        <f>'Rekapitulace stavby'!AN8</f>
        <v>46107</v>
      </c>
      <c r="L12" s="459"/>
    </row>
    <row r="13" spans="2:46" s="39" customFormat="1">
      <c r="B13" s="459"/>
      <c r="D13" s="772" t="s">
        <v>12</v>
      </c>
      <c r="E13" s="463"/>
      <c r="F13" s="464" t="s">
        <v>12</v>
      </c>
      <c r="I13" s="772" t="s">
        <v>12</v>
      </c>
      <c r="J13" s="464" t="s">
        <v>12</v>
      </c>
      <c r="L13" s="459"/>
    </row>
    <row r="14" spans="2:46" s="39" customFormat="1">
      <c r="B14" s="459"/>
      <c r="D14" s="770" t="s">
        <v>15</v>
      </c>
      <c r="E14" s="834" t="s">
        <v>663</v>
      </c>
      <c r="I14" s="770" t="s">
        <v>16</v>
      </c>
      <c r="J14" s="600">
        <v>875180</v>
      </c>
      <c r="L14" s="459"/>
    </row>
    <row r="15" spans="2:46" s="39" customFormat="1">
      <c r="B15" s="459"/>
      <c r="E15" s="916" t="s">
        <v>12</v>
      </c>
      <c r="F15" s="916"/>
      <c r="G15" s="916"/>
      <c r="H15" s="916"/>
      <c r="I15" s="770" t="s">
        <v>17</v>
      </c>
      <c r="J15" s="600" t="s">
        <v>665</v>
      </c>
      <c r="L15" s="459"/>
    </row>
    <row r="16" spans="2:46" s="39" customFormat="1">
      <c r="B16" s="459"/>
      <c r="L16" s="459"/>
    </row>
    <row r="17" spans="2:27" s="39" customFormat="1">
      <c r="B17" s="459"/>
      <c r="D17" s="770" t="s">
        <v>18</v>
      </c>
      <c r="I17" s="770" t="str">
        <f>I14</f>
        <v>IČ:</v>
      </c>
      <c r="J17" s="601" t="str">
        <f>'Rekapitulace stavby'!AN13</f>
        <v xml:space="preserve"> </v>
      </c>
      <c r="L17" s="459"/>
    </row>
    <row r="18" spans="2:27" s="39" customFormat="1">
      <c r="B18" s="459"/>
      <c r="E18" s="918" t="str">
        <f>'Rekapitulace stavby'!E14</f>
        <v>...</v>
      </c>
      <c r="F18" s="918"/>
      <c r="G18" s="918"/>
      <c r="H18" s="918"/>
      <c r="I18" s="770" t="str">
        <f>I15</f>
        <v>DIČ:</v>
      </c>
      <c r="J18" s="601" t="str">
        <f>'Rekapitulace stavby'!AN14</f>
        <v xml:space="preserve"> </v>
      </c>
      <c r="L18" s="459"/>
    </row>
    <row r="19" spans="2:27" s="39" customFormat="1">
      <c r="B19" s="459"/>
      <c r="L19" s="459"/>
    </row>
    <row r="20" spans="2:27" s="39" customFormat="1">
      <c r="B20" s="459"/>
      <c r="D20" s="770"/>
      <c r="I20" s="770"/>
      <c r="J20" s="600"/>
      <c r="L20" s="459"/>
    </row>
    <row r="21" spans="2:27" s="39" customFormat="1">
      <c r="B21" s="459"/>
      <c r="E21" s="916"/>
      <c r="F21" s="916"/>
      <c r="G21" s="916"/>
      <c r="H21" s="916"/>
      <c r="I21" s="770"/>
      <c r="J21" s="600"/>
      <c r="L21" s="459"/>
    </row>
    <row r="22" spans="2:27" s="39" customFormat="1">
      <c r="B22" s="459"/>
      <c r="L22" s="459"/>
    </row>
    <row r="23" spans="2:27" s="39" customFormat="1">
      <c r="B23" s="459"/>
      <c r="D23" s="770"/>
      <c r="I23" s="770"/>
      <c r="J23" s="600"/>
      <c r="L23" s="459"/>
    </row>
    <row r="24" spans="2:27" s="39" customFormat="1">
      <c r="B24" s="459"/>
      <c r="E24" s="916"/>
      <c r="F24" s="916"/>
      <c r="G24" s="916"/>
      <c r="H24" s="916"/>
      <c r="I24" s="770"/>
      <c r="J24" s="600"/>
      <c r="L24" s="459"/>
    </row>
    <row r="25" spans="2:27" s="39" customFormat="1">
      <c r="B25" s="459"/>
      <c r="L25" s="459"/>
    </row>
    <row r="26" spans="2:27" s="39" customFormat="1">
      <c r="B26" s="459"/>
      <c r="D26" s="770"/>
      <c r="L26" s="459"/>
    </row>
    <row r="27" spans="2:27" s="40" customFormat="1">
      <c r="B27" s="465"/>
      <c r="E27" s="917"/>
      <c r="F27" s="917"/>
      <c r="G27" s="917"/>
      <c r="H27" s="917"/>
      <c r="L27" s="465"/>
      <c r="AA27" s="466">
        <f>E27</f>
        <v>0</v>
      </c>
    </row>
    <row r="28" spans="2:27" s="39" customFormat="1">
      <c r="B28" s="459"/>
      <c r="L28" s="459"/>
    </row>
    <row r="29" spans="2:27" s="39" customFormat="1" ht="6.95" customHeight="1">
      <c r="B29" s="459"/>
      <c r="D29" s="467"/>
      <c r="E29" s="467"/>
      <c r="F29" s="467"/>
      <c r="G29" s="467"/>
      <c r="H29" s="467"/>
      <c r="I29" s="467"/>
      <c r="J29" s="467"/>
      <c r="K29" s="467"/>
      <c r="L29" s="459"/>
    </row>
    <row r="30" spans="2:27" s="39" customFormat="1" ht="25.35" customHeight="1">
      <c r="B30" s="459"/>
      <c r="D30" s="468" t="s">
        <v>21</v>
      </c>
      <c r="F30" s="469"/>
      <c r="J30" s="773">
        <f>ROUND(J88,2)</f>
        <v>0</v>
      </c>
      <c r="L30" s="459"/>
    </row>
    <row r="31" spans="2:27" s="39" customFormat="1" ht="6.95" customHeight="1">
      <c r="B31" s="459"/>
      <c r="D31" s="467"/>
      <c r="E31" s="467"/>
      <c r="F31" s="470"/>
      <c r="G31" s="467"/>
      <c r="H31" s="467"/>
      <c r="I31" s="467"/>
      <c r="J31" s="470"/>
      <c r="K31" s="467"/>
      <c r="L31" s="459"/>
    </row>
    <row r="32" spans="2:27" s="39" customFormat="1" ht="14.45" customHeight="1">
      <c r="B32" s="459"/>
      <c r="F32" s="774" t="s">
        <v>23</v>
      </c>
      <c r="I32" s="775" t="s">
        <v>22</v>
      </c>
      <c r="J32" s="774" t="s">
        <v>24</v>
      </c>
      <c r="L32" s="459"/>
    </row>
    <row r="33" spans="2:12" s="39" customFormat="1" ht="14.45" customHeight="1">
      <c r="B33" s="459"/>
      <c r="D33" s="770" t="s">
        <v>25</v>
      </c>
      <c r="E33" s="770" t="s">
        <v>26</v>
      </c>
      <c r="F33" s="774">
        <f>SUM(BE88:BE99)</f>
        <v>0</v>
      </c>
      <c r="I33" s="776">
        <v>0.21</v>
      </c>
      <c r="J33" s="777">
        <f>ROUND(F33*I33,2)</f>
        <v>0</v>
      </c>
      <c r="L33" s="459"/>
    </row>
    <row r="34" spans="2:12" s="39" customFormat="1" ht="14.45" customHeight="1">
      <c r="B34" s="459"/>
      <c r="D34" s="770"/>
      <c r="E34" s="770"/>
      <c r="F34" s="774"/>
      <c r="I34" s="776"/>
      <c r="J34" s="777"/>
      <c r="L34" s="459"/>
    </row>
    <row r="35" spans="2:12" s="39" customFormat="1" ht="6.95" customHeight="1">
      <c r="B35" s="459"/>
      <c r="F35" s="469"/>
      <c r="J35" s="469"/>
      <c r="L35" s="459"/>
    </row>
    <row r="36" spans="2:12" s="39" customFormat="1" ht="25.35" customHeight="1">
      <c r="B36" s="459"/>
      <c r="C36" s="471"/>
      <c r="D36" s="472" t="s">
        <v>27</v>
      </c>
      <c r="E36" s="473"/>
      <c r="F36" s="474"/>
      <c r="G36" s="475" t="s">
        <v>28</v>
      </c>
      <c r="H36" s="476" t="s">
        <v>29</v>
      </c>
      <c r="I36" s="473"/>
      <c r="J36" s="477">
        <f>SUM(J30:J34)</f>
        <v>0</v>
      </c>
      <c r="K36" s="478"/>
      <c r="L36" s="459"/>
    </row>
    <row r="37" spans="2:12" s="39" customFormat="1" ht="14.45" customHeight="1">
      <c r="B37" s="459"/>
      <c r="L37" s="459"/>
    </row>
    <row r="38" spans="2:12" ht="14.45" customHeight="1">
      <c r="B38" s="457"/>
      <c r="L38" s="457"/>
    </row>
    <row r="39" spans="2:12" ht="14.45" customHeight="1">
      <c r="B39" s="457"/>
      <c r="L39" s="457"/>
    </row>
    <row r="40" spans="2:12" ht="14.45" customHeight="1">
      <c r="B40" s="457"/>
      <c r="L40" s="457"/>
    </row>
    <row r="41" spans="2:12" ht="14.45" customHeight="1">
      <c r="B41" s="457"/>
      <c r="L41" s="457"/>
    </row>
    <row r="42" spans="2:12" ht="14.45" customHeight="1">
      <c r="B42" s="457"/>
      <c r="L42" s="457"/>
    </row>
    <row r="43" spans="2:12" s="39" customFormat="1" ht="14.45" customHeight="1">
      <c r="B43" s="459"/>
      <c r="D43" s="778"/>
      <c r="E43" s="479"/>
      <c r="F43" s="479"/>
      <c r="G43" s="778"/>
      <c r="H43" s="479"/>
      <c r="I43" s="479"/>
      <c r="J43" s="479"/>
      <c r="K43" s="479"/>
      <c r="L43" s="459"/>
    </row>
    <row r="44" spans="2:12">
      <c r="B44" s="457"/>
      <c r="L44" s="457"/>
    </row>
    <row r="45" spans="2:12">
      <c r="B45" s="457"/>
      <c r="L45" s="457"/>
    </row>
    <row r="46" spans="2:12">
      <c r="B46" s="457"/>
      <c r="L46" s="457"/>
    </row>
    <row r="47" spans="2:12">
      <c r="B47" s="457"/>
      <c r="L47" s="457"/>
    </row>
    <row r="48" spans="2:12">
      <c r="B48" s="457"/>
      <c r="L48" s="457"/>
    </row>
    <row r="49" spans="2:12">
      <c r="B49" s="457"/>
      <c r="L49" s="457"/>
    </row>
    <row r="50" spans="2:12">
      <c r="B50" s="457"/>
      <c r="L50" s="457"/>
    </row>
    <row r="51" spans="2:12">
      <c r="B51" s="457"/>
      <c r="L51" s="457"/>
    </row>
    <row r="52" spans="2:12">
      <c r="B52" s="457"/>
      <c r="L52" s="457"/>
    </row>
    <row r="53" spans="2:12">
      <c r="B53" s="457"/>
      <c r="L53" s="457"/>
    </row>
    <row r="54" spans="2:12" s="39" customFormat="1">
      <c r="B54" s="459"/>
      <c r="D54" s="779" t="s">
        <v>30</v>
      </c>
      <c r="E54" s="480"/>
      <c r="F54" s="780" t="s">
        <v>31</v>
      </c>
      <c r="G54" s="779" t="str">
        <f>D54</f>
        <v>Datum a podpis:</v>
      </c>
      <c r="H54" s="480"/>
      <c r="I54" s="480"/>
      <c r="J54" s="781" t="str">
        <f>F54</f>
        <v>Razítko</v>
      </c>
      <c r="K54" s="480"/>
      <c r="L54" s="459"/>
    </row>
    <row r="55" spans="2:12">
      <c r="B55" s="457"/>
      <c r="L55" s="457"/>
    </row>
    <row r="56" spans="2:12">
      <c r="B56" s="457"/>
      <c r="L56" s="457"/>
    </row>
    <row r="57" spans="2:12">
      <c r="B57" s="457"/>
      <c r="L57" s="457"/>
    </row>
    <row r="58" spans="2:12" s="39" customFormat="1">
      <c r="B58" s="459"/>
      <c r="D58" s="778" t="str">
        <f>D14</f>
        <v>Zadavatel:</v>
      </c>
      <c r="E58" s="479"/>
      <c r="F58" s="479"/>
      <c r="G58" s="778" t="str">
        <f>D17</f>
        <v>Zhotovitel:</v>
      </c>
      <c r="H58" s="479"/>
      <c r="I58" s="479"/>
      <c r="J58" s="479"/>
      <c r="K58" s="479"/>
      <c r="L58" s="459"/>
    </row>
    <row r="59" spans="2:12">
      <c r="B59" s="457"/>
      <c r="L59" s="457"/>
    </row>
    <row r="60" spans="2:12">
      <c r="B60" s="457"/>
      <c r="L60" s="457"/>
    </row>
    <row r="61" spans="2:12">
      <c r="B61" s="457"/>
      <c r="L61" s="457"/>
    </row>
    <row r="62" spans="2:12">
      <c r="B62" s="457"/>
      <c r="L62" s="457"/>
    </row>
    <row r="63" spans="2:12">
      <c r="B63" s="457"/>
      <c r="L63" s="457"/>
    </row>
    <row r="64" spans="2:12">
      <c r="B64" s="457"/>
      <c r="L64" s="457"/>
    </row>
    <row r="65" spans="2:27">
      <c r="B65" s="457"/>
      <c r="L65" s="457"/>
    </row>
    <row r="66" spans="2:27">
      <c r="B66" s="457"/>
      <c r="L66" s="457"/>
    </row>
    <row r="67" spans="2:27">
      <c r="B67" s="457"/>
      <c r="L67" s="457"/>
    </row>
    <row r="68" spans="2:27">
      <c r="B68" s="457"/>
      <c r="L68" s="457"/>
    </row>
    <row r="69" spans="2:27" s="39" customFormat="1">
      <c r="B69" s="459"/>
      <c r="D69" s="779"/>
      <c r="E69" s="480"/>
      <c r="F69" s="780"/>
      <c r="G69" s="779"/>
      <c r="H69" s="480"/>
      <c r="I69" s="480"/>
      <c r="J69" s="781"/>
      <c r="K69" s="480"/>
      <c r="L69" s="459"/>
    </row>
    <row r="70" spans="2:27" s="39" customFormat="1" ht="14.45" customHeight="1">
      <c r="B70" s="481"/>
      <c r="C70" s="482"/>
      <c r="D70" s="482"/>
      <c r="E70" s="482"/>
      <c r="F70" s="482"/>
      <c r="G70" s="482"/>
      <c r="H70" s="482"/>
      <c r="I70" s="482"/>
      <c r="J70" s="482"/>
      <c r="K70" s="482"/>
      <c r="L70" s="459"/>
    </row>
    <row r="71" spans="2:27" ht="11.25" customHeight="1">
      <c r="L71" s="782"/>
    </row>
    <row r="72" spans="2:27" ht="11.25" customHeight="1">
      <c r="L72" s="782"/>
    </row>
    <row r="73" spans="2:27" ht="11.25" customHeight="1">
      <c r="L73" s="782"/>
    </row>
    <row r="74" spans="2:27" s="39" customFormat="1" ht="6.95" customHeight="1">
      <c r="B74" s="483"/>
      <c r="C74" s="484"/>
      <c r="D74" s="484"/>
      <c r="E74" s="484"/>
      <c r="F74" s="484"/>
      <c r="G74" s="484"/>
      <c r="H74" s="484"/>
      <c r="I74" s="484"/>
      <c r="J74" s="484"/>
      <c r="K74" s="484"/>
      <c r="L74" s="459"/>
    </row>
    <row r="75" spans="2:27" s="39" customFormat="1" ht="24.95" customHeight="1">
      <c r="B75" s="459"/>
      <c r="C75" s="458" t="s">
        <v>77</v>
      </c>
      <c r="L75" s="459"/>
      <c r="M75" s="485" t="s">
        <v>7</v>
      </c>
    </row>
    <row r="76" spans="2:27" s="39" customFormat="1" ht="6.95" customHeight="1">
      <c r="B76" s="459"/>
      <c r="L76" s="459"/>
    </row>
    <row r="77" spans="2:27" s="39" customFormat="1" ht="12" customHeight="1">
      <c r="B77" s="459"/>
      <c r="C77" s="770" t="str">
        <f>D6</f>
        <v>Stavba:</v>
      </c>
      <c r="L77" s="459"/>
    </row>
    <row r="78" spans="2:27" s="39" customFormat="1" ht="16.5" customHeight="1">
      <c r="B78" s="459"/>
      <c r="E78" s="912" t="str">
        <f>IF(E7="","",E7)</f>
        <v>Český Brod - rekonstrukce chodníků ul. J. Kouly, Zborovská</v>
      </c>
      <c r="F78" s="912"/>
      <c r="G78" s="912"/>
      <c r="H78" s="912"/>
      <c r="L78" s="459"/>
      <c r="AA78" s="771" t="str">
        <f>IF(AA7="","",AA7)</f>
        <v>Český Brod - rekonstrukce chodníků ul. J. Kouly, Zborovská</v>
      </c>
    </row>
    <row r="79" spans="2:27" ht="12" customHeight="1">
      <c r="B79" s="457"/>
      <c r="C79" s="770" t="str">
        <f>D8</f>
        <v>Objekt:</v>
      </c>
      <c r="L79" s="457"/>
    </row>
    <row r="80" spans="2:27" s="39" customFormat="1" ht="16.5" customHeight="1">
      <c r="B80" s="459"/>
      <c r="E80" s="913" t="str">
        <f>E9</f>
        <v>VRN - Vedlejší rozpočtové náklady</v>
      </c>
      <c r="F80" s="913"/>
      <c r="G80" s="913"/>
      <c r="H80" s="913"/>
      <c r="L80" s="459"/>
      <c r="AA80" s="460" t="str">
        <f>AA9</f>
        <v>VRN - Vedlejší rozpočtové náklady</v>
      </c>
    </row>
    <row r="81" spans="2:62" s="39" customFormat="1" ht="6.95" customHeight="1">
      <c r="B81" s="459"/>
      <c r="L81" s="459"/>
    </row>
    <row r="82" spans="2:62" s="39" customFormat="1" ht="12" customHeight="1">
      <c r="B82" s="459"/>
      <c r="C82" s="770" t="str">
        <f>D12</f>
        <v>Místo:</v>
      </c>
      <c r="E82" s="834" t="s">
        <v>662</v>
      </c>
      <c r="F82" s="600" t="str">
        <f>IF(F12="","",F12)</f>
        <v/>
      </c>
      <c r="I82" s="770" t="str">
        <f>I12</f>
        <v>Datum:</v>
      </c>
      <c r="J82" s="462">
        <f>J12</f>
        <v>46107</v>
      </c>
      <c r="L82" s="459"/>
    </row>
    <row r="83" spans="2:62" s="39" customFormat="1" ht="6.95" customHeight="1">
      <c r="B83" s="459"/>
      <c r="L83" s="459"/>
    </row>
    <row r="84" spans="2:62" s="39" customFormat="1">
      <c r="B84" s="459"/>
      <c r="C84" s="770" t="str">
        <f>D14</f>
        <v>Zadavatel:</v>
      </c>
      <c r="E84" s="834" t="s">
        <v>663</v>
      </c>
      <c r="F84" s="600" t="str">
        <f>IF(E15="","",E15)</f>
        <v/>
      </c>
      <c r="I84" s="770">
        <f>D20</f>
        <v>0</v>
      </c>
      <c r="J84" s="486" t="str">
        <f>IF(E21="","",E21)</f>
        <v/>
      </c>
      <c r="L84" s="459"/>
    </row>
    <row r="85" spans="2:62" s="39" customFormat="1">
      <c r="B85" s="459"/>
      <c r="C85" s="770" t="str">
        <f>D17</f>
        <v>Zhotovitel:</v>
      </c>
      <c r="F85" s="600" t="str">
        <f>IF(E18="","",E18)</f>
        <v>...</v>
      </c>
      <c r="I85" s="770">
        <f>D23</f>
        <v>0</v>
      </c>
      <c r="J85" s="486" t="str">
        <f>IF(E24="","",E24)</f>
        <v/>
      </c>
      <c r="L85" s="459"/>
    </row>
    <row r="86" spans="2:62" s="39" customFormat="1">
      <c r="B86" s="459"/>
      <c r="L86" s="459"/>
    </row>
    <row r="87" spans="2:62" s="41" customFormat="1" ht="24">
      <c r="B87" s="487"/>
      <c r="C87" s="488" t="s">
        <v>78</v>
      </c>
      <c r="D87" s="489" t="s">
        <v>38</v>
      </c>
      <c r="E87" s="489" t="s">
        <v>33</v>
      </c>
      <c r="F87" s="489" t="s">
        <v>35</v>
      </c>
      <c r="G87" s="489" t="s">
        <v>79</v>
      </c>
      <c r="H87" s="489" t="s">
        <v>80</v>
      </c>
      <c r="I87" s="489" t="s">
        <v>81</v>
      </c>
      <c r="J87" s="489" t="s">
        <v>82</v>
      </c>
      <c r="K87" s="490" t="s">
        <v>83</v>
      </c>
      <c r="M87" s="783" t="s">
        <v>12</v>
      </c>
      <c r="N87" s="784" t="s">
        <v>25</v>
      </c>
      <c r="O87" s="784" t="s">
        <v>84</v>
      </c>
      <c r="P87" s="784" t="s">
        <v>41</v>
      </c>
      <c r="Q87" s="784" t="s">
        <v>85</v>
      </c>
      <c r="R87" s="784" t="s">
        <v>86</v>
      </c>
      <c r="S87" s="784" t="s">
        <v>87</v>
      </c>
      <c r="T87" s="785" t="s">
        <v>88</v>
      </c>
    </row>
    <row r="88" spans="2:62" s="39" customFormat="1" ht="15.75">
      <c r="B88" s="459"/>
      <c r="C88" s="786" t="s">
        <v>51</v>
      </c>
      <c r="J88" s="787">
        <f>SUM(J89:J90)</f>
        <v>0</v>
      </c>
      <c r="L88" s="459"/>
      <c r="M88" s="788"/>
      <c r="N88" s="789"/>
      <c r="O88" s="789"/>
      <c r="P88" s="491">
        <f>SUM(P89:P90)</f>
        <v>0</v>
      </c>
      <c r="Q88" s="789"/>
      <c r="R88" s="491">
        <f>SUM(R89:R90)</f>
        <v>0</v>
      </c>
      <c r="S88" s="789"/>
      <c r="T88" s="492">
        <f>SUM(T89:T90)</f>
        <v>0</v>
      </c>
    </row>
    <row r="89" spans="2:62" s="42" customFormat="1">
      <c r="B89" s="493"/>
      <c r="C89" s="494"/>
      <c r="D89" s="495" t="s">
        <v>52</v>
      </c>
      <c r="E89" s="496" t="s">
        <v>89</v>
      </c>
      <c r="F89" s="42" t="s">
        <v>90</v>
      </c>
      <c r="G89" s="497"/>
      <c r="H89" s="498"/>
      <c r="I89" s="499"/>
      <c r="J89" s="499">
        <v>0</v>
      </c>
      <c r="L89" s="493"/>
      <c r="M89" s="500"/>
      <c r="N89" s="501"/>
      <c r="O89" s="502"/>
      <c r="P89" s="502">
        <v>0</v>
      </c>
      <c r="Q89" s="502"/>
      <c r="R89" s="502">
        <v>0</v>
      </c>
      <c r="S89" s="502"/>
      <c r="T89" s="503">
        <v>0</v>
      </c>
      <c r="AR89" s="42">
        <v>1</v>
      </c>
      <c r="AT89" s="42" t="s">
        <v>52</v>
      </c>
      <c r="AU89" s="42">
        <v>0</v>
      </c>
      <c r="AY89" s="42" t="s">
        <v>91</v>
      </c>
      <c r="BJ89" s="42">
        <v>0</v>
      </c>
    </row>
    <row r="90" spans="2:62" s="42" customFormat="1" ht="26.1" customHeight="1">
      <c r="B90" s="493"/>
      <c r="C90" s="494"/>
      <c r="D90" s="495" t="s">
        <v>52</v>
      </c>
      <c r="E90" s="496" t="s">
        <v>71</v>
      </c>
      <c r="F90" s="42" t="s">
        <v>72</v>
      </c>
      <c r="G90" s="497"/>
      <c r="H90" s="498"/>
      <c r="I90" s="499"/>
      <c r="J90" s="499">
        <f>J91 + J92 + J95</f>
        <v>0</v>
      </c>
      <c r="L90" s="493"/>
      <c r="M90" s="500"/>
      <c r="N90" s="501"/>
      <c r="O90" s="502"/>
      <c r="P90" s="502">
        <f>P91 + P92 + P95</f>
        <v>0</v>
      </c>
      <c r="Q90" s="502"/>
      <c r="R90" s="502">
        <f>R91 + R92 + R95</f>
        <v>0</v>
      </c>
      <c r="S90" s="502"/>
      <c r="T90" s="503">
        <f>T91 + T92 + T95</f>
        <v>0</v>
      </c>
      <c r="AR90" s="42">
        <v>5</v>
      </c>
      <c r="AT90" s="42" t="s">
        <v>52</v>
      </c>
      <c r="AU90" s="42">
        <v>0</v>
      </c>
      <c r="AY90" s="42" t="s">
        <v>91</v>
      </c>
      <c r="BJ90" s="42">
        <v>0</v>
      </c>
    </row>
    <row r="91" spans="2:62" s="43" customFormat="1" ht="24">
      <c r="B91" s="790"/>
      <c r="C91" s="791" t="s">
        <v>92</v>
      </c>
      <c r="D91" s="791" t="s">
        <v>94</v>
      </c>
      <c r="E91" s="792" t="s">
        <v>450</v>
      </c>
      <c r="F91" s="792" t="s">
        <v>451</v>
      </c>
      <c r="G91" s="793" t="s">
        <v>452</v>
      </c>
      <c r="H91" s="794">
        <v>8</v>
      </c>
      <c r="I91" s="795"/>
      <c r="J91" s="796">
        <f>ROUND(H91*I91,2)</f>
        <v>0</v>
      </c>
      <c r="K91" s="792" t="s">
        <v>12</v>
      </c>
      <c r="L91" s="790"/>
      <c r="M91" s="797"/>
      <c r="N91" s="798" t="s">
        <v>26</v>
      </c>
      <c r="O91" s="799">
        <v>0</v>
      </c>
      <c r="P91" s="799">
        <f>H91*O91</f>
        <v>0</v>
      </c>
      <c r="Q91" s="799">
        <v>0</v>
      </c>
      <c r="R91" s="799">
        <f>H91*Q91</f>
        <v>0</v>
      </c>
      <c r="S91" s="799">
        <v>0</v>
      </c>
      <c r="T91" s="800">
        <f>H91*S91</f>
        <v>0</v>
      </c>
      <c r="U91" s="801"/>
      <c r="V91" s="801"/>
      <c r="W91" s="801"/>
      <c r="X91" s="801"/>
      <c r="Y91" s="801"/>
      <c r="Z91" s="801"/>
      <c r="AA91" s="801"/>
      <c r="AB91" s="801"/>
      <c r="AC91" s="801"/>
      <c r="AD91" s="801"/>
      <c r="AE91" s="801"/>
      <c r="AF91" s="801"/>
      <c r="AG91" s="801"/>
      <c r="AH91" s="801"/>
      <c r="AI91" s="801"/>
      <c r="AJ91" s="801"/>
      <c r="AK91" s="801"/>
      <c r="AL91" s="801"/>
      <c r="AM91" s="801"/>
      <c r="AN91" s="801"/>
      <c r="AO91" s="801"/>
      <c r="AP91" s="801"/>
      <c r="AQ91" s="801"/>
      <c r="AR91" s="801">
        <v>4</v>
      </c>
      <c r="AS91" s="801"/>
      <c r="AT91" s="801" t="s">
        <v>94</v>
      </c>
      <c r="AU91" s="801">
        <v>1</v>
      </c>
      <c r="AV91" s="801"/>
      <c r="AW91" s="801"/>
      <c r="AX91" s="801"/>
      <c r="AY91" s="801" t="s">
        <v>91</v>
      </c>
      <c r="AZ91" s="801"/>
      <c r="BA91" s="801"/>
      <c r="BB91" s="801"/>
      <c r="BC91" s="801"/>
      <c r="BD91" s="801"/>
      <c r="BE91" s="801">
        <f>IF(N91="základní",J91,0)</f>
        <v>0</v>
      </c>
      <c r="BF91" s="801">
        <f>IF(N91="snížená",J91,0)</f>
        <v>0</v>
      </c>
      <c r="BG91" s="801">
        <f>IF(N91="zákl. přenesená",J91,0)</f>
        <v>0</v>
      </c>
      <c r="BH91" s="801">
        <f>IF(N91="sníž. přenesená",J91,0)</f>
        <v>0</v>
      </c>
      <c r="BI91" s="801">
        <f>IF(N91="nulová",J91,0)</f>
        <v>0</v>
      </c>
      <c r="BJ91" s="801">
        <v>1</v>
      </c>
    </row>
    <row r="92" spans="2:62" s="44" customFormat="1" ht="23.1" customHeight="1">
      <c r="B92" s="504"/>
      <c r="C92" s="505"/>
      <c r="D92" s="495" t="s">
        <v>52</v>
      </c>
      <c r="E92" s="506" t="s">
        <v>453</v>
      </c>
      <c r="F92" s="507" t="s">
        <v>454</v>
      </c>
      <c r="G92" s="508"/>
      <c r="H92" s="509"/>
      <c r="I92" s="510"/>
      <c r="J92" s="510">
        <f>J93</f>
        <v>0</v>
      </c>
      <c r="K92" s="507"/>
      <c r="L92" s="504"/>
      <c r="M92" s="511"/>
      <c r="N92" s="501"/>
      <c r="O92" s="502"/>
      <c r="P92" s="502">
        <f>P93</f>
        <v>0</v>
      </c>
      <c r="Q92" s="502"/>
      <c r="R92" s="502">
        <f>R93</f>
        <v>0</v>
      </c>
      <c r="S92" s="502"/>
      <c r="T92" s="503">
        <f>T93</f>
        <v>0</v>
      </c>
      <c r="AR92" s="44">
        <v>5</v>
      </c>
      <c r="AT92" s="44" t="s">
        <v>52</v>
      </c>
      <c r="AU92" s="44">
        <v>1</v>
      </c>
      <c r="AY92" s="44" t="s">
        <v>91</v>
      </c>
      <c r="BJ92" s="44">
        <v>0</v>
      </c>
    </row>
    <row r="93" spans="2:62" s="43" customFormat="1">
      <c r="B93" s="790"/>
      <c r="C93" s="791" t="s">
        <v>455</v>
      </c>
      <c r="D93" s="791" t="s">
        <v>94</v>
      </c>
      <c r="E93" s="792" t="s">
        <v>456</v>
      </c>
      <c r="F93" s="792" t="s">
        <v>454</v>
      </c>
      <c r="G93" s="793" t="s">
        <v>457</v>
      </c>
      <c r="H93" s="794">
        <v>1</v>
      </c>
      <c r="I93" s="795"/>
      <c r="J93" s="796">
        <f>ROUND(H93*I93,2)</f>
        <v>0</v>
      </c>
      <c r="K93" s="792" t="s">
        <v>98</v>
      </c>
      <c r="L93" s="790"/>
      <c r="M93" s="797"/>
      <c r="N93" s="798" t="s">
        <v>26</v>
      </c>
      <c r="O93" s="799">
        <v>0</v>
      </c>
      <c r="P93" s="799">
        <f>H93*O93</f>
        <v>0</v>
      </c>
      <c r="Q93" s="799">
        <v>0</v>
      </c>
      <c r="R93" s="799">
        <f>H93*Q93</f>
        <v>0</v>
      </c>
      <c r="S93" s="799">
        <v>0</v>
      </c>
      <c r="T93" s="800">
        <f>H93*S93</f>
        <v>0</v>
      </c>
      <c r="U93" s="801"/>
      <c r="V93" s="801"/>
      <c r="W93" s="801"/>
      <c r="X93" s="801"/>
      <c r="Y93" s="801"/>
      <c r="Z93" s="801"/>
      <c r="AA93" s="801"/>
      <c r="AB93" s="801"/>
      <c r="AC93" s="801"/>
      <c r="AD93" s="801"/>
      <c r="AE93" s="801"/>
      <c r="AF93" s="801"/>
      <c r="AG93" s="801"/>
      <c r="AH93" s="801"/>
      <c r="AI93" s="801"/>
      <c r="AJ93" s="801"/>
      <c r="AK93" s="801"/>
      <c r="AL93" s="801"/>
      <c r="AM93" s="801"/>
      <c r="AN93" s="801"/>
      <c r="AO93" s="801"/>
      <c r="AP93" s="801"/>
      <c r="AQ93" s="801"/>
      <c r="AR93" s="801">
        <v>4</v>
      </c>
      <c r="AS93" s="801"/>
      <c r="AT93" s="801" t="s">
        <v>94</v>
      </c>
      <c r="AU93" s="801">
        <v>2</v>
      </c>
      <c r="AV93" s="801"/>
      <c r="AW93" s="801"/>
      <c r="AX93" s="801"/>
      <c r="AY93" s="801" t="s">
        <v>91</v>
      </c>
      <c r="AZ93" s="801"/>
      <c r="BA93" s="801"/>
      <c r="BB93" s="801"/>
      <c r="BC93" s="801"/>
      <c r="BD93" s="801"/>
      <c r="BE93" s="801">
        <f>IF(N93="základní",J93,0)</f>
        <v>0</v>
      </c>
      <c r="BF93" s="801">
        <f>IF(N93="snížená",J93,0)</f>
        <v>0</v>
      </c>
      <c r="BG93" s="801">
        <f>IF(N93="zákl. přenesená",J93,0)</f>
        <v>0</v>
      </c>
      <c r="BH93" s="801">
        <f>IF(N93="sníž. přenesená",J93,0)</f>
        <v>0</v>
      </c>
      <c r="BI93" s="801">
        <f>IF(N93="nulová",J93,0)</f>
        <v>0</v>
      </c>
      <c r="BJ93" s="801">
        <v>1</v>
      </c>
    </row>
    <row r="94" spans="2:62" s="39" customFormat="1">
      <c r="B94" s="459"/>
      <c r="D94" s="512" t="s">
        <v>99</v>
      </c>
      <c r="F94" s="148" t="s">
        <v>458</v>
      </c>
      <c r="L94" s="459"/>
      <c r="M94" s="513"/>
      <c r="T94" s="514"/>
      <c r="AT94" s="515" t="s">
        <v>99</v>
      </c>
      <c r="AU94" s="515">
        <v>0</v>
      </c>
      <c r="AY94" s="39" t="s">
        <v>91</v>
      </c>
      <c r="BJ94" s="39">
        <v>0</v>
      </c>
    </row>
    <row r="95" spans="2:62" s="44" customFormat="1" ht="23.1" customHeight="1">
      <c r="B95" s="504"/>
      <c r="C95" s="505"/>
      <c r="D95" s="495" t="s">
        <v>52</v>
      </c>
      <c r="E95" s="506" t="s">
        <v>459</v>
      </c>
      <c r="F95" s="507" t="s">
        <v>460</v>
      </c>
      <c r="G95" s="508"/>
      <c r="H95" s="509"/>
      <c r="I95" s="510"/>
      <c r="J95" s="510">
        <f>J96 + J98</f>
        <v>0</v>
      </c>
      <c r="K95" s="507"/>
      <c r="L95" s="504"/>
      <c r="M95" s="511"/>
      <c r="N95" s="501"/>
      <c r="O95" s="502"/>
      <c r="P95" s="502">
        <f>P96 + P98</f>
        <v>0</v>
      </c>
      <c r="Q95" s="502"/>
      <c r="R95" s="502">
        <f>R96 + R98</f>
        <v>0</v>
      </c>
      <c r="S95" s="502"/>
      <c r="T95" s="503">
        <f>T96 + T98</f>
        <v>0</v>
      </c>
      <c r="AR95" s="44">
        <v>5</v>
      </c>
      <c r="AT95" s="44" t="s">
        <v>52</v>
      </c>
      <c r="AU95" s="44">
        <v>1</v>
      </c>
      <c r="AY95" s="44" t="s">
        <v>91</v>
      </c>
      <c r="BJ95" s="44">
        <v>0</v>
      </c>
    </row>
    <row r="96" spans="2:62" s="43" customFormat="1">
      <c r="B96" s="790"/>
      <c r="C96" s="791" t="s">
        <v>461</v>
      </c>
      <c r="D96" s="791" t="s">
        <v>94</v>
      </c>
      <c r="E96" s="792" t="s">
        <v>462</v>
      </c>
      <c r="F96" s="792" t="s">
        <v>463</v>
      </c>
      <c r="G96" s="793" t="s">
        <v>457</v>
      </c>
      <c r="H96" s="794">
        <v>1</v>
      </c>
      <c r="I96" s="795"/>
      <c r="J96" s="796">
        <f>ROUND(H96*I96,2)</f>
        <v>0</v>
      </c>
      <c r="K96" s="792" t="s">
        <v>98</v>
      </c>
      <c r="L96" s="790"/>
      <c r="M96" s="797"/>
      <c r="N96" s="798" t="s">
        <v>26</v>
      </c>
      <c r="O96" s="799">
        <v>0</v>
      </c>
      <c r="P96" s="799">
        <f>H96*O96</f>
        <v>0</v>
      </c>
      <c r="Q96" s="799">
        <v>0</v>
      </c>
      <c r="R96" s="799">
        <f>H96*Q96</f>
        <v>0</v>
      </c>
      <c r="S96" s="799">
        <v>0</v>
      </c>
      <c r="T96" s="800">
        <f>H96*S96</f>
        <v>0</v>
      </c>
      <c r="U96" s="801"/>
      <c r="V96" s="801"/>
      <c r="W96" s="801"/>
      <c r="X96" s="801"/>
      <c r="Y96" s="801"/>
      <c r="Z96" s="801"/>
      <c r="AA96" s="801"/>
      <c r="AB96" s="801"/>
      <c r="AC96" s="801"/>
      <c r="AD96" s="801"/>
      <c r="AE96" s="801"/>
      <c r="AF96" s="801"/>
      <c r="AG96" s="801"/>
      <c r="AH96" s="801"/>
      <c r="AI96" s="801"/>
      <c r="AJ96" s="801"/>
      <c r="AK96" s="801"/>
      <c r="AL96" s="801"/>
      <c r="AM96" s="801"/>
      <c r="AN96" s="801"/>
      <c r="AO96" s="801"/>
      <c r="AP96" s="801"/>
      <c r="AQ96" s="801"/>
      <c r="AR96" s="801">
        <v>4</v>
      </c>
      <c r="AS96" s="801"/>
      <c r="AT96" s="801" t="s">
        <v>94</v>
      </c>
      <c r="AU96" s="801">
        <v>2</v>
      </c>
      <c r="AV96" s="801"/>
      <c r="AW96" s="801"/>
      <c r="AX96" s="801"/>
      <c r="AY96" s="801" t="s">
        <v>91</v>
      </c>
      <c r="AZ96" s="801"/>
      <c r="BA96" s="801"/>
      <c r="BB96" s="801"/>
      <c r="BC96" s="801"/>
      <c r="BD96" s="801"/>
      <c r="BE96" s="801">
        <f>IF(N96="základní",J96,0)</f>
        <v>0</v>
      </c>
      <c r="BF96" s="801">
        <f>IF(N96="snížená",J96,0)</f>
        <v>0</v>
      </c>
      <c r="BG96" s="801">
        <f>IF(N96="zákl. přenesená",J96,0)</f>
        <v>0</v>
      </c>
      <c r="BH96" s="801">
        <f>IF(N96="sníž. přenesená",J96,0)</f>
        <v>0</v>
      </c>
      <c r="BI96" s="801">
        <f>IF(N96="nulová",J96,0)</f>
        <v>0</v>
      </c>
      <c r="BJ96" s="801">
        <v>1</v>
      </c>
    </row>
    <row r="97" spans="2:62" s="39" customFormat="1">
      <c r="B97" s="459"/>
      <c r="D97" s="512" t="s">
        <v>99</v>
      </c>
      <c r="F97" s="148" t="s">
        <v>464</v>
      </c>
      <c r="L97" s="459"/>
      <c r="M97" s="513"/>
      <c r="T97" s="514"/>
      <c r="AT97" s="515" t="s">
        <v>99</v>
      </c>
      <c r="AU97" s="515">
        <v>0</v>
      </c>
      <c r="AY97" s="39" t="s">
        <v>91</v>
      </c>
      <c r="BJ97" s="39">
        <v>0</v>
      </c>
    </row>
    <row r="98" spans="2:62" s="43" customFormat="1">
      <c r="B98" s="790"/>
      <c r="C98" s="791" t="s">
        <v>465</v>
      </c>
      <c r="D98" s="791" t="s">
        <v>94</v>
      </c>
      <c r="E98" s="792" t="s">
        <v>466</v>
      </c>
      <c r="F98" s="792" t="s">
        <v>467</v>
      </c>
      <c r="G98" s="793" t="s">
        <v>457</v>
      </c>
      <c r="H98" s="794">
        <v>1</v>
      </c>
      <c r="I98" s="795"/>
      <c r="J98" s="796">
        <f>ROUND(H98*I98,2)</f>
        <v>0</v>
      </c>
      <c r="K98" s="792" t="s">
        <v>98</v>
      </c>
      <c r="L98" s="790"/>
      <c r="M98" s="797"/>
      <c r="N98" s="798" t="s">
        <v>26</v>
      </c>
      <c r="O98" s="799">
        <v>0</v>
      </c>
      <c r="P98" s="799">
        <f>H98*O98</f>
        <v>0</v>
      </c>
      <c r="Q98" s="799">
        <v>0</v>
      </c>
      <c r="R98" s="799">
        <f>H98*Q98</f>
        <v>0</v>
      </c>
      <c r="S98" s="799">
        <v>0</v>
      </c>
      <c r="T98" s="800">
        <f>H98*S98</f>
        <v>0</v>
      </c>
      <c r="U98" s="801"/>
      <c r="V98" s="801"/>
      <c r="W98" s="801"/>
      <c r="X98" s="801"/>
      <c r="Y98" s="801"/>
      <c r="Z98" s="801"/>
      <c r="AA98" s="801"/>
      <c r="AB98" s="801"/>
      <c r="AC98" s="801"/>
      <c r="AD98" s="801"/>
      <c r="AE98" s="801"/>
      <c r="AF98" s="801"/>
      <c r="AG98" s="801"/>
      <c r="AH98" s="801"/>
      <c r="AI98" s="801"/>
      <c r="AJ98" s="801"/>
      <c r="AK98" s="801"/>
      <c r="AL98" s="801"/>
      <c r="AM98" s="801"/>
      <c r="AN98" s="801"/>
      <c r="AO98" s="801"/>
      <c r="AP98" s="801"/>
      <c r="AQ98" s="801"/>
      <c r="AR98" s="801">
        <v>4</v>
      </c>
      <c r="AS98" s="801"/>
      <c r="AT98" s="801" t="s">
        <v>94</v>
      </c>
      <c r="AU98" s="801">
        <v>2</v>
      </c>
      <c r="AV98" s="801"/>
      <c r="AW98" s="801"/>
      <c r="AX98" s="801"/>
      <c r="AY98" s="801" t="s">
        <v>91</v>
      </c>
      <c r="AZ98" s="801"/>
      <c r="BA98" s="801"/>
      <c r="BB98" s="801"/>
      <c r="BC98" s="801"/>
      <c r="BD98" s="801"/>
      <c r="BE98" s="801">
        <f>IF(N98="základní",J98,0)</f>
        <v>0</v>
      </c>
      <c r="BF98" s="801">
        <f>IF(N98="snížená",J98,0)</f>
        <v>0</v>
      </c>
      <c r="BG98" s="801">
        <f>IF(N98="zákl. přenesená",J98,0)</f>
        <v>0</v>
      </c>
      <c r="BH98" s="801">
        <f>IF(N98="sníž. přenesená",J98,0)</f>
        <v>0</v>
      </c>
      <c r="BI98" s="801">
        <f>IF(N98="nulová",J98,0)</f>
        <v>0</v>
      </c>
      <c r="BJ98" s="801">
        <v>1</v>
      </c>
    </row>
    <row r="99" spans="2:62" s="39" customFormat="1">
      <c r="B99" s="459"/>
      <c r="D99" s="512" t="s">
        <v>99</v>
      </c>
      <c r="F99" s="148" t="s">
        <v>468</v>
      </c>
      <c r="L99" s="459"/>
      <c r="M99" s="513"/>
      <c r="T99" s="514"/>
      <c r="AT99" s="515" t="s">
        <v>99</v>
      </c>
      <c r="AU99" s="515">
        <v>0</v>
      </c>
      <c r="AY99" s="39" t="s">
        <v>91</v>
      </c>
      <c r="BJ99" s="39">
        <v>0</v>
      </c>
    </row>
    <row r="100" spans="2:62" s="45" customFormat="1" ht="14.45" customHeight="1">
      <c r="B100" s="516"/>
      <c r="C100" s="517"/>
      <c r="D100" s="517"/>
      <c r="E100" s="518"/>
      <c r="F100" s="519"/>
      <c r="G100" s="520"/>
      <c r="H100" s="521"/>
      <c r="I100" s="522"/>
      <c r="J100" s="522"/>
      <c r="K100" s="523"/>
      <c r="L100" s="516"/>
      <c r="M100" s="524"/>
      <c r="N100" s="523"/>
      <c r="O100" s="525"/>
      <c r="P100" s="525"/>
      <c r="Q100" s="525"/>
      <c r="R100" s="525"/>
      <c r="S100" s="525"/>
      <c r="T100" s="526"/>
    </row>
    <row r="101" spans="2:62" s="39" customFormat="1">
      <c r="B101" s="481"/>
      <c r="C101" s="482"/>
      <c r="D101" s="482"/>
      <c r="E101" s="482"/>
      <c r="F101" s="482"/>
      <c r="G101" s="482"/>
      <c r="H101" s="482"/>
      <c r="I101" s="482"/>
      <c r="J101" s="482"/>
      <c r="K101" s="482"/>
      <c r="L101" s="459"/>
      <c r="M101" s="527"/>
      <c r="N101" s="527"/>
      <c r="O101" s="527"/>
      <c r="P101" s="527"/>
      <c r="Q101" s="527"/>
      <c r="R101" s="527"/>
      <c r="S101" s="527"/>
      <c r="T101" s="527"/>
    </row>
  </sheetData>
  <sheetProtection sheet="1" objects="1" scenarios="1"/>
  <autoFilter ref="C87:K88" xr:uid="{00000000-0009-0000-0000-000005000000}"/>
  <mergeCells count="10">
    <mergeCell ref="L2:V2"/>
    <mergeCell ref="E78:H78"/>
    <mergeCell ref="E80:H80"/>
    <mergeCell ref="E7:H7"/>
    <mergeCell ref="E9:H9"/>
    <mergeCell ref="E15:H15"/>
    <mergeCell ref="E21:H21"/>
    <mergeCell ref="E24:H24"/>
    <mergeCell ref="E27:H27"/>
    <mergeCell ref="E18:H18"/>
  </mergeCells>
  <hyperlinks>
    <hyperlink ref="F99" r:id="rId1" xr:uid="{00000000-0004-0000-0500-000000000000}"/>
    <hyperlink ref="F97" r:id="rId2" xr:uid="{00000000-0004-0000-0500-000001000000}"/>
    <hyperlink ref="F94" r:id="rId3" xr:uid="{00000000-0004-0000-0500-000002000000}"/>
  </hyperlinks>
  <pageMargins left="0.39374999999999999" right="0.39374999999999999" top="0.39374999999999999" bottom="0.39374999999999999" header="0" footer="0"/>
  <pageSetup paperSize="9" scale="60" fitToHeight="100" orientation="portrait" r:id="rId4"/>
  <headerFooter>
    <oddFooter>&amp;C&amp;8 Strana &amp;P z &amp;N</oddFooter>
    <evenFooter>&amp;C&amp;8 Strana &amp;P z &amp;N</evenFooter>
    <firstFooter>&amp;C&amp;8 Strana &amp;P z &amp;N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219"/>
  <sheetViews>
    <sheetView showGridLines="0" topLeftCell="A166" zoomScale="110" zoomScaleNormal="110" workbookViewId="0">
      <selection activeCell="M186" sqref="M186"/>
    </sheetView>
  </sheetViews>
  <sheetFormatPr defaultRowHeight="15"/>
  <cols>
    <col min="1" max="1" width="6.28515625" customWidth="1"/>
    <col min="2" max="2" width="1.5703125" customWidth="1"/>
    <col min="3" max="4" width="5" customWidth="1"/>
    <col min="5" max="5" width="11.5703125" customWidth="1"/>
    <col min="6" max="6" width="9.140625" customWidth="1"/>
    <col min="7" max="7" width="5" customWidth="1"/>
    <col min="8" max="8" width="77.85546875" customWidth="1"/>
    <col min="9" max="10" width="20" customWidth="1"/>
    <col min="11" max="11" width="1.5703125" customWidth="1"/>
  </cols>
  <sheetData>
    <row r="1" spans="2:11" ht="37.5" customHeight="1"/>
    <row r="2" spans="2:11" ht="7.5" customHeight="1">
      <c r="B2" s="528"/>
      <c r="C2" s="529"/>
      <c r="D2" s="529"/>
      <c r="E2" s="529"/>
      <c r="F2" s="529"/>
      <c r="G2" s="529"/>
      <c r="H2" s="529"/>
      <c r="I2" s="529"/>
      <c r="J2" s="529"/>
      <c r="K2" s="530"/>
    </row>
    <row r="3" spans="2:11" s="46" customFormat="1" ht="45" customHeight="1">
      <c r="B3" s="531"/>
      <c r="C3" s="837" t="s">
        <v>469</v>
      </c>
      <c r="D3" s="837"/>
      <c r="E3" s="837"/>
      <c r="F3" s="837"/>
      <c r="G3" s="837"/>
      <c r="H3" s="837"/>
      <c r="I3" s="837"/>
      <c r="J3" s="837"/>
      <c r="K3" s="532"/>
    </row>
    <row r="4" spans="2:11" ht="25.5" customHeight="1">
      <c r="B4" s="533"/>
      <c r="C4" s="836" t="s">
        <v>470</v>
      </c>
      <c r="D4" s="836"/>
      <c r="E4" s="836"/>
      <c r="F4" s="836"/>
      <c r="G4" s="836"/>
      <c r="H4" s="836"/>
      <c r="I4" s="836"/>
      <c r="J4" s="836"/>
      <c r="K4" s="534"/>
    </row>
    <row r="5" spans="2:11" ht="5.25" customHeight="1">
      <c r="B5" s="533"/>
      <c r="C5" s="802"/>
      <c r="D5" s="802"/>
      <c r="E5" s="802"/>
      <c r="F5" s="802"/>
      <c r="G5" s="802"/>
      <c r="H5" s="802"/>
      <c r="I5" s="802"/>
      <c r="J5" s="802"/>
      <c r="K5" s="534"/>
    </row>
    <row r="6" spans="2:11" ht="15" customHeight="1">
      <c r="B6" s="533"/>
      <c r="C6" s="835" t="s">
        <v>471</v>
      </c>
      <c r="D6" s="835"/>
      <c r="E6" s="835"/>
      <c r="F6" s="835"/>
      <c r="G6" s="835"/>
      <c r="H6" s="835"/>
      <c r="I6" s="835"/>
      <c r="J6" s="835"/>
      <c r="K6" s="534"/>
    </row>
    <row r="7" spans="2:11" ht="15" customHeight="1">
      <c r="B7" s="535"/>
      <c r="C7" s="835" t="s">
        <v>472</v>
      </c>
      <c r="D7" s="835"/>
      <c r="E7" s="835"/>
      <c r="F7" s="835"/>
      <c r="G7" s="835"/>
      <c r="H7" s="835"/>
      <c r="I7" s="835"/>
      <c r="J7" s="835"/>
      <c r="K7" s="534"/>
    </row>
    <row r="8" spans="2:11" ht="12.75" customHeight="1">
      <c r="B8" s="535"/>
      <c r="C8" s="803"/>
      <c r="D8" s="803"/>
      <c r="E8" s="803"/>
      <c r="F8" s="803"/>
      <c r="G8" s="803"/>
      <c r="H8" s="803"/>
      <c r="I8" s="803"/>
      <c r="J8" s="803"/>
      <c r="K8" s="534"/>
    </row>
    <row r="9" spans="2:11" ht="15" customHeight="1">
      <c r="B9" s="535"/>
      <c r="C9" s="835" t="s">
        <v>473</v>
      </c>
      <c r="D9" s="835"/>
      <c r="E9" s="835"/>
      <c r="F9" s="835"/>
      <c r="G9" s="835"/>
      <c r="H9" s="835"/>
      <c r="I9" s="835"/>
      <c r="J9" s="835"/>
      <c r="K9" s="534"/>
    </row>
    <row r="10" spans="2:11" ht="15" customHeight="1">
      <c r="B10" s="535"/>
      <c r="C10" s="803"/>
      <c r="D10" s="835" t="s">
        <v>474</v>
      </c>
      <c r="E10" s="835"/>
      <c r="F10" s="835"/>
      <c r="G10" s="835"/>
      <c r="H10" s="835"/>
      <c r="I10" s="835"/>
      <c r="J10" s="835"/>
      <c r="K10" s="534"/>
    </row>
    <row r="11" spans="2:11" ht="15" customHeight="1">
      <c r="B11" s="535"/>
      <c r="C11" s="804"/>
      <c r="D11" s="835" t="s">
        <v>475</v>
      </c>
      <c r="E11" s="835"/>
      <c r="F11" s="835"/>
      <c r="G11" s="835"/>
      <c r="H11" s="835"/>
      <c r="I11" s="835"/>
      <c r="J11" s="835"/>
      <c r="K11" s="534"/>
    </row>
    <row r="12" spans="2:11" ht="15" customHeight="1">
      <c r="B12" s="535"/>
      <c r="C12" s="804"/>
      <c r="D12" s="803"/>
      <c r="E12" s="803"/>
      <c r="F12" s="803"/>
      <c r="G12" s="803"/>
      <c r="H12" s="803"/>
      <c r="I12" s="803"/>
      <c r="J12" s="803"/>
      <c r="K12" s="534"/>
    </row>
    <row r="13" spans="2:11" ht="15" customHeight="1">
      <c r="B13" s="535"/>
      <c r="C13" s="804"/>
      <c r="D13" s="805" t="s">
        <v>476</v>
      </c>
      <c r="E13" s="803"/>
      <c r="F13" s="803"/>
      <c r="G13" s="803"/>
      <c r="H13" s="803"/>
      <c r="I13" s="803"/>
      <c r="J13" s="803"/>
      <c r="K13" s="534"/>
    </row>
    <row r="14" spans="2:11" ht="12.75" customHeight="1">
      <c r="B14" s="535"/>
      <c r="C14" s="804"/>
      <c r="D14" s="804"/>
      <c r="E14" s="804"/>
      <c r="F14" s="804"/>
      <c r="G14" s="804"/>
      <c r="H14" s="804"/>
      <c r="I14" s="804"/>
      <c r="J14" s="804"/>
      <c r="K14" s="534"/>
    </row>
    <row r="15" spans="2:11" ht="15" customHeight="1">
      <c r="B15" s="535"/>
      <c r="C15" s="804"/>
      <c r="D15" s="835" t="s">
        <v>477</v>
      </c>
      <c r="E15" s="835"/>
      <c r="F15" s="835"/>
      <c r="G15" s="835"/>
      <c r="H15" s="835"/>
      <c r="I15" s="835"/>
      <c r="J15" s="835"/>
      <c r="K15" s="534"/>
    </row>
    <row r="16" spans="2:11" ht="15" customHeight="1">
      <c r="B16" s="535"/>
      <c r="C16" s="804"/>
      <c r="D16" s="835" t="s">
        <v>478</v>
      </c>
      <c r="E16" s="835"/>
      <c r="F16" s="835"/>
      <c r="G16" s="835"/>
      <c r="H16" s="835"/>
      <c r="I16" s="835"/>
      <c r="J16" s="835"/>
      <c r="K16" s="534"/>
    </row>
    <row r="17" spans="2:11" ht="15" customHeight="1">
      <c r="B17" s="535"/>
      <c r="C17" s="804"/>
      <c r="D17" s="835" t="s">
        <v>479</v>
      </c>
      <c r="E17" s="835"/>
      <c r="F17" s="835"/>
      <c r="G17" s="835"/>
      <c r="H17" s="835"/>
      <c r="I17" s="835"/>
      <c r="J17" s="835"/>
      <c r="K17" s="534"/>
    </row>
    <row r="18" spans="2:11" ht="15" customHeight="1">
      <c r="B18" s="535"/>
      <c r="C18" s="804"/>
      <c r="D18" s="804"/>
      <c r="E18" s="806" t="s">
        <v>60</v>
      </c>
      <c r="F18" s="835" t="s">
        <v>480</v>
      </c>
      <c r="G18" s="835"/>
      <c r="H18" s="835"/>
      <c r="I18" s="835"/>
      <c r="J18" s="835"/>
      <c r="K18" s="534"/>
    </row>
    <row r="19" spans="2:11" ht="15" customHeight="1">
      <c r="B19" s="535"/>
      <c r="C19" s="804"/>
      <c r="D19" s="804"/>
      <c r="E19" s="806" t="s">
        <v>481</v>
      </c>
      <c r="F19" s="835" t="s">
        <v>482</v>
      </c>
      <c r="G19" s="835"/>
      <c r="H19" s="835"/>
      <c r="I19" s="835"/>
      <c r="J19" s="835"/>
      <c r="K19" s="534"/>
    </row>
    <row r="20" spans="2:11" ht="15" customHeight="1">
      <c r="B20" s="535"/>
      <c r="C20" s="804"/>
      <c r="D20" s="804"/>
      <c r="E20" s="806" t="s">
        <v>483</v>
      </c>
      <c r="F20" s="835" t="s">
        <v>484</v>
      </c>
      <c r="G20" s="835"/>
      <c r="H20" s="835"/>
      <c r="I20" s="835"/>
      <c r="J20" s="835"/>
      <c r="K20" s="534"/>
    </row>
    <row r="21" spans="2:11" ht="15" customHeight="1">
      <c r="B21" s="535"/>
      <c r="C21" s="804"/>
      <c r="D21" s="804"/>
      <c r="E21" s="806" t="s">
        <v>485</v>
      </c>
      <c r="F21" s="835" t="s">
        <v>486</v>
      </c>
      <c r="G21" s="835"/>
      <c r="H21" s="835"/>
      <c r="I21" s="835"/>
      <c r="J21" s="835"/>
      <c r="K21" s="534"/>
    </row>
    <row r="22" spans="2:11" ht="15" customHeight="1">
      <c r="B22" s="535"/>
      <c r="C22" s="804"/>
      <c r="D22" s="804"/>
      <c r="E22" s="806" t="s">
        <v>487</v>
      </c>
      <c r="F22" s="835" t="s">
        <v>488</v>
      </c>
      <c r="G22" s="835"/>
      <c r="H22" s="835"/>
      <c r="I22" s="835"/>
      <c r="J22" s="835"/>
      <c r="K22" s="534"/>
    </row>
    <row r="23" spans="2:11" ht="15" customHeight="1">
      <c r="B23" s="535"/>
      <c r="C23" s="804"/>
      <c r="D23" s="804"/>
      <c r="E23" s="806" t="s">
        <v>489</v>
      </c>
      <c r="F23" s="835" t="s">
        <v>490</v>
      </c>
      <c r="G23" s="835"/>
      <c r="H23" s="835"/>
      <c r="I23" s="835"/>
      <c r="J23" s="835"/>
      <c r="K23" s="534"/>
    </row>
    <row r="24" spans="2:11" ht="12.75" customHeight="1">
      <c r="B24" s="535"/>
      <c r="C24" s="804"/>
      <c r="D24" s="804"/>
      <c r="E24" s="804"/>
      <c r="F24" s="804"/>
      <c r="G24" s="804"/>
      <c r="H24" s="804"/>
      <c r="I24" s="804"/>
      <c r="J24" s="804"/>
      <c r="K24" s="534"/>
    </row>
    <row r="25" spans="2:11" ht="15" customHeight="1">
      <c r="B25" s="535"/>
      <c r="C25" s="835" t="s">
        <v>491</v>
      </c>
      <c r="D25" s="835"/>
      <c r="E25" s="835"/>
      <c r="F25" s="835"/>
      <c r="G25" s="835"/>
      <c r="H25" s="835"/>
      <c r="I25" s="835"/>
      <c r="J25" s="835"/>
      <c r="K25" s="534"/>
    </row>
    <row r="26" spans="2:11" ht="15" customHeight="1">
      <c r="B26" s="535"/>
      <c r="C26" s="835" t="s">
        <v>492</v>
      </c>
      <c r="D26" s="835"/>
      <c r="E26" s="835"/>
      <c r="F26" s="835"/>
      <c r="G26" s="835"/>
      <c r="H26" s="835"/>
      <c r="I26" s="835"/>
      <c r="J26" s="835"/>
      <c r="K26" s="534"/>
    </row>
    <row r="27" spans="2:11" ht="15" customHeight="1">
      <c r="B27" s="535"/>
      <c r="C27" s="803"/>
      <c r="D27" s="835" t="s">
        <v>493</v>
      </c>
      <c r="E27" s="835"/>
      <c r="F27" s="835"/>
      <c r="G27" s="835"/>
      <c r="H27" s="835"/>
      <c r="I27" s="835"/>
      <c r="J27" s="835"/>
      <c r="K27" s="534"/>
    </row>
    <row r="28" spans="2:11" ht="15" customHeight="1">
      <c r="B28" s="535"/>
      <c r="C28" s="804"/>
      <c r="D28" s="835" t="s">
        <v>494</v>
      </c>
      <c r="E28" s="835"/>
      <c r="F28" s="835"/>
      <c r="G28" s="835"/>
      <c r="H28" s="835"/>
      <c r="I28" s="835"/>
      <c r="J28" s="835"/>
      <c r="K28" s="534"/>
    </row>
    <row r="29" spans="2:11" ht="12.75" customHeight="1">
      <c r="B29" s="535"/>
      <c r="C29" s="804"/>
      <c r="D29" s="804"/>
      <c r="E29" s="804"/>
      <c r="F29" s="804"/>
      <c r="G29" s="804"/>
      <c r="H29" s="804"/>
      <c r="I29" s="804"/>
      <c r="J29" s="804"/>
      <c r="K29" s="534"/>
    </row>
    <row r="30" spans="2:11" ht="15" customHeight="1">
      <c r="B30" s="535"/>
      <c r="C30" s="804"/>
      <c r="D30" s="835" t="s">
        <v>495</v>
      </c>
      <c r="E30" s="835"/>
      <c r="F30" s="835"/>
      <c r="G30" s="835"/>
      <c r="H30" s="835"/>
      <c r="I30" s="835"/>
      <c r="J30" s="835"/>
      <c r="K30" s="534"/>
    </row>
    <row r="31" spans="2:11" ht="15" customHeight="1">
      <c r="B31" s="535"/>
      <c r="C31" s="804"/>
      <c r="D31" s="835" t="s">
        <v>496</v>
      </c>
      <c r="E31" s="835"/>
      <c r="F31" s="835"/>
      <c r="G31" s="835"/>
      <c r="H31" s="835"/>
      <c r="I31" s="835"/>
      <c r="J31" s="835"/>
      <c r="K31" s="534"/>
    </row>
    <row r="32" spans="2:11" ht="12.75" customHeight="1">
      <c r="B32" s="535"/>
      <c r="C32" s="804"/>
      <c r="D32" s="804"/>
      <c r="E32" s="804"/>
      <c r="F32" s="804"/>
      <c r="G32" s="804"/>
      <c r="H32" s="804"/>
      <c r="I32" s="804"/>
      <c r="J32" s="804"/>
      <c r="K32" s="534"/>
    </row>
    <row r="33" spans="2:11" ht="15" customHeight="1">
      <c r="B33" s="535"/>
      <c r="C33" s="804"/>
      <c r="D33" s="835" t="s">
        <v>497</v>
      </c>
      <c r="E33" s="835"/>
      <c r="F33" s="835"/>
      <c r="G33" s="835"/>
      <c r="H33" s="835"/>
      <c r="I33" s="835"/>
      <c r="J33" s="835"/>
      <c r="K33" s="534"/>
    </row>
    <row r="34" spans="2:11" ht="15" customHeight="1">
      <c r="B34" s="535"/>
      <c r="C34" s="804"/>
      <c r="D34" s="835" t="s">
        <v>498</v>
      </c>
      <c r="E34" s="835"/>
      <c r="F34" s="835"/>
      <c r="G34" s="835"/>
      <c r="H34" s="835"/>
      <c r="I34" s="835"/>
      <c r="J34" s="835"/>
      <c r="K34" s="534"/>
    </row>
    <row r="35" spans="2:11" ht="15" customHeight="1">
      <c r="B35" s="535"/>
      <c r="C35" s="804"/>
      <c r="D35" s="835" t="s">
        <v>499</v>
      </c>
      <c r="E35" s="835"/>
      <c r="F35" s="835"/>
      <c r="G35" s="835"/>
      <c r="H35" s="835"/>
      <c r="I35" s="835"/>
      <c r="J35" s="835"/>
      <c r="K35" s="534"/>
    </row>
    <row r="36" spans="2:11" ht="15" customHeight="1">
      <c r="B36" s="535"/>
      <c r="C36" s="804"/>
      <c r="D36" s="803"/>
      <c r="E36" s="805" t="s">
        <v>78</v>
      </c>
      <c r="F36" s="803"/>
      <c r="G36" s="835" t="s">
        <v>500</v>
      </c>
      <c r="H36" s="835"/>
      <c r="I36" s="835"/>
      <c r="J36" s="835"/>
      <c r="K36" s="534"/>
    </row>
    <row r="37" spans="2:11" ht="30.75" customHeight="1">
      <c r="B37" s="535"/>
      <c r="C37" s="804"/>
      <c r="D37" s="803"/>
      <c r="E37" s="805" t="s">
        <v>501</v>
      </c>
      <c r="F37" s="803"/>
      <c r="G37" s="835" t="s">
        <v>502</v>
      </c>
      <c r="H37" s="835"/>
      <c r="I37" s="835"/>
      <c r="J37" s="835"/>
      <c r="K37" s="534"/>
    </row>
    <row r="38" spans="2:11" ht="15" customHeight="1">
      <c r="B38" s="535"/>
      <c r="C38" s="804"/>
      <c r="D38" s="803"/>
      <c r="E38" s="805" t="s">
        <v>33</v>
      </c>
      <c r="F38" s="803"/>
      <c r="G38" s="835" t="s">
        <v>503</v>
      </c>
      <c r="H38" s="835"/>
      <c r="I38" s="835"/>
      <c r="J38" s="835"/>
      <c r="K38" s="534"/>
    </row>
    <row r="39" spans="2:11" ht="15" customHeight="1">
      <c r="B39" s="535"/>
      <c r="C39" s="804"/>
      <c r="D39" s="803"/>
      <c r="E39" s="805" t="s">
        <v>35</v>
      </c>
      <c r="F39" s="803"/>
      <c r="G39" s="835" t="s">
        <v>504</v>
      </c>
      <c r="H39" s="835"/>
      <c r="I39" s="835"/>
      <c r="J39" s="835"/>
      <c r="K39" s="534"/>
    </row>
    <row r="40" spans="2:11" ht="15" customHeight="1">
      <c r="B40" s="535"/>
      <c r="C40" s="804"/>
      <c r="D40" s="803"/>
      <c r="E40" s="805" t="s">
        <v>79</v>
      </c>
      <c r="F40" s="803"/>
      <c r="G40" s="835" t="s">
        <v>505</v>
      </c>
      <c r="H40" s="835"/>
      <c r="I40" s="835"/>
      <c r="J40" s="835"/>
      <c r="K40" s="534"/>
    </row>
    <row r="41" spans="2:11" ht="15" customHeight="1">
      <c r="B41" s="535"/>
      <c r="C41" s="804"/>
      <c r="D41" s="803"/>
      <c r="E41" s="805" t="s">
        <v>80</v>
      </c>
      <c r="F41" s="803"/>
      <c r="G41" s="835" t="s">
        <v>506</v>
      </c>
      <c r="H41" s="835"/>
      <c r="I41" s="835"/>
      <c r="J41" s="835"/>
      <c r="K41" s="534"/>
    </row>
    <row r="42" spans="2:11" ht="15" customHeight="1">
      <c r="B42" s="535"/>
      <c r="C42" s="804"/>
      <c r="D42" s="803"/>
      <c r="E42" s="805" t="s">
        <v>507</v>
      </c>
      <c r="F42" s="803"/>
      <c r="G42" s="835" t="s">
        <v>508</v>
      </c>
      <c r="H42" s="835"/>
      <c r="I42" s="835"/>
      <c r="J42" s="835"/>
      <c r="K42" s="534"/>
    </row>
    <row r="43" spans="2:11" ht="15" customHeight="1">
      <c r="B43" s="535"/>
      <c r="C43" s="804"/>
      <c r="D43" s="803"/>
      <c r="E43" s="805"/>
      <c r="F43" s="803"/>
      <c r="G43" s="835" t="s">
        <v>509</v>
      </c>
      <c r="H43" s="835"/>
      <c r="I43" s="835"/>
      <c r="J43" s="835"/>
      <c r="K43" s="534"/>
    </row>
    <row r="44" spans="2:11" ht="15" customHeight="1">
      <c r="B44" s="535"/>
      <c r="C44" s="804"/>
      <c r="D44" s="803"/>
      <c r="E44" s="805" t="s">
        <v>510</v>
      </c>
      <c r="F44" s="803"/>
      <c r="G44" s="835" t="s">
        <v>511</v>
      </c>
      <c r="H44" s="835"/>
      <c r="I44" s="835"/>
      <c r="J44" s="835"/>
      <c r="K44" s="534"/>
    </row>
    <row r="45" spans="2:11" ht="15" customHeight="1">
      <c r="B45" s="535"/>
      <c r="C45" s="804"/>
      <c r="D45" s="803"/>
      <c r="E45" s="805" t="s">
        <v>83</v>
      </c>
      <c r="F45" s="803"/>
      <c r="G45" s="835" t="s">
        <v>512</v>
      </c>
      <c r="H45" s="835"/>
      <c r="I45" s="835"/>
      <c r="J45" s="835"/>
      <c r="K45" s="534"/>
    </row>
    <row r="46" spans="2:11" ht="12.75" customHeight="1">
      <c r="B46" s="535"/>
      <c r="C46" s="804"/>
      <c r="D46" s="803"/>
      <c r="E46" s="803"/>
      <c r="F46" s="803"/>
      <c r="G46" s="803"/>
      <c r="H46" s="803"/>
      <c r="I46" s="803"/>
      <c r="J46" s="803"/>
      <c r="K46" s="534"/>
    </row>
    <row r="47" spans="2:11" ht="15" customHeight="1">
      <c r="B47" s="535"/>
      <c r="C47" s="804"/>
      <c r="D47" s="835" t="s">
        <v>513</v>
      </c>
      <c r="E47" s="835"/>
      <c r="F47" s="835"/>
      <c r="G47" s="835"/>
      <c r="H47" s="835"/>
      <c r="I47" s="835"/>
      <c r="J47" s="835"/>
      <c r="K47" s="534"/>
    </row>
    <row r="48" spans="2:11" ht="15" customHeight="1">
      <c r="B48" s="535"/>
      <c r="C48" s="804"/>
      <c r="D48" s="804"/>
      <c r="E48" s="835" t="s">
        <v>514</v>
      </c>
      <c r="F48" s="835"/>
      <c r="G48" s="835"/>
      <c r="H48" s="835"/>
      <c r="I48" s="835"/>
      <c r="J48" s="835"/>
      <c r="K48" s="534"/>
    </row>
    <row r="49" spans="2:11" ht="15" customHeight="1">
      <c r="B49" s="535"/>
      <c r="C49" s="804"/>
      <c r="D49" s="804"/>
      <c r="E49" s="835" t="s">
        <v>515</v>
      </c>
      <c r="F49" s="835"/>
      <c r="G49" s="835"/>
      <c r="H49" s="835"/>
      <c r="I49" s="835"/>
      <c r="J49" s="835"/>
      <c r="K49" s="534"/>
    </row>
    <row r="50" spans="2:11" ht="15" customHeight="1">
      <c r="B50" s="535"/>
      <c r="C50" s="804"/>
      <c r="D50" s="804"/>
      <c r="E50" s="835" t="s">
        <v>516</v>
      </c>
      <c r="F50" s="835"/>
      <c r="G50" s="835"/>
      <c r="H50" s="835"/>
      <c r="I50" s="835"/>
      <c r="J50" s="835"/>
      <c r="K50" s="534"/>
    </row>
    <row r="51" spans="2:11" ht="15" customHeight="1">
      <c r="B51" s="535"/>
      <c r="C51" s="804"/>
      <c r="D51" s="835" t="s">
        <v>517</v>
      </c>
      <c r="E51" s="835"/>
      <c r="F51" s="835"/>
      <c r="G51" s="835"/>
      <c r="H51" s="835"/>
      <c r="I51" s="835"/>
      <c r="J51" s="835"/>
      <c r="K51" s="534"/>
    </row>
    <row r="52" spans="2:11" ht="25.5" customHeight="1">
      <c r="B52" s="533"/>
      <c r="C52" s="836" t="s">
        <v>518</v>
      </c>
      <c r="D52" s="836"/>
      <c r="E52" s="836"/>
      <c r="F52" s="836"/>
      <c r="G52" s="836"/>
      <c r="H52" s="836"/>
      <c r="I52" s="836"/>
      <c r="J52" s="836"/>
      <c r="K52" s="534"/>
    </row>
    <row r="53" spans="2:11" ht="5.25" customHeight="1">
      <c r="B53" s="533"/>
      <c r="C53" s="802"/>
      <c r="D53" s="802"/>
      <c r="E53" s="802"/>
      <c r="F53" s="802"/>
      <c r="G53" s="802"/>
      <c r="H53" s="802"/>
      <c r="I53" s="802"/>
      <c r="J53" s="802"/>
      <c r="K53" s="534"/>
    </row>
    <row r="54" spans="2:11" ht="15" customHeight="1">
      <c r="B54" s="533"/>
      <c r="C54" s="835" t="s">
        <v>519</v>
      </c>
      <c r="D54" s="835"/>
      <c r="E54" s="835"/>
      <c r="F54" s="835"/>
      <c r="G54" s="835"/>
      <c r="H54" s="835"/>
      <c r="I54" s="835"/>
      <c r="J54" s="835"/>
      <c r="K54" s="534"/>
    </row>
    <row r="55" spans="2:11" ht="15" customHeight="1">
      <c r="B55" s="533"/>
      <c r="C55" s="835" t="s">
        <v>520</v>
      </c>
      <c r="D55" s="835"/>
      <c r="E55" s="835"/>
      <c r="F55" s="835"/>
      <c r="G55" s="835"/>
      <c r="H55" s="835"/>
      <c r="I55" s="835"/>
      <c r="J55" s="835"/>
      <c r="K55" s="534"/>
    </row>
    <row r="56" spans="2:11" ht="12.75" customHeight="1">
      <c r="B56" s="533"/>
      <c r="C56" s="803"/>
      <c r="D56" s="803"/>
      <c r="E56" s="803"/>
      <c r="F56" s="803"/>
      <c r="G56" s="803"/>
      <c r="H56" s="803"/>
      <c r="I56" s="803"/>
      <c r="J56" s="803"/>
      <c r="K56" s="534"/>
    </row>
    <row r="57" spans="2:11" ht="15" customHeight="1">
      <c r="B57" s="533"/>
      <c r="C57" s="835" t="s">
        <v>521</v>
      </c>
      <c r="D57" s="835"/>
      <c r="E57" s="835"/>
      <c r="F57" s="835"/>
      <c r="G57" s="835"/>
      <c r="H57" s="835"/>
      <c r="I57" s="835"/>
      <c r="J57" s="835"/>
      <c r="K57" s="534"/>
    </row>
    <row r="58" spans="2:11" ht="15" customHeight="1">
      <c r="B58" s="533"/>
      <c r="C58" s="804"/>
      <c r="D58" s="835" t="s">
        <v>522</v>
      </c>
      <c r="E58" s="835"/>
      <c r="F58" s="835"/>
      <c r="G58" s="835"/>
      <c r="H58" s="835"/>
      <c r="I58" s="835"/>
      <c r="J58" s="835"/>
      <c r="K58" s="534"/>
    </row>
    <row r="59" spans="2:11" ht="15" customHeight="1">
      <c r="B59" s="533"/>
      <c r="C59" s="804"/>
      <c r="D59" s="835" t="s">
        <v>523</v>
      </c>
      <c r="E59" s="835"/>
      <c r="F59" s="835"/>
      <c r="G59" s="835"/>
      <c r="H59" s="835"/>
      <c r="I59" s="835"/>
      <c r="J59" s="835"/>
      <c r="K59" s="534"/>
    </row>
    <row r="60" spans="2:11" ht="15" customHeight="1">
      <c r="B60" s="533"/>
      <c r="C60" s="804"/>
      <c r="D60" s="835" t="s">
        <v>524</v>
      </c>
      <c r="E60" s="835"/>
      <c r="F60" s="835"/>
      <c r="G60" s="835"/>
      <c r="H60" s="835"/>
      <c r="I60" s="835"/>
      <c r="J60" s="835"/>
      <c r="K60" s="534"/>
    </row>
    <row r="61" spans="2:11" ht="15" customHeight="1">
      <c r="B61" s="533"/>
      <c r="C61" s="804"/>
      <c r="D61" s="835" t="s">
        <v>525</v>
      </c>
      <c r="E61" s="835"/>
      <c r="F61" s="835"/>
      <c r="G61" s="835"/>
      <c r="H61" s="835"/>
      <c r="I61" s="835"/>
      <c r="J61" s="835"/>
      <c r="K61" s="534"/>
    </row>
    <row r="62" spans="2:11" ht="15" customHeight="1">
      <c r="B62" s="533"/>
      <c r="C62" s="804"/>
      <c r="D62" s="838" t="s">
        <v>526</v>
      </c>
      <c r="E62" s="838"/>
      <c r="F62" s="838"/>
      <c r="G62" s="838"/>
      <c r="H62" s="838"/>
      <c r="I62" s="838"/>
      <c r="J62" s="838"/>
      <c r="K62" s="534"/>
    </row>
    <row r="63" spans="2:11" ht="15" customHeight="1">
      <c r="B63" s="533"/>
      <c r="C63" s="804"/>
      <c r="D63" s="835" t="s">
        <v>527</v>
      </c>
      <c r="E63" s="835"/>
      <c r="F63" s="835"/>
      <c r="G63" s="835"/>
      <c r="H63" s="835"/>
      <c r="I63" s="835"/>
      <c r="J63" s="835"/>
      <c r="K63" s="534"/>
    </row>
    <row r="64" spans="2:11" ht="12.75" customHeight="1">
      <c r="B64" s="533"/>
      <c r="C64" s="804"/>
      <c r="D64" s="804"/>
      <c r="E64" s="807"/>
      <c r="F64" s="804"/>
      <c r="G64" s="804"/>
      <c r="H64" s="804"/>
      <c r="I64" s="804"/>
      <c r="J64" s="804"/>
      <c r="K64" s="534"/>
    </row>
    <row r="65" spans="2:11" ht="15" customHeight="1">
      <c r="B65" s="533"/>
      <c r="C65" s="804"/>
      <c r="D65" s="835" t="s">
        <v>528</v>
      </c>
      <c r="E65" s="835"/>
      <c r="F65" s="835"/>
      <c r="G65" s="835"/>
      <c r="H65" s="835"/>
      <c r="I65" s="835"/>
      <c r="J65" s="835"/>
      <c r="K65" s="534"/>
    </row>
    <row r="66" spans="2:11" ht="15" customHeight="1">
      <c r="B66" s="533"/>
      <c r="C66" s="804"/>
      <c r="D66" s="838" t="s">
        <v>529</v>
      </c>
      <c r="E66" s="838"/>
      <c r="F66" s="838"/>
      <c r="G66" s="838"/>
      <c r="H66" s="838"/>
      <c r="I66" s="838"/>
      <c r="J66" s="838"/>
      <c r="K66" s="534"/>
    </row>
    <row r="67" spans="2:11" ht="15" customHeight="1">
      <c r="B67" s="533"/>
      <c r="C67" s="804"/>
      <c r="D67" s="835" t="s">
        <v>530</v>
      </c>
      <c r="E67" s="835"/>
      <c r="F67" s="835"/>
      <c r="G67" s="835"/>
      <c r="H67" s="835"/>
      <c r="I67" s="835"/>
      <c r="J67" s="835"/>
      <c r="K67" s="534"/>
    </row>
    <row r="68" spans="2:11" ht="15" customHeight="1">
      <c r="B68" s="533"/>
      <c r="C68" s="804"/>
      <c r="D68" s="835" t="s">
        <v>531</v>
      </c>
      <c r="E68" s="835"/>
      <c r="F68" s="835"/>
      <c r="G68" s="835"/>
      <c r="H68" s="835"/>
      <c r="I68" s="835"/>
      <c r="J68" s="835"/>
      <c r="K68" s="534"/>
    </row>
    <row r="69" spans="2:11" ht="15" customHeight="1">
      <c r="B69" s="533"/>
      <c r="C69" s="804"/>
      <c r="D69" s="835" t="s">
        <v>532</v>
      </c>
      <c r="E69" s="835"/>
      <c r="F69" s="835"/>
      <c r="G69" s="835"/>
      <c r="H69" s="835"/>
      <c r="I69" s="835"/>
      <c r="J69" s="835"/>
      <c r="K69" s="534"/>
    </row>
    <row r="70" spans="2:11" ht="15" customHeight="1">
      <c r="B70" s="533"/>
      <c r="C70" s="804"/>
      <c r="D70" s="835" t="s">
        <v>533</v>
      </c>
      <c r="E70" s="835"/>
      <c r="F70" s="835"/>
      <c r="G70" s="835"/>
      <c r="H70" s="835"/>
      <c r="I70" s="835"/>
      <c r="J70" s="835"/>
      <c r="K70" s="534"/>
    </row>
    <row r="71" spans="2:11" ht="12.75" customHeight="1">
      <c r="B71" s="536"/>
      <c r="C71" s="537"/>
      <c r="D71" s="537"/>
      <c r="E71" s="537"/>
      <c r="F71" s="537"/>
      <c r="G71" s="537"/>
      <c r="H71" s="537"/>
      <c r="I71" s="537"/>
      <c r="J71" s="537"/>
      <c r="K71" s="538"/>
    </row>
    <row r="72" spans="2:11" ht="18.75" customHeight="1">
      <c r="B72" s="808"/>
      <c r="C72" s="808"/>
      <c r="D72" s="808"/>
      <c r="E72" s="808"/>
      <c r="F72" s="808"/>
      <c r="G72" s="808"/>
      <c r="H72" s="808"/>
      <c r="I72" s="808"/>
      <c r="J72" s="808"/>
      <c r="K72" s="539"/>
    </row>
    <row r="73" spans="2:11" ht="18.75" customHeight="1">
      <c r="B73" s="539"/>
      <c r="C73" s="539"/>
      <c r="D73" s="539"/>
      <c r="E73" s="539"/>
      <c r="F73" s="539"/>
      <c r="G73" s="539"/>
      <c r="H73" s="539"/>
      <c r="I73" s="539"/>
      <c r="J73" s="539"/>
      <c r="K73" s="539"/>
    </row>
    <row r="74" spans="2:11" ht="7.5" customHeight="1">
      <c r="B74" s="540"/>
      <c r="C74" s="541"/>
      <c r="D74" s="541"/>
      <c r="E74" s="541"/>
      <c r="F74" s="541"/>
      <c r="G74" s="541"/>
      <c r="H74" s="541"/>
      <c r="I74" s="541"/>
      <c r="J74" s="541"/>
      <c r="K74" s="542"/>
    </row>
    <row r="75" spans="2:11" ht="45" customHeight="1">
      <c r="B75" s="543"/>
      <c r="C75" s="839" t="s">
        <v>534</v>
      </c>
      <c r="D75" s="839"/>
      <c r="E75" s="839"/>
      <c r="F75" s="839"/>
      <c r="G75" s="839"/>
      <c r="H75" s="839"/>
      <c r="I75" s="839"/>
      <c r="J75" s="839"/>
      <c r="K75" s="544"/>
    </row>
    <row r="76" spans="2:11" ht="17.25" customHeight="1">
      <c r="B76" s="543"/>
      <c r="C76" s="809" t="s">
        <v>535</v>
      </c>
      <c r="D76" s="809"/>
      <c r="E76" s="809"/>
      <c r="F76" s="809" t="s">
        <v>536</v>
      </c>
      <c r="G76" s="545"/>
      <c r="H76" s="809" t="s">
        <v>35</v>
      </c>
      <c r="I76" s="809" t="s">
        <v>38</v>
      </c>
      <c r="J76" s="809" t="s">
        <v>537</v>
      </c>
      <c r="K76" s="544"/>
    </row>
    <row r="77" spans="2:11" ht="17.25" customHeight="1">
      <c r="B77" s="543"/>
      <c r="C77" s="546" t="s">
        <v>538</v>
      </c>
      <c r="D77" s="546"/>
      <c r="E77" s="546"/>
      <c r="F77" s="547" t="s">
        <v>539</v>
      </c>
      <c r="G77" s="548"/>
      <c r="H77" s="546"/>
      <c r="I77" s="546"/>
      <c r="J77" s="546" t="s">
        <v>540</v>
      </c>
      <c r="K77" s="544"/>
    </row>
    <row r="78" spans="2:11" ht="5.25" customHeight="1">
      <c r="B78" s="543"/>
      <c r="C78" s="810"/>
      <c r="D78" s="810"/>
      <c r="E78" s="810"/>
      <c r="F78" s="810"/>
      <c r="G78" s="549"/>
      <c r="H78" s="810"/>
      <c r="I78" s="810"/>
      <c r="J78" s="810"/>
      <c r="K78" s="544"/>
    </row>
    <row r="79" spans="2:11" ht="15" customHeight="1">
      <c r="B79" s="543"/>
      <c r="C79" s="805" t="s">
        <v>33</v>
      </c>
      <c r="D79" s="811"/>
      <c r="E79" s="811"/>
      <c r="F79" s="812" t="s">
        <v>541</v>
      </c>
      <c r="G79" s="550"/>
      <c r="H79" s="805" t="s">
        <v>542</v>
      </c>
      <c r="I79" s="805" t="s">
        <v>543</v>
      </c>
      <c r="J79" s="805">
        <v>20</v>
      </c>
      <c r="K79" s="544"/>
    </row>
    <row r="80" spans="2:11" ht="15" customHeight="1">
      <c r="B80" s="543"/>
      <c r="C80" s="805" t="s">
        <v>544</v>
      </c>
      <c r="D80" s="805"/>
      <c r="E80" s="805"/>
      <c r="F80" s="812" t="s">
        <v>541</v>
      </c>
      <c r="G80" s="550"/>
      <c r="H80" s="805" t="s">
        <v>545</v>
      </c>
      <c r="I80" s="805" t="s">
        <v>543</v>
      </c>
      <c r="J80" s="805">
        <v>120</v>
      </c>
      <c r="K80" s="544"/>
    </row>
    <row r="81" spans="2:11" ht="15" customHeight="1">
      <c r="B81" s="551"/>
      <c r="C81" s="805" t="s">
        <v>546</v>
      </c>
      <c r="D81" s="805"/>
      <c r="E81" s="805"/>
      <c r="F81" s="812" t="s">
        <v>547</v>
      </c>
      <c r="G81" s="550"/>
      <c r="H81" s="805" t="s">
        <v>548</v>
      </c>
      <c r="I81" s="805" t="s">
        <v>543</v>
      </c>
      <c r="J81" s="805">
        <v>50</v>
      </c>
      <c r="K81" s="544"/>
    </row>
    <row r="82" spans="2:11" ht="15" customHeight="1">
      <c r="B82" s="551"/>
      <c r="C82" s="805" t="s">
        <v>549</v>
      </c>
      <c r="D82" s="805"/>
      <c r="E82" s="805"/>
      <c r="F82" s="812" t="s">
        <v>541</v>
      </c>
      <c r="G82" s="550"/>
      <c r="H82" s="805" t="s">
        <v>550</v>
      </c>
      <c r="I82" s="805" t="s">
        <v>551</v>
      </c>
      <c r="J82" s="805"/>
      <c r="K82" s="544"/>
    </row>
    <row r="83" spans="2:11" ht="15" customHeight="1">
      <c r="B83" s="551"/>
      <c r="C83" s="805" t="s">
        <v>552</v>
      </c>
      <c r="D83" s="805"/>
      <c r="E83" s="805"/>
      <c r="F83" s="812" t="s">
        <v>547</v>
      </c>
      <c r="G83" s="805"/>
      <c r="H83" s="805" t="s">
        <v>553</v>
      </c>
      <c r="I83" s="805" t="s">
        <v>543</v>
      </c>
      <c r="J83" s="805">
        <v>15</v>
      </c>
      <c r="K83" s="544"/>
    </row>
    <row r="84" spans="2:11" ht="15" customHeight="1">
      <c r="B84" s="551"/>
      <c r="C84" s="805" t="s">
        <v>554</v>
      </c>
      <c r="D84" s="805"/>
      <c r="E84" s="805"/>
      <c r="F84" s="812" t="s">
        <v>547</v>
      </c>
      <c r="G84" s="805"/>
      <c r="H84" s="805" t="s">
        <v>555</v>
      </c>
      <c r="I84" s="805" t="s">
        <v>543</v>
      </c>
      <c r="J84" s="805">
        <v>15</v>
      </c>
      <c r="K84" s="544"/>
    </row>
    <row r="85" spans="2:11" ht="15" customHeight="1">
      <c r="B85" s="551"/>
      <c r="C85" s="805" t="s">
        <v>556</v>
      </c>
      <c r="D85" s="805"/>
      <c r="E85" s="805"/>
      <c r="F85" s="812" t="s">
        <v>547</v>
      </c>
      <c r="G85" s="805"/>
      <c r="H85" s="805" t="s">
        <v>557</v>
      </c>
      <c r="I85" s="805" t="s">
        <v>543</v>
      </c>
      <c r="J85" s="805">
        <v>20</v>
      </c>
      <c r="K85" s="544"/>
    </row>
    <row r="86" spans="2:11" ht="15" customHeight="1">
      <c r="B86" s="551"/>
      <c r="C86" s="805" t="s">
        <v>558</v>
      </c>
      <c r="D86" s="805"/>
      <c r="E86" s="805"/>
      <c r="F86" s="812" t="s">
        <v>547</v>
      </c>
      <c r="G86" s="805"/>
      <c r="H86" s="805" t="s">
        <v>559</v>
      </c>
      <c r="I86" s="805" t="s">
        <v>543</v>
      </c>
      <c r="J86" s="805">
        <v>20</v>
      </c>
      <c r="K86" s="544"/>
    </row>
    <row r="87" spans="2:11" ht="15" customHeight="1">
      <c r="B87" s="551"/>
      <c r="C87" s="805" t="s">
        <v>560</v>
      </c>
      <c r="D87" s="805"/>
      <c r="E87" s="805"/>
      <c r="F87" s="812" t="s">
        <v>547</v>
      </c>
      <c r="G87" s="550"/>
      <c r="H87" s="805" t="s">
        <v>561</v>
      </c>
      <c r="I87" s="805" t="s">
        <v>543</v>
      </c>
      <c r="J87" s="805">
        <v>50</v>
      </c>
      <c r="K87" s="544"/>
    </row>
    <row r="88" spans="2:11" ht="15" customHeight="1">
      <c r="B88" s="551"/>
      <c r="C88" s="805" t="s">
        <v>562</v>
      </c>
      <c r="D88" s="805"/>
      <c r="E88" s="805"/>
      <c r="F88" s="812" t="s">
        <v>547</v>
      </c>
      <c r="G88" s="550"/>
      <c r="H88" s="805" t="s">
        <v>563</v>
      </c>
      <c r="I88" s="805" t="s">
        <v>543</v>
      </c>
      <c r="J88" s="805">
        <v>20</v>
      </c>
      <c r="K88" s="544"/>
    </row>
    <row r="89" spans="2:11" ht="15" customHeight="1">
      <c r="B89" s="551"/>
      <c r="C89" s="805" t="s">
        <v>564</v>
      </c>
      <c r="D89" s="805"/>
      <c r="E89" s="805"/>
      <c r="F89" s="812" t="s">
        <v>547</v>
      </c>
      <c r="G89" s="550"/>
      <c r="H89" s="805" t="s">
        <v>565</v>
      </c>
      <c r="I89" s="805" t="s">
        <v>543</v>
      </c>
      <c r="J89" s="805">
        <v>20</v>
      </c>
      <c r="K89" s="544"/>
    </row>
    <row r="90" spans="2:11" ht="15" customHeight="1">
      <c r="B90" s="551"/>
      <c r="C90" s="805" t="s">
        <v>566</v>
      </c>
      <c r="D90" s="805"/>
      <c r="E90" s="805"/>
      <c r="F90" s="812" t="s">
        <v>547</v>
      </c>
      <c r="G90" s="550"/>
      <c r="H90" s="805" t="s">
        <v>567</v>
      </c>
      <c r="I90" s="805" t="s">
        <v>543</v>
      </c>
      <c r="J90" s="805">
        <v>50</v>
      </c>
      <c r="K90" s="544"/>
    </row>
    <row r="91" spans="2:11" ht="15" customHeight="1">
      <c r="B91" s="551"/>
      <c r="C91" s="805" t="s">
        <v>568</v>
      </c>
      <c r="D91" s="805"/>
      <c r="E91" s="805"/>
      <c r="F91" s="812" t="s">
        <v>547</v>
      </c>
      <c r="G91" s="550"/>
      <c r="H91" s="805" t="s">
        <v>568</v>
      </c>
      <c r="I91" s="805" t="s">
        <v>543</v>
      </c>
      <c r="J91" s="805">
        <v>50</v>
      </c>
      <c r="K91" s="544"/>
    </row>
    <row r="92" spans="2:11" ht="15" customHeight="1">
      <c r="B92" s="551"/>
      <c r="C92" s="805" t="s">
        <v>569</v>
      </c>
      <c r="D92" s="805"/>
      <c r="E92" s="805"/>
      <c r="F92" s="812" t="s">
        <v>547</v>
      </c>
      <c r="G92" s="550"/>
      <c r="H92" s="805" t="s">
        <v>570</v>
      </c>
      <c r="I92" s="805" t="s">
        <v>543</v>
      </c>
      <c r="J92" s="805">
        <v>255</v>
      </c>
      <c r="K92" s="544"/>
    </row>
    <row r="93" spans="2:11" ht="15" customHeight="1">
      <c r="B93" s="551"/>
      <c r="C93" s="805" t="s">
        <v>571</v>
      </c>
      <c r="D93" s="805"/>
      <c r="E93" s="805"/>
      <c r="F93" s="812" t="s">
        <v>541</v>
      </c>
      <c r="G93" s="550"/>
      <c r="H93" s="805" t="s">
        <v>572</v>
      </c>
      <c r="I93" s="805" t="s">
        <v>573</v>
      </c>
      <c r="J93" s="805"/>
      <c r="K93" s="544"/>
    </row>
    <row r="94" spans="2:11" ht="15" customHeight="1">
      <c r="B94" s="551"/>
      <c r="C94" s="805" t="s">
        <v>574</v>
      </c>
      <c r="D94" s="805"/>
      <c r="E94" s="805"/>
      <c r="F94" s="812" t="s">
        <v>541</v>
      </c>
      <c r="G94" s="550"/>
      <c r="H94" s="805" t="s">
        <v>575</v>
      </c>
      <c r="I94" s="805" t="s">
        <v>576</v>
      </c>
      <c r="J94" s="805"/>
      <c r="K94" s="544"/>
    </row>
    <row r="95" spans="2:11" ht="15" customHeight="1">
      <c r="B95" s="551"/>
      <c r="C95" s="805" t="s">
        <v>577</v>
      </c>
      <c r="D95" s="805"/>
      <c r="E95" s="805"/>
      <c r="F95" s="812" t="s">
        <v>541</v>
      </c>
      <c r="G95" s="550"/>
      <c r="H95" s="805" t="s">
        <v>577</v>
      </c>
      <c r="I95" s="805" t="s">
        <v>576</v>
      </c>
      <c r="J95" s="805"/>
      <c r="K95" s="544"/>
    </row>
    <row r="96" spans="2:11" ht="15" customHeight="1">
      <c r="B96" s="551"/>
      <c r="C96" s="805" t="s">
        <v>21</v>
      </c>
      <c r="D96" s="805"/>
      <c r="E96" s="805"/>
      <c r="F96" s="812" t="s">
        <v>541</v>
      </c>
      <c r="G96" s="550"/>
      <c r="H96" s="805" t="s">
        <v>578</v>
      </c>
      <c r="I96" s="805" t="s">
        <v>576</v>
      </c>
      <c r="J96" s="805"/>
      <c r="K96" s="544"/>
    </row>
    <row r="97" spans="2:11" ht="15" customHeight="1">
      <c r="B97" s="551"/>
      <c r="C97" s="805" t="s">
        <v>27</v>
      </c>
      <c r="D97" s="805"/>
      <c r="E97" s="805"/>
      <c r="F97" s="812" t="s">
        <v>541</v>
      </c>
      <c r="G97" s="550"/>
      <c r="H97" s="805" t="s">
        <v>579</v>
      </c>
      <c r="I97" s="805" t="s">
        <v>576</v>
      </c>
      <c r="J97" s="805"/>
      <c r="K97" s="544"/>
    </row>
    <row r="98" spans="2:11" ht="15" customHeight="1">
      <c r="B98" s="552"/>
      <c r="C98" s="553"/>
      <c r="D98" s="553"/>
      <c r="E98" s="553"/>
      <c r="F98" s="553"/>
      <c r="G98" s="553"/>
      <c r="H98" s="553"/>
      <c r="I98" s="553"/>
      <c r="J98" s="553"/>
      <c r="K98" s="554"/>
    </row>
    <row r="99" spans="2:11" ht="18.75" customHeight="1">
      <c r="B99" s="813"/>
      <c r="C99" s="814"/>
      <c r="D99" s="814"/>
      <c r="E99" s="814"/>
      <c r="F99" s="814"/>
      <c r="G99" s="814"/>
      <c r="H99" s="814"/>
      <c r="I99" s="814"/>
      <c r="J99" s="814"/>
      <c r="K99" s="813"/>
    </row>
    <row r="100" spans="2:11" ht="18.75" customHeight="1">
      <c r="B100" s="539"/>
      <c r="C100" s="539"/>
      <c r="D100" s="539"/>
      <c r="E100" s="539"/>
      <c r="F100" s="539"/>
      <c r="G100" s="539"/>
      <c r="H100" s="539"/>
      <c r="I100" s="539"/>
      <c r="J100" s="539"/>
      <c r="K100" s="539"/>
    </row>
    <row r="101" spans="2:11" ht="7.5" customHeight="1">
      <c r="B101" s="540"/>
      <c r="C101" s="541"/>
      <c r="D101" s="541"/>
      <c r="E101" s="541"/>
      <c r="F101" s="541"/>
      <c r="G101" s="541"/>
      <c r="H101" s="541"/>
      <c r="I101" s="541"/>
      <c r="J101" s="541"/>
      <c r="K101" s="542"/>
    </row>
    <row r="102" spans="2:11" ht="45" customHeight="1">
      <c r="B102" s="543"/>
      <c r="C102" s="839" t="s">
        <v>580</v>
      </c>
      <c r="D102" s="839"/>
      <c r="E102" s="839"/>
      <c r="F102" s="839"/>
      <c r="G102" s="839"/>
      <c r="H102" s="839"/>
      <c r="I102" s="839"/>
      <c r="J102" s="839"/>
      <c r="K102" s="544"/>
    </row>
    <row r="103" spans="2:11" ht="17.25" customHeight="1">
      <c r="B103" s="543"/>
      <c r="C103" s="809" t="s">
        <v>535</v>
      </c>
      <c r="D103" s="809"/>
      <c r="E103" s="809"/>
      <c r="F103" s="809" t="s">
        <v>536</v>
      </c>
      <c r="G103" s="545"/>
      <c r="H103" s="809" t="s">
        <v>35</v>
      </c>
      <c r="I103" s="809" t="s">
        <v>38</v>
      </c>
      <c r="J103" s="809" t="s">
        <v>537</v>
      </c>
      <c r="K103" s="544"/>
    </row>
    <row r="104" spans="2:11" ht="17.25" customHeight="1">
      <c r="B104" s="543"/>
      <c r="C104" s="546" t="s">
        <v>538</v>
      </c>
      <c r="D104" s="546"/>
      <c r="E104" s="546"/>
      <c r="F104" s="547" t="s">
        <v>539</v>
      </c>
      <c r="G104" s="548"/>
      <c r="H104" s="546"/>
      <c r="I104" s="546"/>
      <c r="J104" s="546" t="s">
        <v>540</v>
      </c>
      <c r="K104" s="544"/>
    </row>
    <row r="105" spans="2:11" ht="5.25" customHeight="1">
      <c r="B105" s="543"/>
      <c r="C105" s="809"/>
      <c r="D105" s="809"/>
      <c r="E105" s="809"/>
      <c r="F105" s="809"/>
      <c r="G105" s="815"/>
      <c r="H105" s="809"/>
      <c r="I105" s="809"/>
      <c r="J105" s="809"/>
      <c r="K105" s="544"/>
    </row>
    <row r="106" spans="2:11" ht="15" customHeight="1">
      <c r="B106" s="543"/>
      <c r="C106" s="805" t="s">
        <v>33</v>
      </c>
      <c r="D106" s="811"/>
      <c r="E106" s="811"/>
      <c r="F106" s="812" t="s">
        <v>541</v>
      </c>
      <c r="G106" s="805"/>
      <c r="H106" s="805" t="s">
        <v>581</v>
      </c>
      <c r="I106" s="805" t="s">
        <v>543</v>
      </c>
      <c r="J106" s="805">
        <v>20</v>
      </c>
      <c r="K106" s="544"/>
    </row>
    <row r="107" spans="2:11" ht="15" customHeight="1">
      <c r="B107" s="543"/>
      <c r="C107" s="805" t="s">
        <v>544</v>
      </c>
      <c r="D107" s="805"/>
      <c r="E107" s="805"/>
      <c r="F107" s="812" t="s">
        <v>541</v>
      </c>
      <c r="G107" s="805"/>
      <c r="H107" s="805" t="s">
        <v>581</v>
      </c>
      <c r="I107" s="805" t="s">
        <v>543</v>
      </c>
      <c r="J107" s="805">
        <v>120</v>
      </c>
      <c r="K107" s="544"/>
    </row>
    <row r="108" spans="2:11" ht="15" customHeight="1">
      <c r="B108" s="551"/>
      <c r="C108" s="805" t="s">
        <v>546</v>
      </c>
      <c r="D108" s="805"/>
      <c r="E108" s="805"/>
      <c r="F108" s="812" t="s">
        <v>547</v>
      </c>
      <c r="G108" s="805"/>
      <c r="H108" s="805" t="s">
        <v>581</v>
      </c>
      <c r="I108" s="805" t="s">
        <v>543</v>
      </c>
      <c r="J108" s="805">
        <v>50</v>
      </c>
      <c r="K108" s="544"/>
    </row>
    <row r="109" spans="2:11" ht="15" customHeight="1">
      <c r="B109" s="551"/>
      <c r="C109" s="805" t="s">
        <v>549</v>
      </c>
      <c r="D109" s="805"/>
      <c r="E109" s="805"/>
      <c r="F109" s="812" t="s">
        <v>541</v>
      </c>
      <c r="G109" s="805"/>
      <c r="H109" s="805" t="s">
        <v>581</v>
      </c>
      <c r="I109" s="805" t="s">
        <v>551</v>
      </c>
      <c r="J109" s="805"/>
      <c r="K109" s="544"/>
    </row>
    <row r="110" spans="2:11" ht="15" customHeight="1">
      <c r="B110" s="551"/>
      <c r="C110" s="805" t="s">
        <v>560</v>
      </c>
      <c r="D110" s="805"/>
      <c r="E110" s="805"/>
      <c r="F110" s="812" t="s">
        <v>547</v>
      </c>
      <c r="G110" s="805"/>
      <c r="H110" s="805" t="s">
        <v>581</v>
      </c>
      <c r="I110" s="805" t="s">
        <v>543</v>
      </c>
      <c r="J110" s="805">
        <v>50</v>
      </c>
      <c r="K110" s="544"/>
    </row>
    <row r="111" spans="2:11" ht="15" customHeight="1">
      <c r="B111" s="551"/>
      <c r="C111" s="805" t="s">
        <v>568</v>
      </c>
      <c r="D111" s="805"/>
      <c r="E111" s="805"/>
      <c r="F111" s="812" t="s">
        <v>547</v>
      </c>
      <c r="G111" s="805"/>
      <c r="H111" s="805" t="s">
        <v>581</v>
      </c>
      <c r="I111" s="805" t="s">
        <v>543</v>
      </c>
      <c r="J111" s="805">
        <v>50</v>
      </c>
      <c r="K111" s="544"/>
    </row>
    <row r="112" spans="2:11" ht="15" customHeight="1">
      <c r="B112" s="551"/>
      <c r="C112" s="805" t="s">
        <v>566</v>
      </c>
      <c r="D112" s="805"/>
      <c r="E112" s="805"/>
      <c r="F112" s="812" t="s">
        <v>547</v>
      </c>
      <c r="G112" s="805"/>
      <c r="H112" s="805" t="s">
        <v>581</v>
      </c>
      <c r="I112" s="805" t="s">
        <v>543</v>
      </c>
      <c r="J112" s="805">
        <v>50</v>
      </c>
      <c r="K112" s="544"/>
    </row>
    <row r="113" spans="2:11" ht="15" customHeight="1">
      <c r="B113" s="551"/>
      <c r="C113" s="805" t="s">
        <v>33</v>
      </c>
      <c r="D113" s="805"/>
      <c r="E113" s="805"/>
      <c r="F113" s="812" t="s">
        <v>541</v>
      </c>
      <c r="G113" s="805"/>
      <c r="H113" s="805" t="s">
        <v>582</v>
      </c>
      <c r="I113" s="805" t="s">
        <v>543</v>
      </c>
      <c r="J113" s="805">
        <v>20</v>
      </c>
      <c r="K113" s="544"/>
    </row>
    <row r="114" spans="2:11" ht="15" customHeight="1">
      <c r="B114" s="551"/>
      <c r="C114" s="805" t="s">
        <v>583</v>
      </c>
      <c r="D114" s="805"/>
      <c r="E114" s="805"/>
      <c r="F114" s="812" t="s">
        <v>541</v>
      </c>
      <c r="G114" s="805"/>
      <c r="H114" s="805" t="s">
        <v>584</v>
      </c>
      <c r="I114" s="805" t="s">
        <v>543</v>
      </c>
      <c r="J114" s="805">
        <v>120</v>
      </c>
      <c r="K114" s="544"/>
    </row>
    <row r="115" spans="2:11" ht="15" customHeight="1">
      <c r="B115" s="551"/>
      <c r="C115" s="805" t="s">
        <v>21</v>
      </c>
      <c r="D115" s="805"/>
      <c r="E115" s="805"/>
      <c r="F115" s="812" t="s">
        <v>541</v>
      </c>
      <c r="G115" s="805"/>
      <c r="H115" s="805" t="s">
        <v>585</v>
      </c>
      <c r="I115" s="805" t="s">
        <v>576</v>
      </c>
      <c r="J115" s="805"/>
      <c r="K115" s="544"/>
    </row>
    <row r="116" spans="2:11" ht="15" customHeight="1">
      <c r="B116" s="551"/>
      <c r="C116" s="805" t="s">
        <v>27</v>
      </c>
      <c r="D116" s="805"/>
      <c r="E116" s="805"/>
      <c r="F116" s="812" t="s">
        <v>541</v>
      </c>
      <c r="G116" s="805"/>
      <c r="H116" s="805" t="s">
        <v>586</v>
      </c>
      <c r="I116" s="805" t="s">
        <v>576</v>
      </c>
      <c r="J116" s="805"/>
      <c r="K116" s="544"/>
    </row>
    <row r="117" spans="2:11" ht="15" customHeight="1">
      <c r="B117" s="551"/>
      <c r="C117" s="805" t="s">
        <v>38</v>
      </c>
      <c r="D117" s="805"/>
      <c r="E117" s="805"/>
      <c r="F117" s="812" t="s">
        <v>541</v>
      </c>
      <c r="G117" s="805"/>
      <c r="H117" s="805" t="s">
        <v>587</v>
      </c>
      <c r="I117" s="805" t="s">
        <v>588</v>
      </c>
      <c r="J117" s="805"/>
      <c r="K117" s="544"/>
    </row>
    <row r="118" spans="2:11" ht="15" customHeight="1">
      <c r="B118" s="552"/>
      <c r="C118" s="555"/>
      <c r="D118" s="555"/>
      <c r="E118" s="555"/>
      <c r="F118" s="555"/>
      <c r="G118" s="555"/>
      <c r="H118" s="555"/>
      <c r="I118" s="555"/>
      <c r="J118" s="555"/>
      <c r="K118" s="554"/>
    </row>
    <row r="119" spans="2:11" ht="18.75" customHeight="1">
      <c r="B119" s="816"/>
      <c r="C119" s="817"/>
      <c r="D119" s="817"/>
      <c r="E119" s="817"/>
      <c r="F119" s="818"/>
      <c r="G119" s="817"/>
      <c r="H119" s="817"/>
      <c r="I119" s="817"/>
      <c r="J119" s="817"/>
      <c r="K119" s="816"/>
    </row>
    <row r="120" spans="2:11" ht="18.75" customHeight="1">
      <c r="B120" s="539"/>
      <c r="C120" s="539"/>
      <c r="D120" s="539"/>
      <c r="E120" s="539"/>
      <c r="F120" s="539"/>
      <c r="G120" s="539"/>
      <c r="H120" s="539"/>
      <c r="I120" s="539"/>
      <c r="J120" s="539"/>
      <c r="K120" s="539"/>
    </row>
    <row r="121" spans="2:11" ht="7.5" customHeight="1">
      <c r="B121" s="556"/>
      <c r="C121" s="557"/>
      <c r="D121" s="557"/>
      <c r="E121" s="557"/>
      <c r="F121" s="557"/>
      <c r="G121" s="557"/>
      <c r="H121" s="557"/>
      <c r="I121" s="557"/>
      <c r="J121" s="557"/>
      <c r="K121" s="558"/>
    </row>
    <row r="122" spans="2:11" ht="45" customHeight="1">
      <c r="B122" s="559"/>
      <c r="C122" s="837" t="s">
        <v>589</v>
      </c>
      <c r="D122" s="837"/>
      <c r="E122" s="837"/>
      <c r="F122" s="837"/>
      <c r="G122" s="837"/>
      <c r="H122" s="837"/>
      <c r="I122" s="837"/>
      <c r="J122" s="837"/>
      <c r="K122" s="560"/>
    </row>
    <row r="123" spans="2:11" ht="17.25" customHeight="1">
      <c r="B123" s="561"/>
      <c r="C123" s="809" t="s">
        <v>535</v>
      </c>
      <c r="D123" s="809"/>
      <c r="E123" s="809"/>
      <c r="F123" s="809" t="s">
        <v>536</v>
      </c>
      <c r="G123" s="545"/>
      <c r="H123" s="809" t="s">
        <v>35</v>
      </c>
      <c r="I123" s="809" t="s">
        <v>38</v>
      </c>
      <c r="J123" s="809" t="s">
        <v>537</v>
      </c>
      <c r="K123" s="562"/>
    </row>
    <row r="124" spans="2:11" ht="17.25" customHeight="1">
      <c r="B124" s="561"/>
      <c r="C124" s="546" t="s">
        <v>538</v>
      </c>
      <c r="D124" s="546"/>
      <c r="E124" s="546"/>
      <c r="F124" s="547" t="s">
        <v>539</v>
      </c>
      <c r="G124" s="548"/>
      <c r="H124" s="546"/>
      <c r="I124" s="546"/>
      <c r="J124" s="546" t="s">
        <v>540</v>
      </c>
      <c r="K124" s="562"/>
    </row>
    <row r="125" spans="2:11" ht="5.25" customHeight="1">
      <c r="B125" s="563"/>
      <c r="C125" s="810"/>
      <c r="D125" s="810"/>
      <c r="E125" s="810"/>
      <c r="F125" s="810"/>
      <c r="G125" s="819"/>
      <c r="H125" s="810"/>
      <c r="I125" s="810"/>
      <c r="J125" s="810"/>
      <c r="K125" s="564"/>
    </row>
    <row r="126" spans="2:11" ht="15" customHeight="1">
      <c r="B126" s="563"/>
      <c r="C126" s="805" t="s">
        <v>544</v>
      </c>
      <c r="D126" s="811"/>
      <c r="E126" s="811"/>
      <c r="F126" s="812" t="s">
        <v>541</v>
      </c>
      <c r="G126" s="805"/>
      <c r="H126" s="805" t="s">
        <v>581</v>
      </c>
      <c r="I126" s="805" t="s">
        <v>543</v>
      </c>
      <c r="J126" s="805">
        <v>120</v>
      </c>
      <c r="K126" s="565"/>
    </row>
    <row r="127" spans="2:11" ht="15" customHeight="1">
      <c r="B127" s="563"/>
      <c r="C127" s="805" t="s">
        <v>590</v>
      </c>
      <c r="D127" s="805"/>
      <c r="E127" s="805"/>
      <c r="F127" s="812" t="s">
        <v>541</v>
      </c>
      <c r="G127" s="805"/>
      <c r="H127" s="805" t="s">
        <v>591</v>
      </c>
      <c r="I127" s="805" t="s">
        <v>543</v>
      </c>
      <c r="J127" s="805" t="s">
        <v>592</v>
      </c>
      <c r="K127" s="565"/>
    </row>
    <row r="128" spans="2:11" ht="15" customHeight="1">
      <c r="B128" s="563"/>
      <c r="C128" s="805" t="s">
        <v>489</v>
      </c>
      <c r="D128" s="805"/>
      <c r="E128" s="805"/>
      <c r="F128" s="812" t="s">
        <v>541</v>
      </c>
      <c r="G128" s="805"/>
      <c r="H128" s="805" t="s">
        <v>593</v>
      </c>
      <c r="I128" s="805" t="s">
        <v>543</v>
      </c>
      <c r="J128" s="805" t="s">
        <v>592</v>
      </c>
      <c r="K128" s="565"/>
    </row>
    <row r="129" spans="2:11" ht="15" customHeight="1">
      <c r="B129" s="563"/>
      <c r="C129" s="805" t="s">
        <v>552</v>
      </c>
      <c r="D129" s="805"/>
      <c r="E129" s="805"/>
      <c r="F129" s="812" t="s">
        <v>547</v>
      </c>
      <c r="G129" s="805"/>
      <c r="H129" s="805" t="s">
        <v>553</v>
      </c>
      <c r="I129" s="805" t="s">
        <v>543</v>
      </c>
      <c r="J129" s="805">
        <v>15</v>
      </c>
      <c r="K129" s="565"/>
    </row>
    <row r="130" spans="2:11" ht="15" customHeight="1">
      <c r="B130" s="563"/>
      <c r="C130" s="805" t="s">
        <v>554</v>
      </c>
      <c r="D130" s="805"/>
      <c r="E130" s="805"/>
      <c r="F130" s="812" t="s">
        <v>547</v>
      </c>
      <c r="G130" s="805"/>
      <c r="H130" s="805" t="s">
        <v>555</v>
      </c>
      <c r="I130" s="805" t="s">
        <v>543</v>
      </c>
      <c r="J130" s="805">
        <v>15</v>
      </c>
      <c r="K130" s="565"/>
    </row>
    <row r="131" spans="2:11" ht="15" customHeight="1">
      <c r="B131" s="563"/>
      <c r="C131" s="805" t="s">
        <v>556</v>
      </c>
      <c r="D131" s="805"/>
      <c r="E131" s="805"/>
      <c r="F131" s="812" t="s">
        <v>547</v>
      </c>
      <c r="G131" s="805"/>
      <c r="H131" s="805" t="s">
        <v>557</v>
      </c>
      <c r="I131" s="805" t="s">
        <v>543</v>
      </c>
      <c r="J131" s="805">
        <v>20</v>
      </c>
      <c r="K131" s="565"/>
    </row>
    <row r="132" spans="2:11" ht="15" customHeight="1">
      <c r="B132" s="563"/>
      <c r="C132" s="805" t="s">
        <v>558</v>
      </c>
      <c r="D132" s="805"/>
      <c r="E132" s="805"/>
      <c r="F132" s="812" t="s">
        <v>547</v>
      </c>
      <c r="G132" s="805"/>
      <c r="H132" s="805" t="s">
        <v>559</v>
      </c>
      <c r="I132" s="805" t="s">
        <v>543</v>
      </c>
      <c r="J132" s="805">
        <v>20</v>
      </c>
      <c r="K132" s="565"/>
    </row>
    <row r="133" spans="2:11" ht="15" customHeight="1">
      <c r="B133" s="563"/>
      <c r="C133" s="805" t="s">
        <v>546</v>
      </c>
      <c r="D133" s="805"/>
      <c r="E133" s="805"/>
      <c r="F133" s="812" t="s">
        <v>547</v>
      </c>
      <c r="G133" s="805"/>
      <c r="H133" s="805" t="s">
        <v>581</v>
      </c>
      <c r="I133" s="805" t="s">
        <v>543</v>
      </c>
      <c r="J133" s="805">
        <v>50</v>
      </c>
      <c r="K133" s="565"/>
    </row>
    <row r="134" spans="2:11" ht="15" customHeight="1">
      <c r="B134" s="563"/>
      <c r="C134" s="805" t="s">
        <v>560</v>
      </c>
      <c r="D134" s="805"/>
      <c r="E134" s="805"/>
      <c r="F134" s="812" t="s">
        <v>547</v>
      </c>
      <c r="G134" s="805"/>
      <c r="H134" s="805" t="s">
        <v>581</v>
      </c>
      <c r="I134" s="805" t="s">
        <v>543</v>
      </c>
      <c r="J134" s="805">
        <v>50</v>
      </c>
      <c r="K134" s="565"/>
    </row>
    <row r="135" spans="2:11" ht="15" customHeight="1">
      <c r="B135" s="563"/>
      <c r="C135" s="805" t="s">
        <v>566</v>
      </c>
      <c r="D135" s="805"/>
      <c r="E135" s="805"/>
      <c r="F135" s="812" t="s">
        <v>547</v>
      </c>
      <c r="G135" s="805"/>
      <c r="H135" s="805" t="s">
        <v>581</v>
      </c>
      <c r="I135" s="805" t="s">
        <v>543</v>
      </c>
      <c r="J135" s="805">
        <v>50</v>
      </c>
      <c r="K135" s="565"/>
    </row>
    <row r="136" spans="2:11" ht="15" customHeight="1">
      <c r="B136" s="563"/>
      <c r="C136" s="805" t="s">
        <v>568</v>
      </c>
      <c r="D136" s="805"/>
      <c r="E136" s="805"/>
      <c r="F136" s="812" t="s">
        <v>547</v>
      </c>
      <c r="G136" s="805"/>
      <c r="H136" s="805" t="s">
        <v>581</v>
      </c>
      <c r="I136" s="805" t="s">
        <v>543</v>
      </c>
      <c r="J136" s="805">
        <v>50</v>
      </c>
      <c r="K136" s="565"/>
    </row>
    <row r="137" spans="2:11" ht="15" customHeight="1">
      <c r="B137" s="563"/>
      <c r="C137" s="805" t="s">
        <v>569</v>
      </c>
      <c r="D137" s="805"/>
      <c r="E137" s="805"/>
      <c r="F137" s="812" t="s">
        <v>547</v>
      </c>
      <c r="G137" s="805"/>
      <c r="H137" s="805" t="s">
        <v>594</v>
      </c>
      <c r="I137" s="805" t="s">
        <v>543</v>
      </c>
      <c r="J137" s="805">
        <v>255</v>
      </c>
      <c r="K137" s="565"/>
    </row>
    <row r="138" spans="2:11" ht="15" customHeight="1">
      <c r="B138" s="563"/>
      <c r="C138" s="805" t="s">
        <v>571</v>
      </c>
      <c r="D138" s="805"/>
      <c r="E138" s="805"/>
      <c r="F138" s="812" t="s">
        <v>541</v>
      </c>
      <c r="G138" s="805"/>
      <c r="H138" s="805" t="s">
        <v>595</v>
      </c>
      <c r="I138" s="805" t="s">
        <v>573</v>
      </c>
      <c r="J138" s="805"/>
      <c r="K138" s="565"/>
    </row>
    <row r="139" spans="2:11" ht="15" customHeight="1">
      <c r="B139" s="563"/>
      <c r="C139" s="805" t="s">
        <v>574</v>
      </c>
      <c r="D139" s="805"/>
      <c r="E139" s="805"/>
      <c r="F139" s="812" t="s">
        <v>541</v>
      </c>
      <c r="G139" s="805"/>
      <c r="H139" s="805" t="s">
        <v>596</v>
      </c>
      <c r="I139" s="805" t="s">
        <v>576</v>
      </c>
      <c r="J139" s="805"/>
      <c r="K139" s="565"/>
    </row>
    <row r="140" spans="2:11" ht="15" customHeight="1">
      <c r="B140" s="563"/>
      <c r="C140" s="805" t="s">
        <v>577</v>
      </c>
      <c r="D140" s="805"/>
      <c r="E140" s="805"/>
      <c r="F140" s="812" t="s">
        <v>541</v>
      </c>
      <c r="G140" s="805"/>
      <c r="H140" s="805" t="s">
        <v>577</v>
      </c>
      <c r="I140" s="805" t="s">
        <v>576</v>
      </c>
      <c r="J140" s="805"/>
      <c r="K140" s="565"/>
    </row>
    <row r="141" spans="2:11" ht="15" customHeight="1">
      <c r="B141" s="563"/>
      <c r="C141" s="805" t="s">
        <v>21</v>
      </c>
      <c r="D141" s="805"/>
      <c r="E141" s="805"/>
      <c r="F141" s="812" t="s">
        <v>541</v>
      </c>
      <c r="G141" s="805"/>
      <c r="H141" s="805" t="s">
        <v>597</v>
      </c>
      <c r="I141" s="805" t="s">
        <v>576</v>
      </c>
      <c r="J141" s="805"/>
      <c r="K141" s="565"/>
    </row>
    <row r="142" spans="2:11" ht="15" customHeight="1">
      <c r="B142" s="563"/>
      <c r="C142" s="805" t="s">
        <v>598</v>
      </c>
      <c r="D142" s="805"/>
      <c r="E142" s="805"/>
      <c r="F142" s="812" t="s">
        <v>541</v>
      </c>
      <c r="G142" s="805"/>
      <c r="H142" s="805" t="s">
        <v>599</v>
      </c>
      <c r="I142" s="805" t="s">
        <v>576</v>
      </c>
      <c r="J142" s="805"/>
      <c r="K142" s="565"/>
    </row>
    <row r="143" spans="2:11" ht="15" customHeight="1">
      <c r="B143" s="566"/>
      <c r="C143" s="567"/>
      <c r="D143" s="567"/>
      <c r="E143" s="567"/>
      <c r="F143" s="567"/>
      <c r="G143" s="567"/>
      <c r="H143" s="567"/>
      <c r="I143" s="567"/>
      <c r="J143" s="567"/>
      <c r="K143" s="568"/>
    </row>
    <row r="144" spans="2:11" ht="18.75" customHeight="1">
      <c r="B144" s="817"/>
      <c r="C144" s="817"/>
      <c r="D144" s="817"/>
      <c r="E144" s="817"/>
      <c r="F144" s="818"/>
      <c r="G144" s="817"/>
      <c r="H144" s="817"/>
      <c r="I144" s="817"/>
      <c r="J144" s="817"/>
      <c r="K144" s="817"/>
    </row>
    <row r="145" spans="2:11" ht="18.75" customHeight="1">
      <c r="B145" s="539"/>
      <c r="C145" s="539"/>
      <c r="D145" s="539"/>
      <c r="E145" s="539"/>
      <c r="F145" s="539"/>
      <c r="G145" s="539"/>
      <c r="H145" s="539"/>
      <c r="I145" s="539"/>
      <c r="J145" s="539"/>
      <c r="K145" s="539"/>
    </row>
    <row r="146" spans="2:11" ht="7.5" customHeight="1">
      <c r="B146" s="540"/>
      <c r="C146" s="541"/>
      <c r="D146" s="541"/>
      <c r="E146" s="541"/>
      <c r="F146" s="541"/>
      <c r="G146" s="541"/>
      <c r="H146" s="541"/>
      <c r="I146" s="541"/>
      <c r="J146" s="541"/>
      <c r="K146" s="542"/>
    </row>
    <row r="147" spans="2:11" ht="45" customHeight="1">
      <c r="B147" s="543"/>
      <c r="C147" s="839" t="s">
        <v>600</v>
      </c>
      <c r="D147" s="839"/>
      <c r="E147" s="839"/>
      <c r="F147" s="839"/>
      <c r="G147" s="839"/>
      <c r="H147" s="839"/>
      <c r="I147" s="839"/>
      <c r="J147" s="839"/>
      <c r="K147" s="544"/>
    </row>
    <row r="148" spans="2:11" ht="17.25" customHeight="1">
      <c r="B148" s="543"/>
      <c r="C148" s="809" t="s">
        <v>535</v>
      </c>
      <c r="D148" s="809"/>
      <c r="E148" s="809"/>
      <c r="F148" s="809" t="s">
        <v>536</v>
      </c>
      <c r="G148" s="545"/>
      <c r="H148" s="809" t="s">
        <v>35</v>
      </c>
      <c r="I148" s="809" t="s">
        <v>38</v>
      </c>
      <c r="J148" s="809" t="s">
        <v>537</v>
      </c>
      <c r="K148" s="544"/>
    </row>
    <row r="149" spans="2:11" ht="17.25" customHeight="1">
      <c r="B149" s="543"/>
      <c r="C149" s="546" t="s">
        <v>538</v>
      </c>
      <c r="D149" s="546"/>
      <c r="E149" s="546"/>
      <c r="F149" s="547" t="s">
        <v>539</v>
      </c>
      <c r="G149" s="548"/>
      <c r="H149" s="546"/>
      <c r="I149" s="546"/>
      <c r="J149" s="546" t="s">
        <v>540</v>
      </c>
      <c r="K149" s="544"/>
    </row>
    <row r="150" spans="2:11" ht="5.25" customHeight="1">
      <c r="B150" s="551"/>
      <c r="C150" s="810"/>
      <c r="D150" s="810"/>
      <c r="E150" s="810"/>
      <c r="F150" s="810"/>
      <c r="G150" s="549"/>
      <c r="H150" s="810"/>
      <c r="I150" s="810"/>
      <c r="J150" s="810"/>
      <c r="K150" s="565"/>
    </row>
    <row r="151" spans="2:11" ht="15" customHeight="1">
      <c r="B151" s="551"/>
      <c r="C151" s="820" t="s">
        <v>544</v>
      </c>
      <c r="D151" s="805"/>
      <c r="E151" s="805"/>
      <c r="F151" s="821" t="s">
        <v>541</v>
      </c>
      <c r="G151" s="805"/>
      <c r="H151" s="820" t="s">
        <v>581</v>
      </c>
      <c r="I151" s="820" t="s">
        <v>543</v>
      </c>
      <c r="J151" s="820">
        <v>120</v>
      </c>
      <c r="K151" s="565"/>
    </row>
    <row r="152" spans="2:11" ht="15" customHeight="1">
      <c r="B152" s="551"/>
      <c r="C152" s="820" t="s">
        <v>590</v>
      </c>
      <c r="D152" s="805"/>
      <c r="E152" s="805"/>
      <c r="F152" s="821" t="s">
        <v>541</v>
      </c>
      <c r="G152" s="805"/>
      <c r="H152" s="820" t="s">
        <v>601</v>
      </c>
      <c r="I152" s="820" t="s">
        <v>543</v>
      </c>
      <c r="J152" s="820" t="s">
        <v>592</v>
      </c>
      <c r="K152" s="565"/>
    </row>
    <row r="153" spans="2:11" ht="15" customHeight="1">
      <c r="B153" s="551"/>
      <c r="C153" s="820" t="s">
        <v>489</v>
      </c>
      <c r="D153" s="805"/>
      <c r="E153" s="805"/>
      <c r="F153" s="821" t="s">
        <v>541</v>
      </c>
      <c r="G153" s="805"/>
      <c r="H153" s="820" t="s">
        <v>602</v>
      </c>
      <c r="I153" s="820" t="s">
        <v>543</v>
      </c>
      <c r="J153" s="820" t="s">
        <v>592</v>
      </c>
      <c r="K153" s="565"/>
    </row>
    <row r="154" spans="2:11" ht="15" customHeight="1">
      <c r="B154" s="551"/>
      <c r="C154" s="820" t="s">
        <v>546</v>
      </c>
      <c r="D154" s="805"/>
      <c r="E154" s="805"/>
      <c r="F154" s="821" t="s">
        <v>547</v>
      </c>
      <c r="G154" s="805"/>
      <c r="H154" s="820" t="s">
        <v>581</v>
      </c>
      <c r="I154" s="820" t="s">
        <v>543</v>
      </c>
      <c r="J154" s="820">
        <v>50</v>
      </c>
      <c r="K154" s="565"/>
    </row>
    <row r="155" spans="2:11" ht="15" customHeight="1">
      <c r="B155" s="551"/>
      <c r="C155" s="820" t="s">
        <v>549</v>
      </c>
      <c r="D155" s="805"/>
      <c r="E155" s="805"/>
      <c r="F155" s="821" t="s">
        <v>541</v>
      </c>
      <c r="G155" s="805"/>
      <c r="H155" s="820" t="s">
        <v>581</v>
      </c>
      <c r="I155" s="820" t="s">
        <v>551</v>
      </c>
      <c r="J155" s="820"/>
      <c r="K155" s="565"/>
    </row>
    <row r="156" spans="2:11" ht="15" customHeight="1">
      <c r="B156" s="551"/>
      <c r="C156" s="820" t="s">
        <v>560</v>
      </c>
      <c r="D156" s="805"/>
      <c r="E156" s="805"/>
      <c r="F156" s="821" t="s">
        <v>547</v>
      </c>
      <c r="G156" s="805"/>
      <c r="H156" s="820" t="s">
        <v>581</v>
      </c>
      <c r="I156" s="820" t="s">
        <v>543</v>
      </c>
      <c r="J156" s="820">
        <v>50</v>
      </c>
      <c r="K156" s="565"/>
    </row>
    <row r="157" spans="2:11" ht="15" customHeight="1">
      <c r="B157" s="551"/>
      <c r="C157" s="820" t="s">
        <v>568</v>
      </c>
      <c r="D157" s="805"/>
      <c r="E157" s="805"/>
      <c r="F157" s="821" t="s">
        <v>547</v>
      </c>
      <c r="G157" s="805"/>
      <c r="H157" s="820" t="s">
        <v>581</v>
      </c>
      <c r="I157" s="820" t="s">
        <v>543</v>
      </c>
      <c r="J157" s="820">
        <v>50</v>
      </c>
      <c r="K157" s="565"/>
    </row>
    <row r="158" spans="2:11" ht="15" customHeight="1">
      <c r="B158" s="551"/>
      <c r="C158" s="820" t="s">
        <v>566</v>
      </c>
      <c r="D158" s="805"/>
      <c r="E158" s="805"/>
      <c r="F158" s="821" t="s">
        <v>547</v>
      </c>
      <c r="G158" s="805"/>
      <c r="H158" s="820" t="s">
        <v>581</v>
      </c>
      <c r="I158" s="820" t="s">
        <v>543</v>
      </c>
      <c r="J158" s="820">
        <v>50</v>
      </c>
      <c r="K158" s="565"/>
    </row>
    <row r="159" spans="2:11" ht="15" customHeight="1">
      <c r="B159" s="551"/>
      <c r="C159" s="820" t="s">
        <v>603</v>
      </c>
      <c r="D159" s="805"/>
      <c r="E159" s="805"/>
      <c r="F159" s="821" t="s">
        <v>541</v>
      </c>
      <c r="G159" s="805"/>
      <c r="H159" s="820" t="s">
        <v>604</v>
      </c>
      <c r="I159" s="820" t="s">
        <v>543</v>
      </c>
      <c r="J159" s="820" t="s">
        <v>605</v>
      </c>
      <c r="K159" s="565"/>
    </row>
    <row r="160" spans="2:11" ht="15" customHeight="1">
      <c r="B160" s="551"/>
      <c r="C160" s="820" t="s">
        <v>606</v>
      </c>
      <c r="D160" s="805"/>
      <c r="E160" s="805"/>
      <c r="F160" s="821" t="s">
        <v>541</v>
      </c>
      <c r="G160" s="805"/>
      <c r="H160" s="820" t="s">
        <v>607</v>
      </c>
      <c r="I160" s="820" t="s">
        <v>576</v>
      </c>
      <c r="J160" s="820"/>
      <c r="K160" s="565"/>
    </row>
    <row r="161" spans="2:11" ht="15" customHeight="1">
      <c r="B161" s="569"/>
      <c r="C161" s="555"/>
      <c r="D161" s="555"/>
      <c r="E161" s="555"/>
      <c r="F161" s="555"/>
      <c r="G161" s="555"/>
      <c r="H161" s="555"/>
      <c r="I161" s="555"/>
      <c r="J161" s="555"/>
      <c r="K161" s="570"/>
    </row>
    <row r="162" spans="2:11" ht="18.75" customHeight="1">
      <c r="B162" s="817"/>
      <c r="C162" s="819"/>
      <c r="D162" s="819"/>
      <c r="E162" s="819"/>
      <c r="F162" s="822"/>
      <c r="G162" s="819"/>
      <c r="H162" s="819"/>
      <c r="I162" s="819"/>
      <c r="J162" s="819"/>
      <c r="K162" s="817"/>
    </row>
    <row r="163" spans="2:11" ht="18.75" customHeight="1">
      <c r="B163" s="539"/>
      <c r="C163" s="539"/>
      <c r="D163" s="539"/>
      <c r="E163" s="539"/>
      <c r="F163" s="539"/>
      <c r="G163" s="539"/>
      <c r="H163" s="539"/>
      <c r="I163" s="539"/>
      <c r="J163" s="539"/>
      <c r="K163" s="539"/>
    </row>
    <row r="164" spans="2:11" ht="7.5" customHeight="1">
      <c r="B164" s="528"/>
      <c r="C164" s="529"/>
      <c r="D164" s="529"/>
      <c r="E164" s="529"/>
      <c r="F164" s="529"/>
      <c r="G164" s="529"/>
      <c r="H164" s="529"/>
      <c r="I164" s="529"/>
      <c r="J164" s="529"/>
      <c r="K164" s="530"/>
    </row>
    <row r="165" spans="2:11" ht="45" customHeight="1">
      <c r="B165" s="531"/>
      <c r="C165" s="837" t="s">
        <v>608</v>
      </c>
      <c r="D165" s="837"/>
      <c r="E165" s="837"/>
      <c r="F165" s="837"/>
      <c r="G165" s="837"/>
      <c r="H165" s="837"/>
      <c r="I165" s="837"/>
      <c r="J165" s="837"/>
      <c r="K165" s="532"/>
    </row>
    <row r="166" spans="2:11" ht="17.25" customHeight="1">
      <c r="B166" s="531"/>
      <c r="C166" s="809" t="s">
        <v>535</v>
      </c>
      <c r="D166" s="809"/>
      <c r="E166" s="809"/>
      <c r="F166" s="809" t="s">
        <v>536</v>
      </c>
      <c r="G166" s="571"/>
      <c r="H166" s="823" t="s">
        <v>35</v>
      </c>
      <c r="I166" s="823" t="s">
        <v>38</v>
      </c>
      <c r="J166" s="809" t="s">
        <v>537</v>
      </c>
      <c r="K166" s="532"/>
    </row>
    <row r="167" spans="2:11" ht="17.25" customHeight="1">
      <c r="B167" s="533"/>
      <c r="C167" s="546" t="s">
        <v>538</v>
      </c>
      <c r="D167" s="546"/>
      <c r="E167" s="546"/>
      <c r="F167" s="547" t="s">
        <v>539</v>
      </c>
      <c r="G167" s="572"/>
      <c r="H167" s="573"/>
      <c r="I167" s="573"/>
      <c r="J167" s="546" t="s">
        <v>540</v>
      </c>
      <c r="K167" s="534"/>
    </row>
    <row r="168" spans="2:11" ht="5.25" customHeight="1">
      <c r="B168" s="551"/>
      <c r="C168" s="810"/>
      <c r="D168" s="810"/>
      <c r="E168" s="810"/>
      <c r="F168" s="810"/>
      <c r="G168" s="549"/>
      <c r="H168" s="810"/>
      <c r="I168" s="810"/>
      <c r="J168" s="810"/>
      <c r="K168" s="565"/>
    </row>
    <row r="169" spans="2:11" ht="15" customHeight="1">
      <c r="B169" s="551"/>
      <c r="C169" s="805" t="s">
        <v>544</v>
      </c>
      <c r="D169" s="805"/>
      <c r="E169" s="805"/>
      <c r="F169" s="812" t="s">
        <v>541</v>
      </c>
      <c r="G169" s="805"/>
      <c r="H169" s="805" t="s">
        <v>581</v>
      </c>
      <c r="I169" s="805" t="s">
        <v>543</v>
      </c>
      <c r="J169" s="805">
        <v>120</v>
      </c>
      <c r="K169" s="565"/>
    </row>
    <row r="170" spans="2:11" ht="15" customHeight="1">
      <c r="B170" s="551"/>
      <c r="C170" s="805" t="s">
        <v>590</v>
      </c>
      <c r="D170" s="805"/>
      <c r="E170" s="805"/>
      <c r="F170" s="812" t="s">
        <v>541</v>
      </c>
      <c r="G170" s="805"/>
      <c r="H170" s="805" t="s">
        <v>591</v>
      </c>
      <c r="I170" s="805" t="s">
        <v>543</v>
      </c>
      <c r="J170" s="805" t="s">
        <v>592</v>
      </c>
      <c r="K170" s="565"/>
    </row>
    <row r="171" spans="2:11" ht="15" customHeight="1">
      <c r="B171" s="551"/>
      <c r="C171" s="805" t="s">
        <v>489</v>
      </c>
      <c r="D171" s="805"/>
      <c r="E171" s="805"/>
      <c r="F171" s="812" t="s">
        <v>541</v>
      </c>
      <c r="G171" s="805"/>
      <c r="H171" s="805" t="s">
        <v>609</v>
      </c>
      <c r="I171" s="805" t="s">
        <v>543</v>
      </c>
      <c r="J171" s="805" t="s">
        <v>592</v>
      </c>
      <c r="K171" s="565"/>
    </row>
    <row r="172" spans="2:11" ht="15" customHeight="1">
      <c r="B172" s="551"/>
      <c r="C172" s="805" t="s">
        <v>546</v>
      </c>
      <c r="D172" s="805"/>
      <c r="E172" s="805"/>
      <c r="F172" s="812" t="s">
        <v>547</v>
      </c>
      <c r="G172" s="805"/>
      <c r="H172" s="805" t="s">
        <v>609</v>
      </c>
      <c r="I172" s="805" t="s">
        <v>543</v>
      </c>
      <c r="J172" s="805">
        <v>50</v>
      </c>
      <c r="K172" s="565"/>
    </row>
    <row r="173" spans="2:11" ht="15" customHeight="1">
      <c r="B173" s="551"/>
      <c r="C173" s="805" t="s">
        <v>549</v>
      </c>
      <c r="D173" s="805"/>
      <c r="E173" s="805"/>
      <c r="F173" s="812" t="s">
        <v>541</v>
      </c>
      <c r="G173" s="805"/>
      <c r="H173" s="805" t="s">
        <v>609</v>
      </c>
      <c r="I173" s="805" t="s">
        <v>551</v>
      </c>
      <c r="J173" s="805"/>
      <c r="K173" s="565"/>
    </row>
    <row r="174" spans="2:11" ht="15" customHeight="1">
      <c r="B174" s="551"/>
      <c r="C174" s="805" t="s">
        <v>560</v>
      </c>
      <c r="D174" s="805"/>
      <c r="E174" s="805"/>
      <c r="F174" s="812" t="s">
        <v>547</v>
      </c>
      <c r="G174" s="805"/>
      <c r="H174" s="805" t="s">
        <v>609</v>
      </c>
      <c r="I174" s="805" t="s">
        <v>543</v>
      </c>
      <c r="J174" s="805">
        <v>50</v>
      </c>
      <c r="K174" s="565"/>
    </row>
    <row r="175" spans="2:11" ht="15" customHeight="1">
      <c r="B175" s="551"/>
      <c r="C175" s="805" t="s">
        <v>568</v>
      </c>
      <c r="D175" s="805"/>
      <c r="E175" s="805"/>
      <c r="F175" s="812" t="s">
        <v>547</v>
      </c>
      <c r="G175" s="805"/>
      <c r="H175" s="805" t="s">
        <v>609</v>
      </c>
      <c r="I175" s="805" t="s">
        <v>543</v>
      </c>
      <c r="J175" s="805">
        <v>50</v>
      </c>
      <c r="K175" s="565"/>
    </row>
    <row r="176" spans="2:11" ht="15" customHeight="1">
      <c r="B176" s="551"/>
      <c r="C176" s="805" t="s">
        <v>566</v>
      </c>
      <c r="D176" s="805"/>
      <c r="E176" s="805"/>
      <c r="F176" s="812" t="s">
        <v>547</v>
      </c>
      <c r="G176" s="805"/>
      <c r="H176" s="805" t="s">
        <v>609</v>
      </c>
      <c r="I176" s="805" t="s">
        <v>543</v>
      </c>
      <c r="J176" s="805">
        <v>50</v>
      </c>
      <c r="K176" s="565"/>
    </row>
    <row r="177" spans="2:11" ht="15" customHeight="1">
      <c r="B177" s="551"/>
      <c r="C177" s="805" t="s">
        <v>78</v>
      </c>
      <c r="D177" s="805"/>
      <c r="E177" s="805"/>
      <c r="F177" s="812" t="s">
        <v>541</v>
      </c>
      <c r="G177" s="805"/>
      <c r="H177" s="805" t="s">
        <v>610</v>
      </c>
      <c r="I177" s="805" t="s">
        <v>611</v>
      </c>
      <c r="J177" s="805"/>
      <c r="K177" s="565"/>
    </row>
    <row r="178" spans="2:11" ht="15" customHeight="1">
      <c r="B178" s="551"/>
      <c r="C178" s="805" t="s">
        <v>38</v>
      </c>
      <c r="D178" s="805"/>
      <c r="E178" s="805"/>
      <c r="F178" s="812" t="s">
        <v>541</v>
      </c>
      <c r="G178" s="805"/>
      <c r="H178" s="805" t="s">
        <v>612</v>
      </c>
      <c r="I178" s="805" t="s">
        <v>613</v>
      </c>
      <c r="J178" s="805">
        <v>1</v>
      </c>
      <c r="K178" s="565"/>
    </row>
    <row r="179" spans="2:11" ht="15" customHeight="1">
      <c r="B179" s="551"/>
      <c r="C179" s="805" t="s">
        <v>33</v>
      </c>
      <c r="D179" s="805"/>
      <c r="E179" s="805"/>
      <c r="F179" s="812" t="s">
        <v>541</v>
      </c>
      <c r="G179" s="805"/>
      <c r="H179" s="805" t="s">
        <v>614</v>
      </c>
      <c r="I179" s="805" t="s">
        <v>543</v>
      </c>
      <c r="J179" s="805">
        <v>20</v>
      </c>
      <c r="K179" s="565"/>
    </row>
    <row r="180" spans="2:11" ht="15" customHeight="1">
      <c r="B180" s="551"/>
      <c r="C180" s="805" t="s">
        <v>35</v>
      </c>
      <c r="D180" s="805"/>
      <c r="E180" s="805"/>
      <c r="F180" s="812" t="s">
        <v>541</v>
      </c>
      <c r="G180" s="805"/>
      <c r="H180" s="805" t="s">
        <v>615</v>
      </c>
      <c r="I180" s="805" t="s">
        <v>543</v>
      </c>
      <c r="J180" s="805">
        <v>255</v>
      </c>
      <c r="K180" s="565"/>
    </row>
    <row r="181" spans="2:11" ht="15" customHeight="1">
      <c r="B181" s="551"/>
      <c r="C181" s="805" t="s">
        <v>79</v>
      </c>
      <c r="D181" s="805"/>
      <c r="E181" s="805"/>
      <c r="F181" s="812" t="s">
        <v>541</v>
      </c>
      <c r="G181" s="805"/>
      <c r="H181" s="805" t="s">
        <v>505</v>
      </c>
      <c r="I181" s="805" t="s">
        <v>543</v>
      </c>
      <c r="J181" s="805">
        <v>10</v>
      </c>
      <c r="K181" s="565"/>
    </row>
    <row r="182" spans="2:11" ht="15" customHeight="1">
      <c r="B182" s="551"/>
      <c r="C182" s="805" t="s">
        <v>80</v>
      </c>
      <c r="D182" s="805"/>
      <c r="E182" s="805"/>
      <c r="F182" s="812" t="s">
        <v>541</v>
      </c>
      <c r="G182" s="805"/>
      <c r="H182" s="805" t="s">
        <v>616</v>
      </c>
      <c r="I182" s="805" t="s">
        <v>576</v>
      </c>
      <c r="J182" s="805"/>
      <c r="K182" s="565"/>
    </row>
    <row r="183" spans="2:11" ht="15" customHeight="1">
      <c r="B183" s="551"/>
      <c r="C183" s="805" t="s">
        <v>617</v>
      </c>
      <c r="D183" s="805"/>
      <c r="E183" s="805"/>
      <c r="F183" s="812" t="s">
        <v>541</v>
      </c>
      <c r="G183" s="805"/>
      <c r="H183" s="805" t="s">
        <v>618</v>
      </c>
      <c r="I183" s="805" t="s">
        <v>576</v>
      </c>
      <c r="J183" s="805"/>
      <c r="K183" s="565"/>
    </row>
    <row r="184" spans="2:11" ht="15" customHeight="1">
      <c r="B184" s="551"/>
      <c r="C184" s="805" t="s">
        <v>606</v>
      </c>
      <c r="D184" s="805"/>
      <c r="E184" s="805"/>
      <c r="F184" s="812" t="s">
        <v>541</v>
      </c>
      <c r="G184" s="805"/>
      <c r="H184" s="805" t="s">
        <v>619</v>
      </c>
      <c r="I184" s="805" t="s">
        <v>576</v>
      </c>
      <c r="J184" s="805"/>
      <c r="K184" s="565"/>
    </row>
    <row r="185" spans="2:11" ht="15" customHeight="1">
      <c r="B185" s="551"/>
      <c r="C185" s="805" t="s">
        <v>83</v>
      </c>
      <c r="D185" s="805"/>
      <c r="E185" s="805"/>
      <c r="F185" s="812" t="s">
        <v>547</v>
      </c>
      <c r="G185" s="805"/>
      <c r="H185" s="805" t="s">
        <v>620</v>
      </c>
      <c r="I185" s="805" t="s">
        <v>543</v>
      </c>
      <c r="J185" s="805">
        <v>50</v>
      </c>
      <c r="K185" s="565"/>
    </row>
    <row r="186" spans="2:11" ht="15" customHeight="1">
      <c r="B186" s="551"/>
      <c r="C186" s="805" t="s">
        <v>621</v>
      </c>
      <c r="D186" s="805"/>
      <c r="E186" s="805"/>
      <c r="F186" s="812" t="s">
        <v>547</v>
      </c>
      <c r="G186" s="805"/>
      <c r="H186" s="805" t="s">
        <v>622</v>
      </c>
      <c r="I186" s="805" t="s">
        <v>623</v>
      </c>
      <c r="J186" s="805"/>
      <c r="K186" s="565"/>
    </row>
    <row r="187" spans="2:11" ht="15" customHeight="1">
      <c r="B187" s="551"/>
      <c r="C187" s="805" t="s">
        <v>624</v>
      </c>
      <c r="D187" s="805"/>
      <c r="E187" s="805"/>
      <c r="F187" s="812" t="s">
        <v>547</v>
      </c>
      <c r="G187" s="805"/>
      <c r="H187" s="805" t="s">
        <v>625</v>
      </c>
      <c r="I187" s="805" t="s">
        <v>623</v>
      </c>
      <c r="J187" s="805"/>
      <c r="K187" s="565"/>
    </row>
    <row r="188" spans="2:11" ht="15" customHeight="1">
      <c r="B188" s="551"/>
      <c r="C188" s="805" t="s">
        <v>626</v>
      </c>
      <c r="D188" s="805"/>
      <c r="E188" s="805"/>
      <c r="F188" s="812" t="s">
        <v>547</v>
      </c>
      <c r="G188" s="805"/>
      <c r="H188" s="805" t="s">
        <v>627</v>
      </c>
      <c r="I188" s="805" t="s">
        <v>623</v>
      </c>
      <c r="J188" s="805"/>
      <c r="K188" s="565"/>
    </row>
    <row r="189" spans="2:11" ht="15" customHeight="1">
      <c r="B189" s="551"/>
      <c r="C189" s="824" t="s">
        <v>628</v>
      </c>
      <c r="D189" s="805"/>
      <c r="E189" s="805"/>
      <c r="F189" s="812" t="s">
        <v>547</v>
      </c>
      <c r="G189" s="805"/>
      <c r="H189" s="805" t="s">
        <v>629</v>
      </c>
      <c r="I189" s="805" t="s">
        <v>630</v>
      </c>
      <c r="J189" s="825" t="s">
        <v>631</v>
      </c>
      <c r="K189" s="565"/>
    </row>
    <row r="190" spans="2:11" s="47" customFormat="1" ht="15" customHeight="1">
      <c r="B190" s="574"/>
      <c r="C190" s="826" t="s">
        <v>632</v>
      </c>
      <c r="D190" s="827"/>
      <c r="E190" s="827"/>
      <c r="F190" s="828" t="s">
        <v>547</v>
      </c>
      <c r="G190" s="827"/>
      <c r="H190" s="827" t="s">
        <v>633</v>
      </c>
      <c r="I190" s="827" t="s">
        <v>630</v>
      </c>
      <c r="J190" s="829" t="s">
        <v>631</v>
      </c>
      <c r="K190" s="575"/>
    </row>
    <row r="191" spans="2:11" ht="15" customHeight="1">
      <c r="B191" s="551"/>
      <c r="C191" s="824" t="s">
        <v>25</v>
      </c>
      <c r="D191" s="805"/>
      <c r="E191" s="805"/>
      <c r="F191" s="812" t="s">
        <v>541</v>
      </c>
      <c r="G191" s="805"/>
      <c r="H191" s="803" t="s">
        <v>634</v>
      </c>
      <c r="I191" s="805" t="s">
        <v>635</v>
      </c>
      <c r="J191" s="805"/>
      <c r="K191" s="565"/>
    </row>
    <row r="192" spans="2:11" ht="15" customHeight="1">
      <c r="B192" s="551"/>
      <c r="C192" s="824" t="s">
        <v>636</v>
      </c>
      <c r="D192" s="805"/>
      <c r="E192" s="805"/>
      <c r="F192" s="812" t="s">
        <v>541</v>
      </c>
      <c r="G192" s="805"/>
      <c r="H192" s="805" t="s">
        <v>637</v>
      </c>
      <c r="I192" s="805" t="s">
        <v>576</v>
      </c>
      <c r="J192" s="805"/>
      <c r="K192" s="565"/>
    </row>
    <row r="193" spans="2:11" ht="15" customHeight="1">
      <c r="B193" s="551"/>
      <c r="C193" s="824" t="s">
        <v>638</v>
      </c>
      <c r="D193" s="805"/>
      <c r="E193" s="805"/>
      <c r="F193" s="812" t="s">
        <v>541</v>
      </c>
      <c r="G193" s="805"/>
      <c r="H193" s="805" t="s">
        <v>639</v>
      </c>
      <c r="I193" s="805" t="s">
        <v>576</v>
      </c>
      <c r="J193" s="805"/>
      <c r="K193" s="565"/>
    </row>
    <row r="194" spans="2:11" ht="15" customHeight="1">
      <c r="B194" s="551"/>
      <c r="C194" s="824" t="s">
        <v>640</v>
      </c>
      <c r="D194" s="805"/>
      <c r="E194" s="805"/>
      <c r="F194" s="812" t="s">
        <v>547</v>
      </c>
      <c r="G194" s="805"/>
      <c r="H194" s="805" t="s">
        <v>641</v>
      </c>
      <c r="I194" s="805" t="s">
        <v>576</v>
      </c>
      <c r="J194" s="805"/>
      <c r="K194" s="565"/>
    </row>
    <row r="195" spans="2:11" ht="15" customHeight="1">
      <c r="B195" s="569"/>
      <c r="C195" s="576"/>
      <c r="D195" s="555"/>
      <c r="E195" s="555"/>
      <c r="F195" s="555"/>
      <c r="G195" s="555"/>
      <c r="H195" s="555"/>
      <c r="I195" s="555"/>
      <c r="J195" s="555"/>
      <c r="K195" s="570"/>
    </row>
    <row r="196" spans="2:11" ht="18.75" customHeight="1">
      <c r="B196" s="817"/>
      <c r="C196" s="819"/>
      <c r="D196" s="819"/>
      <c r="E196" s="819"/>
      <c r="F196" s="822"/>
      <c r="G196" s="819"/>
      <c r="H196" s="819"/>
      <c r="I196" s="819"/>
      <c r="J196" s="819"/>
      <c r="K196" s="817"/>
    </row>
    <row r="197" spans="2:11" ht="18.75" customHeight="1">
      <c r="B197" s="817"/>
      <c r="C197" s="819"/>
      <c r="D197" s="819"/>
      <c r="E197" s="819"/>
      <c r="F197" s="822"/>
      <c r="G197" s="819"/>
      <c r="H197" s="819"/>
      <c r="I197" s="819"/>
      <c r="J197" s="819"/>
      <c r="K197" s="817"/>
    </row>
    <row r="198" spans="2:11" ht="18.75" customHeight="1">
      <c r="B198" s="539"/>
      <c r="C198" s="539"/>
      <c r="D198" s="539"/>
      <c r="E198" s="539"/>
      <c r="F198" s="539"/>
      <c r="G198" s="539"/>
      <c r="H198" s="539"/>
      <c r="I198" s="539"/>
      <c r="J198" s="539"/>
      <c r="K198" s="539"/>
    </row>
    <row r="199" spans="2:11">
      <c r="B199" s="528"/>
      <c r="C199" s="529"/>
      <c r="D199" s="529"/>
      <c r="E199" s="529"/>
      <c r="F199" s="529"/>
      <c r="G199" s="529"/>
      <c r="H199" s="529"/>
      <c r="I199" s="529"/>
      <c r="J199" s="529"/>
      <c r="K199" s="530"/>
    </row>
    <row r="200" spans="2:11" ht="21">
      <c r="B200" s="531"/>
      <c r="C200" s="837" t="s">
        <v>642</v>
      </c>
      <c r="D200" s="837"/>
      <c r="E200" s="837"/>
      <c r="F200" s="837"/>
      <c r="G200" s="837"/>
      <c r="H200" s="837"/>
      <c r="I200" s="837"/>
      <c r="J200" s="837"/>
      <c r="K200" s="532"/>
    </row>
    <row r="201" spans="2:11" ht="25.5" customHeight="1">
      <c r="B201" s="531"/>
      <c r="C201" s="602" t="s">
        <v>643</v>
      </c>
      <c r="D201" s="602"/>
      <c r="E201" s="602"/>
      <c r="F201" s="602" t="s">
        <v>644</v>
      </c>
      <c r="G201" s="577"/>
      <c r="H201" s="840" t="s">
        <v>645</v>
      </c>
      <c r="I201" s="840"/>
      <c r="J201" s="840"/>
      <c r="K201" s="532"/>
    </row>
    <row r="202" spans="2:11" ht="5.25" customHeight="1">
      <c r="B202" s="551"/>
      <c r="C202" s="810"/>
      <c r="D202" s="810"/>
      <c r="E202" s="810"/>
      <c r="F202" s="810"/>
      <c r="G202" s="819"/>
      <c r="H202" s="810"/>
      <c r="I202" s="810"/>
      <c r="J202" s="810"/>
      <c r="K202" s="565"/>
    </row>
    <row r="203" spans="2:11" ht="15" customHeight="1">
      <c r="B203" s="551"/>
      <c r="C203" s="805" t="s">
        <v>635</v>
      </c>
      <c r="D203" s="805"/>
      <c r="E203" s="805"/>
      <c r="F203" s="812" t="s">
        <v>26</v>
      </c>
      <c r="G203" s="805"/>
      <c r="H203" s="841" t="s">
        <v>646</v>
      </c>
      <c r="I203" s="841"/>
      <c r="J203" s="841"/>
      <c r="K203" s="565"/>
    </row>
    <row r="204" spans="2:11" ht="15" customHeight="1">
      <c r="B204" s="551"/>
      <c r="C204" s="805"/>
      <c r="D204" s="805"/>
      <c r="E204" s="805"/>
      <c r="F204" s="812" t="s">
        <v>647</v>
      </c>
      <c r="G204" s="805"/>
      <c r="H204" s="841" t="s">
        <v>648</v>
      </c>
      <c r="I204" s="841"/>
      <c r="J204" s="841"/>
      <c r="K204" s="565"/>
    </row>
    <row r="205" spans="2:11" ht="15" customHeight="1">
      <c r="B205" s="551"/>
      <c r="C205" s="805"/>
      <c r="D205" s="805"/>
      <c r="E205" s="805"/>
      <c r="F205" s="812" t="s">
        <v>649</v>
      </c>
      <c r="G205" s="805"/>
      <c r="H205" s="841" t="s">
        <v>650</v>
      </c>
      <c r="I205" s="841"/>
      <c r="J205" s="841"/>
      <c r="K205" s="565"/>
    </row>
    <row r="206" spans="2:11" ht="15" customHeight="1">
      <c r="B206" s="551"/>
      <c r="C206" s="805"/>
      <c r="D206" s="805"/>
      <c r="E206" s="805"/>
      <c r="F206" s="812" t="s">
        <v>651</v>
      </c>
      <c r="G206" s="805"/>
      <c r="H206" s="841" t="s">
        <v>652</v>
      </c>
      <c r="I206" s="841"/>
      <c r="J206" s="841"/>
      <c r="K206" s="565"/>
    </row>
    <row r="207" spans="2:11" ht="15" customHeight="1">
      <c r="B207" s="551"/>
      <c r="C207" s="805"/>
      <c r="D207" s="805"/>
      <c r="E207" s="805"/>
      <c r="F207" s="812" t="s">
        <v>653</v>
      </c>
      <c r="G207" s="805"/>
      <c r="H207" s="841" t="s">
        <v>654</v>
      </c>
      <c r="I207" s="841"/>
      <c r="J207" s="841"/>
      <c r="K207" s="565"/>
    </row>
    <row r="208" spans="2:11" ht="15" customHeight="1">
      <c r="B208" s="551"/>
      <c r="C208" s="805"/>
      <c r="D208" s="805"/>
      <c r="E208" s="805"/>
      <c r="F208" s="812"/>
      <c r="G208" s="805"/>
      <c r="H208" s="805"/>
      <c r="I208" s="805"/>
      <c r="J208" s="805"/>
      <c r="K208" s="565"/>
    </row>
    <row r="209" spans="2:11" ht="15" customHeight="1">
      <c r="B209" s="551"/>
      <c r="C209" s="805" t="s">
        <v>588</v>
      </c>
      <c r="D209" s="805"/>
      <c r="E209" s="805"/>
      <c r="F209" s="812" t="s">
        <v>60</v>
      </c>
      <c r="G209" s="805"/>
      <c r="H209" s="841" t="s">
        <v>655</v>
      </c>
      <c r="I209" s="841"/>
      <c r="J209" s="841"/>
      <c r="K209" s="565"/>
    </row>
    <row r="210" spans="2:11" ht="15" customHeight="1">
      <c r="B210" s="551"/>
      <c r="C210" s="805"/>
      <c r="D210" s="805"/>
      <c r="E210" s="805"/>
      <c r="F210" s="812" t="s">
        <v>483</v>
      </c>
      <c r="G210" s="805"/>
      <c r="H210" s="841" t="s">
        <v>484</v>
      </c>
      <c r="I210" s="841"/>
      <c r="J210" s="841"/>
      <c r="K210" s="565"/>
    </row>
    <row r="211" spans="2:11" ht="15" customHeight="1">
      <c r="B211" s="551"/>
      <c r="C211" s="805"/>
      <c r="D211" s="805"/>
      <c r="E211" s="805"/>
      <c r="F211" s="812" t="s">
        <v>481</v>
      </c>
      <c r="G211" s="805"/>
      <c r="H211" s="841" t="s">
        <v>656</v>
      </c>
      <c r="I211" s="841"/>
      <c r="J211" s="841"/>
      <c r="K211" s="565"/>
    </row>
    <row r="212" spans="2:11" ht="15" customHeight="1">
      <c r="B212" s="578"/>
      <c r="C212" s="805"/>
      <c r="D212" s="805"/>
      <c r="E212" s="805"/>
      <c r="F212" s="812" t="s">
        <v>485</v>
      </c>
      <c r="G212" s="824"/>
      <c r="H212" s="842" t="s">
        <v>486</v>
      </c>
      <c r="I212" s="842"/>
      <c r="J212" s="842"/>
      <c r="K212" s="579"/>
    </row>
    <row r="213" spans="2:11" ht="15" customHeight="1">
      <c r="B213" s="578"/>
      <c r="C213" s="805"/>
      <c r="D213" s="805"/>
      <c r="E213" s="805"/>
      <c r="F213" s="812" t="s">
        <v>487</v>
      </c>
      <c r="G213" s="824"/>
      <c r="H213" s="842" t="s">
        <v>657</v>
      </c>
      <c r="I213" s="842"/>
      <c r="J213" s="842"/>
      <c r="K213" s="579"/>
    </row>
    <row r="214" spans="2:11" ht="15" customHeight="1">
      <c r="B214" s="578"/>
      <c r="C214" s="805"/>
      <c r="D214" s="805"/>
      <c r="E214" s="805"/>
      <c r="F214" s="812"/>
      <c r="G214" s="824"/>
      <c r="H214" s="820"/>
      <c r="I214" s="820"/>
      <c r="J214" s="820"/>
      <c r="K214" s="579"/>
    </row>
    <row r="215" spans="2:11" ht="15" customHeight="1">
      <c r="B215" s="578"/>
      <c r="C215" s="805" t="s">
        <v>613</v>
      </c>
      <c r="D215" s="805"/>
      <c r="E215" s="805"/>
      <c r="F215" s="812">
        <v>1</v>
      </c>
      <c r="G215" s="824"/>
      <c r="H215" s="842" t="s">
        <v>658</v>
      </c>
      <c r="I215" s="842"/>
      <c r="J215" s="842"/>
      <c r="K215" s="579"/>
    </row>
    <row r="216" spans="2:11" ht="15" customHeight="1">
      <c r="B216" s="578"/>
      <c r="C216" s="805"/>
      <c r="D216" s="805"/>
      <c r="E216" s="805"/>
      <c r="F216" s="812">
        <v>2</v>
      </c>
      <c r="G216" s="824"/>
      <c r="H216" s="842" t="s">
        <v>659</v>
      </c>
      <c r="I216" s="842"/>
      <c r="J216" s="842"/>
      <c r="K216" s="579"/>
    </row>
    <row r="217" spans="2:11" ht="15" customHeight="1">
      <c r="B217" s="578"/>
      <c r="C217" s="805"/>
      <c r="D217" s="805"/>
      <c r="E217" s="805"/>
      <c r="F217" s="812">
        <v>3</v>
      </c>
      <c r="G217" s="824"/>
      <c r="H217" s="842" t="s">
        <v>660</v>
      </c>
      <c r="I217" s="842"/>
      <c r="J217" s="842"/>
      <c r="K217" s="579"/>
    </row>
    <row r="218" spans="2:11" ht="15" customHeight="1">
      <c r="B218" s="578"/>
      <c r="C218" s="805"/>
      <c r="D218" s="805"/>
      <c r="E218" s="805"/>
      <c r="F218" s="812">
        <v>4</v>
      </c>
      <c r="G218" s="824"/>
      <c r="H218" s="842" t="s">
        <v>661</v>
      </c>
      <c r="I218" s="842"/>
      <c r="J218" s="842"/>
      <c r="K218" s="579"/>
    </row>
    <row r="219" spans="2:11" ht="12.75" customHeight="1">
      <c r="B219" s="580"/>
      <c r="C219" s="581"/>
      <c r="D219" s="581"/>
      <c r="E219" s="581"/>
      <c r="F219" s="581"/>
      <c r="G219" s="581"/>
      <c r="H219" s="581"/>
      <c r="I219" s="581"/>
      <c r="J219" s="581"/>
      <c r="K219" s="582"/>
    </row>
  </sheetData>
  <sheetProtection algorithmName="SHA-512" hashValue="pjNoNezDZU/A5zEnIf59+ZiRaorVHzPd5qQX1KAK2lDWvBrQFoFDbUlBiC4HspdNY6g+CFOskg+N5fs52wYFdQ==" saltValue="+uaB16H5iGXByio4gJ7Z8w==" spinCount="100000" sheet="1" objects="1" scenarios="1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001 - ul. J. Kouly, úsek brána </vt:lpstr>
      <vt:lpstr>002 - ul. J. Kouly, úsek kruhák</vt:lpstr>
      <vt:lpstr>003 - ul. Zborovská, úsek před </vt:lpstr>
      <vt:lpstr>004 - ul. Zborovská, úsek Karma</vt:lpstr>
      <vt:lpstr>VRN - Vedlejší rozpočtové nákla</vt:lpstr>
      <vt:lpstr>Pokyny pro vyplnění</vt:lpstr>
      <vt:lpstr>'001 - ul. J. Kouly, úsek brána '!Názvy_tisku</vt:lpstr>
      <vt:lpstr>'002 - ul. J. Kouly, úsek kruhák'!Názvy_tisku</vt:lpstr>
      <vt:lpstr>'003 - ul. Zborovská, úsek před '!Názvy_tisku</vt:lpstr>
      <vt:lpstr>'004 - ul. Zborovská, úsek Karma'!Názvy_tisku</vt:lpstr>
      <vt:lpstr>'Rekapitulace stavby'!Názvy_tisku</vt:lpstr>
      <vt:lpstr>'VRN - Vedlejší rozpočtové nákla'!Názvy_tisku</vt:lpstr>
      <vt:lpstr>'001 - ul. J. Kouly, úsek brána '!Oblast_tisku</vt:lpstr>
      <vt:lpstr>'002 - ul. J. Kouly, úsek kruhák'!Oblast_tisku</vt:lpstr>
      <vt:lpstr>'003 - ul. Zborovská, úsek před '!Oblast_tisku</vt:lpstr>
      <vt:lpstr>'004 - ul. Zborovská, úsek Karma'!Oblast_tisku</vt:lpstr>
      <vt:lpstr>'Pokyny pro vyplnění'!Oblast_tisku</vt:lpstr>
      <vt:lpstr>'Rekapitulace stavby'!Oblast_tisku</vt:lpstr>
      <vt:lpstr>'VRN - Vedlejší rozpočtové nákla'!Oblast_tisku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Korenec Stepan</dc:creator>
  <cp:keywords/>
  <dc:description/>
  <cp:lastModifiedBy>Korenec Stepan</cp:lastModifiedBy>
  <cp:revision/>
  <dcterms:created xsi:type="dcterms:W3CDTF">2026-03-26T09:13:21Z</dcterms:created>
  <dcterms:modified xsi:type="dcterms:W3CDTF">2026-03-26T09:15:07Z</dcterms:modified>
  <cp:category/>
  <cp:contentStatus/>
</cp:coreProperties>
</file>