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28755" windowHeight="15135" activeTab="0"/>
  </bookViews>
  <sheets>
    <sheet name="Rekapitulace" sheetId="2" r:id="rId1"/>
    <sheet name="Položky" sheetId="1" r:id="rId2"/>
  </sheets>
  <definedNames/>
  <calcPr calcId="145621"/>
</workbook>
</file>

<file path=xl/sharedStrings.xml><?xml version="1.0" encoding="utf-8"?>
<sst xmlns="http://schemas.openxmlformats.org/spreadsheetml/2006/main" count="255" uniqueCount="169">
  <si>
    <t>C21M - Elektromontáže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</si>
  <si>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</si>
  <si>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</si>
  <si>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</si>
  <si>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</si>
  <si>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</si>
  <si>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</si>
  <si>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</si>
  <si>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048445751</t>
  </si>
  <si>
    <t>seřízení soustavy</t>
  </si>
  <si>
    <t/>
  </si>
  <si>
    <t>210010046</t>
  </si>
  <si>
    <t>trubka kopoflex 50 volně</t>
  </si>
  <si>
    <t>m</t>
  </si>
  <si>
    <t>210100001</t>
  </si>
  <si>
    <t>ukonč.vod.v rozv.vč.zap.a konc.do 2.5mm2</t>
  </si>
  <si>
    <t>ks</t>
  </si>
  <si>
    <t>210100002</t>
  </si>
  <si>
    <t>ukonč.vod.v rozv.vč.zap.a konc.do 6mm2</t>
  </si>
  <si>
    <t>210100003</t>
  </si>
  <si>
    <t>ukonč.vod.v rozv.vč.zap.a konc.do 16mm2</t>
  </si>
  <si>
    <t>210102001</t>
  </si>
  <si>
    <t>spojka epoxid. pro celoplast.kab. do 4x25 mm2/1kV</t>
  </si>
  <si>
    <t>210120001</t>
  </si>
  <si>
    <t>pojistka vč. vložek E 27 do 25 A</t>
  </si>
  <si>
    <t>210204201</t>
  </si>
  <si>
    <t>elektrovýzbroj stožáru pro 1 okruh</t>
  </si>
  <si>
    <t>210220022</t>
  </si>
  <si>
    <t>uzem. v zemi FeZn R=8-10 mm vč.svorek;propoj.aj.</t>
  </si>
  <si>
    <t>210220302</t>
  </si>
  <si>
    <t>svorka SP1</t>
  </si>
  <si>
    <t>210800527</t>
  </si>
  <si>
    <t>CY 6 mm2 zelenožlutý (VU)</t>
  </si>
  <si>
    <t>210810005</t>
  </si>
  <si>
    <t>CYKY-CYKYm 3Ax1.5 mm2 750V (VU)</t>
  </si>
  <si>
    <t>210810013</t>
  </si>
  <si>
    <t>CYKY-CYKYm 4Bx10 mm2 750V (VU)</t>
  </si>
  <si>
    <t>210950101</t>
  </si>
  <si>
    <t>označovací štítek na kabel(navíc proti ČSN)</t>
  </si>
  <si>
    <t>321852456</t>
  </si>
  <si>
    <t>montážní plošina</t>
  </si>
  <si>
    <t>582456951</t>
  </si>
  <si>
    <t>výchozí revize</t>
  </si>
  <si>
    <t>896547123</t>
  </si>
  <si>
    <t>montáž svítidla</t>
  </si>
  <si>
    <t>951753205</t>
  </si>
  <si>
    <t>montáž sloupu</t>
  </si>
  <si>
    <t>DEMONTÁŽ</t>
  </si>
  <si>
    <t>210204002</t>
  </si>
  <si>
    <t>stožár sadový ocelový</t>
  </si>
  <si>
    <t>210901015</t>
  </si>
  <si>
    <t>AYKY 4Bx16 mm2 750V (VU)</t>
  </si>
  <si>
    <t>demontáž svítidla</t>
  </si>
  <si>
    <t>Celkem za ceník:</t>
  </si>
  <si>
    <t>C46M - Zemní práce</t>
  </si>
  <si>
    <t>460010024</t>
  </si>
  <si>
    <t>vytyč.trati kab.vedení v zastavěném prostoru</t>
  </si>
  <si>
    <t>km</t>
  </si>
  <si>
    <t>460030011</t>
  </si>
  <si>
    <t>sejmutí drnu</t>
  </si>
  <si>
    <t>m2</t>
  </si>
  <si>
    <t>460030071</t>
  </si>
  <si>
    <t>bourání živičných povrchů do 3-5cm</t>
  </si>
  <si>
    <t>460030081</t>
  </si>
  <si>
    <t>řezání spáry v asfaltu nebo betonu</t>
  </si>
  <si>
    <t>460050003</t>
  </si>
  <si>
    <t>jáma pro J stožár jedn.5-8m v rovině zem.tř.3</t>
  </si>
  <si>
    <t>460050602</t>
  </si>
  <si>
    <t>ruční výkop jámy zem.tř.3-4</t>
  </si>
  <si>
    <t>m3</t>
  </si>
  <si>
    <t>460080001</t>
  </si>
  <si>
    <t>betonový podklad silnice</t>
  </si>
  <si>
    <t>betonový podklad chodník</t>
  </si>
  <si>
    <t>460080002</t>
  </si>
  <si>
    <t>betonový základ do bednění</t>
  </si>
  <si>
    <t>460080101</t>
  </si>
  <si>
    <t>rozbourání betonového základu</t>
  </si>
  <si>
    <t>460100022</t>
  </si>
  <si>
    <t>pouzdrový zákl.pro stožár VO v trase 250x1500mm</t>
  </si>
  <si>
    <t>460120002</t>
  </si>
  <si>
    <t>zához jámy zem.tř. 3-4</t>
  </si>
  <si>
    <t>460200163</t>
  </si>
  <si>
    <t>kabel.rýha 35cm/šíř. 80cm/hl. zem.tř.3</t>
  </si>
  <si>
    <t>460200303</t>
  </si>
  <si>
    <t>kabel.rýha 50cm/šíř. 120cm/hl. zem.tř.3</t>
  </si>
  <si>
    <t>460230003</t>
  </si>
  <si>
    <t>rýha ruč.pro spojku kab.do 10kV zem.tř.3</t>
  </si>
  <si>
    <t>460300006</t>
  </si>
  <si>
    <t>hutnění zeminy vrstvy 20cm</t>
  </si>
  <si>
    <t>460420022</t>
  </si>
  <si>
    <t>kabel.lože 35cm bez zakrytí</t>
  </si>
  <si>
    <t>460420501</t>
  </si>
  <si>
    <t>křižovatka se silovým kabelem, potrubí</t>
  </si>
  <si>
    <t>460490012</t>
  </si>
  <si>
    <t>fólie výstražná z PVC šířky 33cm</t>
  </si>
  <si>
    <t>460560143</t>
  </si>
  <si>
    <t>ruč.zához.kab.rýhy 35cm šíř.60cm hl.zem.tř.3</t>
  </si>
  <si>
    <t>460600001</t>
  </si>
  <si>
    <t>odvoz zeminy do 1km</t>
  </si>
  <si>
    <t>460620001</t>
  </si>
  <si>
    <t>položení drnu</t>
  </si>
  <si>
    <t>460620013</t>
  </si>
  <si>
    <t>asfalt silnice</t>
  </si>
  <si>
    <t>asfalt chodník</t>
  </si>
  <si>
    <t>963445675</t>
  </si>
  <si>
    <t>dopravní značení</t>
  </si>
  <si>
    <t>Materiály</t>
  </si>
  <si>
    <t>00241</t>
  </si>
  <si>
    <t>trubka KOPOFLEX 50</t>
  </si>
  <si>
    <t>00906</t>
  </si>
  <si>
    <t>pojistkový dotyk 20A</t>
  </si>
  <si>
    <t>00909</t>
  </si>
  <si>
    <t>pojistková vložka E27/20A</t>
  </si>
  <si>
    <t>01154</t>
  </si>
  <si>
    <t>01403</t>
  </si>
  <si>
    <t>FeZn R=10mm</t>
  </si>
  <si>
    <t>01429</t>
  </si>
  <si>
    <t>01473</t>
  </si>
  <si>
    <t>připojovací svorka SS spojovací pro lana</t>
  </si>
  <si>
    <t>01562</t>
  </si>
  <si>
    <t>spojka epoxidová SVpe 1 1kV</t>
  </si>
  <si>
    <t>02806</t>
  </si>
  <si>
    <t>CY  6mm2 zelenožlutý</t>
  </si>
  <si>
    <t>02920</t>
  </si>
  <si>
    <t>CYKY 3Ax1.5mm2</t>
  </si>
  <si>
    <t>02944</t>
  </si>
  <si>
    <t>CYKY 4Bx10mm2</t>
  </si>
  <si>
    <t>15100</t>
  </si>
  <si>
    <t>pojistková hlavice 2310-11 E27</t>
  </si>
  <si>
    <t>15101</t>
  </si>
  <si>
    <t>pojistkový spodek 2110-30 E27</t>
  </si>
  <si>
    <t>4568</t>
  </si>
  <si>
    <t xml:space="preserve">svítidlo Schréder VOLTANA 2 / 16 LED / 5102 / 350 mA / WW / 20 W </t>
  </si>
  <si>
    <t xml:space="preserve">svítidlo Schréder VOLTANA 2 / 16 LED / 5102 / 700 mA / WW / 39 W </t>
  </si>
  <si>
    <t>svítidlo Schréder VOLTANA 2 / 16 LED / 5103 / 700 mA / WW / 39 W</t>
  </si>
  <si>
    <t>svítidlo Schréder VOLTANA 4 / 32 LED / 5102 / 500 mA / WW / 52 W</t>
  </si>
  <si>
    <t>45682</t>
  </si>
  <si>
    <t>stožár KL 5 133/60</t>
  </si>
  <si>
    <t>stožár KL 6 133/60</t>
  </si>
  <si>
    <t>stožár UZN-8 - 133/108/89</t>
  </si>
  <si>
    <t>90001</t>
  </si>
  <si>
    <t>kopaný písek</t>
  </si>
  <si>
    <t>90006</t>
  </si>
  <si>
    <t>fólie z polyetylenu šíře 330mm</t>
  </si>
  <si>
    <t>kg</t>
  </si>
  <si>
    <t>Celkem za materiály:</t>
  </si>
  <si>
    <t>Kap.</t>
  </si>
  <si>
    <t>Základ DPH</t>
  </si>
  <si>
    <t>Rekapitulace</t>
  </si>
  <si>
    <t xml:space="preserve">A.  </t>
  </si>
  <si>
    <t>UPRAVENÉ ROZPOČTOVÉ NÁKLADY</t>
  </si>
  <si>
    <t>C46M - Zemní práce (MONTÁŽ)</t>
  </si>
  <si>
    <t>C46M - Zemní práce (DEMONTÁŽ)</t>
  </si>
  <si>
    <t xml:space="preserve">  Podíl přidružených výkonů z C46M</t>
  </si>
  <si>
    <t>C46M - Zemní práce (MAT.NOSNÝ)</t>
  </si>
  <si>
    <t>C21M - Elektromontáže (MONTÁŽ)</t>
  </si>
  <si>
    <t>C21M - Elektromontáže (DEMONTÁŽ)</t>
  </si>
  <si>
    <t>C21M - Elektromontáže (MAT.NOSNÝ)</t>
  </si>
  <si>
    <t>CELKEM URN</t>
  </si>
  <si>
    <t xml:space="preserve">D.  </t>
  </si>
  <si>
    <t>VEDLEJŠÍ ROZPOČTOVÉ NÁKLADY</t>
  </si>
  <si>
    <t>CELKEM VRN</t>
  </si>
  <si>
    <t>REKAPITULACE CELKEM</t>
  </si>
  <si>
    <t>kpl</t>
  </si>
  <si>
    <t>Materiál</t>
  </si>
  <si>
    <t>Podružný materiál</t>
  </si>
  <si>
    <t>Celkem s DPH</t>
  </si>
  <si>
    <t>GZS z C21M a navázaného materiálu</t>
  </si>
  <si>
    <r>
      <rPr>
        <b/>
        <sz val="8"/>
        <color rgb="FF000000"/>
        <rFont val="Arial"/>
        <family val="2"/>
      </rPr>
      <t>ROZPOČTOVÁ REZERVA</t>
    </r>
    <r>
      <rPr>
        <sz val="8"/>
        <color rgb="FF000000"/>
        <rFont val="Arial"/>
        <family val="2"/>
      </rPr>
      <t xml:space="preserve"> - změna rozsahu prací oproti předpokladu + 25%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</si>
</sst>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12"/>
      <color rgb="FF0000FF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E4E4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double">
        <color rgb="FF000000"/>
      </top>
      <bottom/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/>
    </xf>
    <xf numFmtId="1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2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vertical="top"/>
    </xf>
    <xf numFmtId="0" fontId="4" fillId="0" borderId="3" xfId="0" applyFont="1" applyBorder="1" applyAlignment="1">
      <alignment horizontal="right" vertical="top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vertical="top"/>
    </xf>
    <xf numFmtId="164" fontId="6" fillId="0" borderId="2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vertical="top"/>
    </xf>
    <xf numFmtId="164" fontId="4" fillId="0" borderId="3" xfId="0" applyNumberFormat="1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164" fontId="2" fillId="3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164" fontId="4" fillId="0" borderId="0" xfId="0" applyNumberFormat="1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 topLeftCell="A1">
      <selection activeCell="C22" sqref="C22"/>
    </sheetView>
  </sheetViews>
  <sheetFormatPr defaultColWidth="9.140625" defaultRowHeight="15"/>
  <cols>
    <col min="1" max="1" width="4.7109375" style="1" customWidth="1"/>
    <col min="2" max="2" width="67.7109375" style="1" customWidth="1"/>
    <col min="3" max="3" width="14.7109375" style="1" bestFit="1" customWidth="1"/>
    <col min="4" max="16384" width="9.140625" style="1" customWidth="1"/>
  </cols>
  <sheetData>
    <row r="1" spans="1:3" ht="15.75">
      <c r="A1" s="35" t="s">
        <v>148</v>
      </c>
      <c r="B1" s="35"/>
      <c r="C1" s="35"/>
    </row>
    <row r="3" spans="1:3" ht="15">
      <c r="A3" s="3" t="s">
        <v>146</v>
      </c>
      <c r="B3" s="10" t="s">
        <v>3</v>
      </c>
      <c r="C3" s="3" t="s">
        <v>147</v>
      </c>
    </row>
    <row r="4" spans="1:3" ht="15">
      <c r="A4" s="13" t="s">
        <v>149</v>
      </c>
      <c r="B4" s="14" t="s">
        <v>150</v>
      </c>
      <c r="C4" s="15"/>
    </row>
    <row r="5" spans="1:3" ht="15">
      <c r="A5" s="2">
        <v>1</v>
      </c>
      <c r="B5" s="11" t="s">
        <v>151</v>
      </c>
      <c r="C5" s="27">
        <f>Položky!G59</f>
        <v>0</v>
      </c>
    </row>
    <row r="6" spans="1:3" ht="15">
      <c r="A6" s="2">
        <v>2</v>
      </c>
      <c r="B6" s="11" t="s">
        <v>152</v>
      </c>
      <c r="C6" s="27"/>
    </row>
    <row r="7" spans="1:3" ht="15">
      <c r="A7" s="2">
        <v>3</v>
      </c>
      <c r="B7" s="11" t="s">
        <v>153</v>
      </c>
      <c r="C7" s="27">
        <f>(C5*1.048)-C5</f>
        <v>0</v>
      </c>
    </row>
    <row r="8" spans="1:3" ht="15">
      <c r="A8" s="2">
        <v>4</v>
      </c>
      <c r="B8" s="11" t="s">
        <v>154</v>
      </c>
      <c r="C8" s="27">
        <f>(C5*1.025)-C5</f>
        <v>0</v>
      </c>
    </row>
    <row r="9" spans="1:3" ht="15">
      <c r="A9" s="2">
        <v>6</v>
      </c>
      <c r="B9" s="11" t="s">
        <v>155</v>
      </c>
      <c r="C9" s="27">
        <f>Položky!G21</f>
        <v>0</v>
      </c>
    </row>
    <row r="10" spans="1:3" ht="15">
      <c r="A10" s="2">
        <v>7</v>
      </c>
      <c r="B10" s="11" t="s">
        <v>156</v>
      </c>
      <c r="C10" s="27">
        <f>Položky!G25</f>
        <v>0</v>
      </c>
    </row>
    <row r="11" spans="1:3" ht="15">
      <c r="A11" s="2">
        <v>8</v>
      </c>
      <c r="B11" s="11" t="s">
        <v>157</v>
      </c>
      <c r="C11" s="27">
        <f>(C9*1.05)-C9</f>
        <v>0</v>
      </c>
    </row>
    <row r="12" spans="1:3" ht="15">
      <c r="A12" s="2">
        <v>9</v>
      </c>
      <c r="B12" s="11" t="s">
        <v>164</v>
      </c>
      <c r="C12" s="27">
        <f>Položky!G87</f>
        <v>0</v>
      </c>
    </row>
    <row r="13" spans="1:3" ht="15">
      <c r="A13" s="2">
        <v>10</v>
      </c>
      <c r="B13" s="11" t="s">
        <v>165</v>
      </c>
      <c r="C13" s="27">
        <f>(C12*1.08)-C12</f>
        <v>0</v>
      </c>
    </row>
    <row r="14" spans="1:3" ht="15">
      <c r="A14" s="16"/>
      <c r="B14" s="17" t="s">
        <v>158</v>
      </c>
      <c r="C14" s="28">
        <f>SUM(C5:C13)</f>
        <v>0</v>
      </c>
    </row>
    <row r="15" spans="1:3" ht="15">
      <c r="A15" s="2"/>
      <c r="B15" s="11"/>
      <c r="C15" s="12"/>
    </row>
    <row r="16" spans="1:3" ht="15">
      <c r="A16" s="2"/>
      <c r="B16" s="11"/>
      <c r="C16" s="12"/>
    </row>
    <row r="17" spans="1:3" ht="15">
      <c r="A17" s="13" t="s">
        <v>159</v>
      </c>
      <c r="B17" s="14" t="s">
        <v>160</v>
      </c>
      <c r="C17" s="15"/>
    </row>
    <row r="18" spans="1:3" ht="15">
      <c r="A18" s="2">
        <v>11</v>
      </c>
      <c r="B18" s="11" t="s">
        <v>167</v>
      </c>
      <c r="C18" s="27">
        <f>(C9*1.025)-C9</f>
        <v>0</v>
      </c>
    </row>
    <row r="19" spans="1:3" ht="15">
      <c r="A19" s="16"/>
      <c r="B19" s="17" t="s">
        <v>161</v>
      </c>
      <c r="C19" s="28">
        <f>SUM(C18:C18)</f>
        <v>0</v>
      </c>
    </row>
    <row r="20" spans="1:3" ht="15">
      <c r="A20" s="32"/>
      <c r="B20" s="33"/>
      <c r="C20" s="34"/>
    </row>
    <row r="21" spans="1:3" ht="15">
      <c r="A21" s="32"/>
      <c r="B21" s="33"/>
      <c r="C21" s="34"/>
    </row>
    <row r="22" spans="1:3" ht="15">
      <c r="A22" s="2"/>
      <c r="B22" s="11" t="s">
        <v>168</v>
      </c>
      <c r="C22" s="37">
        <f>(C14+C19)*0.25</f>
        <v>0</v>
      </c>
    </row>
    <row r="23" spans="1:3" ht="12" thickBot="1">
      <c r="A23" s="32"/>
      <c r="B23" s="33"/>
      <c r="C23" s="34"/>
    </row>
    <row r="24" spans="1:3" ht="12" thickTop="1">
      <c r="A24" s="18"/>
      <c r="B24" s="19" t="s">
        <v>162</v>
      </c>
      <c r="C24" s="29">
        <f>C14+C19+C22</f>
        <v>0</v>
      </c>
    </row>
    <row r="26" spans="2:3" ht="12.75">
      <c r="B26" s="22" t="s">
        <v>166</v>
      </c>
      <c r="C26" s="25">
        <f>C24*1.21</f>
        <v>0</v>
      </c>
    </row>
    <row r="27" ht="12">
      <c r="A27" s="20"/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 topLeftCell="A1">
      <selection activeCell="D4" sqref="D4"/>
    </sheetView>
  </sheetViews>
  <sheetFormatPr defaultColWidth="9.140625" defaultRowHeight="15"/>
  <cols>
    <col min="1" max="1" width="5.7109375" style="1" customWidth="1"/>
    <col min="2" max="2" width="11.7109375" style="1" customWidth="1"/>
    <col min="3" max="3" width="16.7109375" style="1" customWidth="1"/>
    <col min="4" max="5" width="11.7109375" style="1" customWidth="1"/>
    <col min="6" max="6" width="7.7109375" style="1" customWidth="1"/>
    <col min="7" max="7" width="11.7109375" style="1" customWidth="1"/>
    <col min="8" max="16384" width="9.140625" style="1" customWidth="1"/>
  </cols>
  <sheetData>
    <row r="1" spans="1:7" ht="15.75">
      <c r="A1" s="36" t="s">
        <v>0</v>
      </c>
      <c r="B1" s="36"/>
      <c r="C1" s="36"/>
      <c r="D1" s="36"/>
      <c r="E1" s="36"/>
      <c r="F1" s="36"/>
      <c r="G1" s="36"/>
    </row>
    <row r="2" spans="1:7" ht="15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spans="1:7" ht="15">
      <c r="A3" s="5">
        <v>1</v>
      </c>
      <c r="B3" s="6" t="s">
        <v>8</v>
      </c>
      <c r="C3" s="6" t="s">
        <v>9</v>
      </c>
      <c r="D3" s="30">
        <v>0</v>
      </c>
      <c r="E3" s="7">
        <v>1</v>
      </c>
      <c r="F3" s="6" t="s">
        <v>163</v>
      </c>
      <c r="G3" s="24">
        <f>D3*E3</f>
        <v>0</v>
      </c>
    </row>
    <row r="4" spans="1:7" ht="22.5">
      <c r="A4" s="5">
        <v>2</v>
      </c>
      <c r="B4" s="6" t="s">
        <v>11</v>
      </c>
      <c r="C4" s="6" t="s">
        <v>12</v>
      </c>
      <c r="D4" s="30">
        <v>0</v>
      </c>
      <c r="E4" s="7">
        <v>880</v>
      </c>
      <c r="F4" s="6" t="s">
        <v>13</v>
      </c>
      <c r="G4" s="24">
        <f aca="true" t="shared" si="0" ref="G4:G20">D4*E4</f>
        <v>0</v>
      </c>
    </row>
    <row r="5" spans="1:7" ht="33.75">
      <c r="A5" s="5">
        <v>3</v>
      </c>
      <c r="B5" s="6" t="s">
        <v>14</v>
      </c>
      <c r="C5" s="6" t="s">
        <v>15</v>
      </c>
      <c r="D5" s="30">
        <v>0</v>
      </c>
      <c r="E5" s="7">
        <v>132</v>
      </c>
      <c r="F5" s="6" t="s">
        <v>16</v>
      </c>
      <c r="G5" s="24">
        <f t="shared" si="0"/>
        <v>0</v>
      </c>
    </row>
    <row r="6" spans="1:7" ht="33.75">
      <c r="A6" s="5">
        <v>4</v>
      </c>
      <c r="B6" s="6" t="s">
        <v>17</v>
      </c>
      <c r="C6" s="6" t="s">
        <v>18</v>
      </c>
      <c r="D6" s="30">
        <v>0</v>
      </c>
      <c r="E6" s="7">
        <v>44</v>
      </c>
      <c r="F6" s="6" t="s">
        <v>16</v>
      </c>
      <c r="G6" s="24">
        <f t="shared" si="0"/>
        <v>0</v>
      </c>
    </row>
    <row r="7" spans="1:7" ht="33.75">
      <c r="A7" s="5">
        <v>5</v>
      </c>
      <c r="B7" s="6" t="s">
        <v>19</v>
      </c>
      <c r="C7" s="6" t="s">
        <v>20</v>
      </c>
      <c r="D7" s="30">
        <v>0</v>
      </c>
      <c r="E7" s="7">
        <v>196</v>
      </c>
      <c r="F7" s="6" t="s">
        <v>16</v>
      </c>
      <c r="G7" s="24">
        <f t="shared" si="0"/>
        <v>0</v>
      </c>
    </row>
    <row r="8" spans="1:7" ht="33.75">
      <c r="A8" s="5">
        <v>6</v>
      </c>
      <c r="B8" s="6" t="s">
        <v>21</v>
      </c>
      <c r="C8" s="6" t="s">
        <v>22</v>
      </c>
      <c r="D8" s="30">
        <v>0</v>
      </c>
      <c r="E8" s="7">
        <v>6</v>
      </c>
      <c r="F8" s="6" t="s">
        <v>16</v>
      </c>
      <c r="G8" s="24">
        <f t="shared" si="0"/>
        <v>0</v>
      </c>
    </row>
    <row r="9" spans="1:7" ht="22.5">
      <c r="A9" s="5">
        <v>7</v>
      </c>
      <c r="B9" s="6" t="s">
        <v>23</v>
      </c>
      <c r="C9" s="6" t="s">
        <v>24</v>
      </c>
      <c r="D9" s="30">
        <v>0</v>
      </c>
      <c r="E9" s="7">
        <v>22</v>
      </c>
      <c r="F9" s="6" t="s">
        <v>16</v>
      </c>
      <c r="G9" s="24">
        <f t="shared" si="0"/>
        <v>0</v>
      </c>
    </row>
    <row r="10" spans="1:7" ht="22.5">
      <c r="A10" s="5">
        <v>8</v>
      </c>
      <c r="B10" s="6" t="s">
        <v>25</v>
      </c>
      <c r="C10" s="6" t="s">
        <v>26</v>
      </c>
      <c r="D10" s="30">
        <v>0</v>
      </c>
      <c r="E10" s="7">
        <v>22</v>
      </c>
      <c r="F10" s="6" t="s">
        <v>16</v>
      </c>
      <c r="G10" s="24">
        <f t="shared" si="0"/>
        <v>0</v>
      </c>
    </row>
    <row r="11" spans="1:7" ht="33.75">
      <c r="A11" s="5">
        <v>9</v>
      </c>
      <c r="B11" s="6" t="s">
        <v>27</v>
      </c>
      <c r="C11" s="6" t="s">
        <v>28</v>
      </c>
      <c r="D11" s="30">
        <v>0</v>
      </c>
      <c r="E11" s="7">
        <v>850</v>
      </c>
      <c r="F11" s="6" t="s">
        <v>13</v>
      </c>
      <c r="G11" s="24">
        <f t="shared" si="0"/>
        <v>0</v>
      </c>
    </row>
    <row r="12" spans="1:7" ht="15">
      <c r="A12" s="5">
        <v>10</v>
      </c>
      <c r="B12" s="6" t="s">
        <v>29</v>
      </c>
      <c r="C12" s="6" t="s">
        <v>30</v>
      </c>
      <c r="D12" s="30">
        <v>0</v>
      </c>
      <c r="E12" s="7">
        <v>22</v>
      </c>
      <c r="F12" s="6" t="s">
        <v>16</v>
      </c>
      <c r="G12" s="24">
        <f t="shared" si="0"/>
        <v>0</v>
      </c>
    </row>
    <row r="13" spans="1:7" ht="22.5">
      <c r="A13" s="5">
        <v>11</v>
      </c>
      <c r="B13" s="6" t="s">
        <v>31</v>
      </c>
      <c r="C13" s="6" t="s">
        <v>32</v>
      </c>
      <c r="D13" s="30">
        <v>0</v>
      </c>
      <c r="E13" s="7">
        <v>22</v>
      </c>
      <c r="F13" s="6" t="s">
        <v>13</v>
      </c>
      <c r="G13" s="24">
        <f t="shared" si="0"/>
        <v>0</v>
      </c>
    </row>
    <row r="14" spans="1:7" ht="33.75">
      <c r="A14" s="5">
        <v>12</v>
      </c>
      <c r="B14" s="6" t="s">
        <v>33</v>
      </c>
      <c r="C14" s="6" t="s">
        <v>34</v>
      </c>
      <c r="D14" s="30">
        <v>0</v>
      </c>
      <c r="E14" s="7">
        <v>160</v>
      </c>
      <c r="F14" s="6" t="s">
        <v>13</v>
      </c>
      <c r="G14" s="24">
        <f t="shared" si="0"/>
        <v>0</v>
      </c>
    </row>
    <row r="15" spans="1:7" ht="22.5">
      <c r="A15" s="5">
        <v>13</v>
      </c>
      <c r="B15" s="6" t="s">
        <v>35</v>
      </c>
      <c r="C15" s="6" t="s">
        <v>36</v>
      </c>
      <c r="D15" s="30">
        <v>0</v>
      </c>
      <c r="E15" s="7">
        <v>940</v>
      </c>
      <c r="F15" s="6" t="s">
        <v>13</v>
      </c>
      <c r="G15" s="24">
        <f t="shared" si="0"/>
        <v>0</v>
      </c>
    </row>
    <row r="16" spans="1:7" ht="22.5">
      <c r="A16" s="5">
        <v>14</v>
      </c>
      <c r="B16" s="6" t="s">
        <v>37</v>
      </c>
      <c r="C16" s="6" t="s">
        <v>38</v>
      </c>
      <c r="D16" s="30">
        <v>0</v>
      </c>
      <c r="E16" s="7">
        <v>49</v>
      </c>
      <c r="F16" s="6" t="s">
        <v>16</v>
      </c>
      <c r="G16" s="24">
        <f t="shared" si="0"/>
        <v>0</v>
      </c>
    </row>
    <row r="17" spans="1:7" ht="15">
      <c r="A17" s="5">
        <v>15</v>
      </c>
      <c r="B17" s="6" t="s">
        <v>39</v>
      </c>
      <c r="C17" s="6" t="s">
        <v>40</v>
      </c>
      <c r="D17" s="30">
        <v>0</v>
      </c>
      <c r="E17" s="7">
        <v>1</v>
      </c>
      <c r="F17" s="6" t="s">
        <v>16</v>
      </c>
      <c r="G17" s="24">
        <f t="shared" si="0"/>
        <v>0</v>
      </c>
    </row>
    <row r="18" spans="1:7" ht="15">
      <c r="A18" s="5">
        <v>16</v>
      </c>
      <c r="B18" s="6" t="s">
        <v>41</v>
      </c>
      <c r="C18" s="6" t="s">
        <v>42</v>
      </c>
      <c r="D18" s="30">
        <v>0</v>
      </c>
      <c r="E18" s="7">
        <v>1</v>
      </c>
      <c r="F18" s="6" t="s">
        <v>16</v>
      </c>
      <c r="G18" s="24">
        <f t="shared" si="0"/>
        <v>0</v>
      </c>
    </row>
    <row r="19" spans="1:7" ht="15">
      <c r="A19" s="5">
        <v>17</v>
      </c>
      <c r="B19" s="6" t="s">
        <v>43</v>
      </c>
      <c r="C19" s="6" t="s">
        <v>44</v>
      </c>
      <c r="D19" s="30">
        <v>0</v>
      </c>
      <c r="E19" s="7">
        <v>22</v>
      </c>
      <c r="F19" s="6" t="s">
        <v>16</v>
      </c>
      <c r="G19" s="24">
        <f t="shared" si="0"/>
        <v>0</v>
      </c>
    </row>
    <row r="20" spans="1:7" ht="15">
      <c r="A20" s="5">
        <v>18</v>
      </c>
      <c r="B20" s="6" t="s">
        <v>45</v>
      </c>
      <c r="C20" s="6" t="s">
        <v>46</v>
      </c>
      <c r="D20" s="30">
        <v>0</v>
      </c>
      <c r="E20" s="7">
        <v>22</v>
      </c>
      <c r="F20" s="6" t="s">
        <v>16</v>
      </c>
      <c r="G20" s="24">
        <f t="shared" si="0"/>
        <v>0</v>
      </c>
    </row>
    <row r="21" spans="1:7" ht="12.75">
      <c r="A21" s="21" t="s">
        <v>47</v>
      </c>
      <c r="B21" s="22"/>
      <c r="C21" s="22"/>
      <c r="D21" s="31"/>
      <c r="E21" s="22"/>
      <c r="F21" s="22"/>
      <c r="G21" s="23">
        <f>SUM(G3:G20)</f>
        <v>0</v>
      </c>
    </row>
    <row r="22" spans="1:7" ht="22.5">
      <c r="A22" s="5">
        <v>19</v>
      </c>
      <c r="B22" s="6" t="s">
        <v>48</v>
      </c>
      <c r="C22" s="6" t="s">
        <v>49</v>
      </c>
      <c r="D22" s="30">
        <v>0</v>
      </c>
      <c r="E22" s="7">
        <v>22</v>
      </c>
      <c r="F22" s="6" t="s">
        <v>16</v>
      </c>
      <c r="G22" s="24">
        <f>D22*E22</f>
        <v>0</v>
      </c>
    </row>
    <row r="23" spans="1:7" ht="22.5">
      <c r="A23" s="5">
        <v>20</v>
      </c>
      <c r="B23" s="6" t="s">
        <v>50</v>
      </c>
      <c r="C23" s="6" t="s">
        <v>51</v>
      </c>
      <c r="D23" s="30">
        <v>0</v>
      </c>
      <c r="E23" s="7">
        <v>900</v>
      </c>
      <c r="F23" s="6" t="s">
        <v>13</v>
      </c>
      <c r="G23" s="24">
        <f aca="true" t="shared" si="1" ref="G23:G24">D23*E23</f>
        <v>0</v>
      </c>
    </row>
    <row r="24" spans="1:7" ht="15">
      <c r="A24" s="5">
        <v>21</v>
      </c>
      <c r="B24" s="6" t="s">
        <v>43</v>
      </c>
      <c r="C24" s="6" t="s">
        <v>52</v>
      </c>
      <c r="D24" s="30">
        <v>0</v>
      </c>
      <c r="E24" s="7">
        <v>22</v>
      </c>
      <c r="F24" s="6" t="s">
        <v>16</v>
      </c>
      <c r="G24" s="24">
        <f t="shared" si="1"/>
        <v>0</v>
      </c>
    </row>
    <row r="25" spans="5:7" ht="12.75">
      <c r="E25" s="22"/>
      <c r="F25" s="22"/>
      <c r="G25" s="23">
        <f>SUM(G22:G24)</f>
        <v>0</v>
      </c>
    </row>
    <row r="26" ht="13.5" thickBot="1">
      <c r="A26" s="21" t="s">
        <v>53</v>
      </c>
    </row>
    <row r="27" spans="1:7" ht="13.5" thickTop="1">
      <c r="A27" s="9"/>
      <c r="B27" s="9"/>
      <c r="C27" s="9"/>
      <c r="D27" s="9"/>
      <c r="E27" s="9"/>
      <c r="F27" s="9"/>
      <c r="G27" s="26">
        <f>SUM(G25,G21)</f>
        <v>0</v>
      </c>
    </row>
    <row r="30" spans="1:7" ht="15.75">
      <c r="A30" s="36" t="s">
        <v>54</v>
      </c>
      <c r="B30" s="36"/>
      <c r="C30" s="36"/>
      <c r="D30" s="36"/>
      <c r="E30" s="36"/>
      <c r="F30" s="36"/>
      <c r="G30" s="36"/>
    </row>
    <row r="31" spans="1:7" ht="15">
      <c r="A31" s="3" t="s">
        <v>1</v>
      </c>
      <c r="B31" s="4" t="s">
        <v>2</v>
      </c>
      <c r="C31" s="4" t="s">
        <v>3</v>
      </c>
      <c r="D31" s="3" t="s">
        <v>4</v>
      </c>
      <c r="E31" s="3" t="s">
        <v>5</v>
      </c>
      <c r="F31" s="4" t="s">
        <v>6</v>
      </c>
      <c r="G31" s="3" t="s">
        <v>7</v>
      </c>
    </row>
    <row r="32" spans="1:7" ht="33.75">
      <c r="A32" s="5">
        <v>1</v>
      </c>
      <c r="B32" s="6" t="s">
        <v>55</v>
      </c>
      <c r="C32" s="6" t="s">
        <v>56</v>
      </c>
      <c r="D32" s="30">
        <v>0</v>
      </c>
      <c r="E32" s="7">
        <v>0.82</v>
      </c>
      <c r="F32" s="6" t="s">
        <v>57</v>
      </c>
      <c r="G32" s="24">
        <f>D32*E32</f>
        <v>0</v>
      </c>
    </row>
    <row r="33" spans="1:7" ht="15">
      <c r="A33" s="5">
        <v>2</v>
      </c>
      <c r="B33" s="6" t="s">
        <v>58</v>
      </c>
      <c r="C33" s="6" t="s">
        <v>59</v>
      </c>
      <c r="D33" s="30">
        <v>0</v>
      </c>
      <c r="E33" s="7">
        <v>60</v>
      </c>
      <c r="F33" s="6" t="s">
        <v>60</v>
      </c>
      <c r="G33" s="24">
        <f aca="true" t="shared" si="2" ref="G33:G56">D33*E33</f>
        <v>0</v>
      </c>
    </row>
    <row r="34" spans="1:7" ht="22.5">
      <c r="A34" s="5">
        <v>3</v>
      </c>
      <c r="B34" s="6" t="s">
        <v>61</v>
      </c>
      <c r="C34" s="6" t="s">
        <v>62</v>
      </c>
      <c r="D34" s="30">
        <v>0</v>
      </c>
      <c r="E34" s="7">
        <v>224</v>
      </c>
      <c r="F34" s="6" t="s">
        <v>60</v>
      </c>
      <c r="G34" s="24">
        <f t="shared" si="2"/>
        <v>0</v>
      </c>
    </row>
    <row r="35" spans="1:7" ht="22.5">
      <c r="A35" s="5">
        <v>4</v>
      </c>
      <c r="B35" s="6" t="s">
        <v>63</v>
      </c>
      <c r="C35" s="6" t="s">
        <v>64</v>
      </c>
      <c r="D35" s="30">
        <v>0</v>
      </c>
      <c r="E35" s="7">
        <v>1300</v>
      </c>
      <c r="F35" s="6" t="s">
        <v>13</v>
      </c>
      <c r="G35" s="24">
        <f t="shared" si="2"/>
        <v>0</v>
      </c>
    </row>
    <row r="36" spans="1:7" ht="33.75">
      <c r="A36" s="5">
        <v>5</v>
      </c>
      <c r="B36" s="6" t="s">
        <v>65</v>
      </c>
      <c r="C36" s="6" t="s">
        <v>66</v>
      </c>
      <c r="D36" s="30">
        <v>0</v>
      </c>
      <c r="E36" s="7">
        <v>21</v>
      </c>
      <c r="F36" s="6" t="s">
        <v>16</v>
      </c>
      <c r="G36" s="24">
        <f t="shared" si="2"/>
        <v>0</v>
      </c>
    </row>
    <row r="37" spans="1:7" ht="22.5">
      <c r="A37" s="5">
        <v>6</v>
      </c>
      <c r="B37" s="6" t="s">
        <v>67</v>
      </c>
      <c r="C37" s="6" t="s">
        <v>68</v>
      </c>
      <c r="D37" s="30">
        <v>0</v>
      </c>
      <c r="E37" s="7">
        <v>5</v>
      </c>
      <c r="F37" s="6" t="s">
        <v>69</v>
      </c>
      <c r="G37" s="24">
        <f t="shared" si="2"/>
        <v>0</v>
      </c>
    </row>
    <row r="38" spans="1:7" ht="22.5">
      <c r="A38" s="5">
        <v>7</v>
      </c>
      <c r="B38" s="6" t="s">
        <v>70</v>
      </c>
      <c r="C38" s="6" t="s">
        <v>71</v>
      </c>
      <c r="D38" s="30">
        <v>0</v>
      </c>
      <c r="E38" s="7">
        <v>3.5</v>
      </c>
      <c r="F38" s="6" t="s">
        <v>69</v>
      </c>
      <c r="G38" s="24">
        <f t="shared" si="2"/>
        <v>0</v>
      </c>
    </row>
    <row r="39" spans="1:7" ht="22.5">
      <c r="A39" s="5">
        <v>8</v>
      </c>
      <c r="B39" s="6" t="s">
        <v>70</v>
      </c>
      <c r="C39" s="6" t="s">
        <v>72</v>
      </c>
      <c r="D39" s="30">
        <v>0</v>
      </c>
      <c r="E39" s="7">
        <v>20.3</v>
      </c>
      <c r="F39" s="6" t="s">
        <v>69</v>
      </c>
      <c r="G39" s="24">
        <f t="shared" si="2"/>
        <v>0</v>
      </c>
    </row>
    <row r="40" spans="1:7" ht="22.5">
      <c r="A40" s="5">
        <v>9</v>
      </c>
      <c r="B40" s="6" t="s">
        <v>73</v>
      </c>
      <c r="C40" s="6" t="s">
        <v>74</v>
      </c>
      <c r="D40" s="30">
        <v>0</v>
      </c>
      <c r="E40" s="7">
        <v>4</v>
      </c>
      <c r="F40" s="6" t="s">
        <v>69</v>
      </c>
      <c r="G40" s="24">
        <f t="shared" si="2"/>
        <v>0</v>
      </c>
    </row>
    <row r="41" spans="1:7" ht="22.5">
      <c r="A41" s="5">
        <v>10</v>
      </c>
      <c r="B41" s="6" t="s">
        <v>75</v>
      </c>
      <c r="C41" s="6" t="s">
        <v>76</v>
      </c>
      <c r="D41" s="30">
        <v>0</v>
      </c>
      <c r="E41" s="7">
        <v>2.5</v>
      </c>
      <c r="F41" s="6" t="s">
        <v>69</v>
      </c>
      <c r="G41" s="24">
        <f t="shared" si="2"/>
        <v>0</v>
      </c>
    </row>
    <row r="42" spans="1:7" ht="33.75">
      <c r="A42" s="5">
        <v>11</v>
      </c>
      <c r="B42" s="6" t="s">
        <v>77</v>
      </c>
      <c r="C42" s="6" t="s">
        <v>78</v>
      </c>
      <c r="D42" s="30">
        <v>0</v>
      </c>
      <c r="E42" s="7">
        <v>21</v>
      </c>
      <c r="F42" s="6" t="s">
        <v>16</v>
      </c>
      <c r="G42" s="24">
        <f t="shared" si="2"/>
        <v>0</v>
      </c>
    </row>
    <row r="43" spans="1:7" ht="22.5">
      <c r="A43" s="5">
        <v>12</v>
      </c>
      <c r="B43" s="6" t="s">
        <v>79</v>
      </c>
      <c r="C43" s="6" t="s">
        <v>80</v>
      </c>
      <c r="D43" s="30">
        <v>0</v>
      </c>
      <c r="E43" s="7">
        <v>1.1</v>
      </c>
      <c r="F43" s="6" t="s">
        <v>69</v>
      </c>
      <c r="G43" s="24">
        <f t="shared" si="2"/>
        <v>0</v>
      </c>
    </row>
    <row r="44" spans="1:7" ht="22.5">
      <c r="A44" s="5">
        <v>13</v>
      </c>
      <c r="B44" s="6" t="s">
        <v>81</v>
      </c>
      <c r="C44" s="6" t="s">
        <v>82</v>
      </c>
      <c r="D44" s="30">
        <v>0</v>
      </c>
      <c r="E44" s="7">
        <v>750</v>
      </c>
      <c r="F44" s="6" t="s">
        <v>13</v>
      </c>
      <c r="G44" s="24">
        <f t="shared" si="2"/>
        <v>0</v>
      </c>
    </row>
    <row r="45" spans="1:7" ht="22.5">
      <c r="A45" s="5">
        <v>14</v>
      </c>
      <c r="B45" s="6" t="s">
        <v>83</v>
      </c>
      <c r="C45" s="6" t="s">
        <v>84</v>
      </c>
      <c r="D45" s="30">
        <v>0</v>
      </c>
      <c r="E45" s="7">
        <v>70</v>
      </c>
      <c r="F45" s="6" t="s">
        <v>13</v>
      </c>
      <c r="G45" s="24">
        <f t="shared" si="2"/>
        <v>0</v>
      </c>
    </row>
    <row r="46" spans="1:7" ht="22.5">
      <c r="A46" s="5">
        <v>15</v>
      </c>
      <c r="B46" s="6" t="s">
        <v>85</v>
      </c>
      <c r="C46" s="6" t="s">
        <v>86</v>
      </c>
      <c r="D46" s="30">
        <v>0</v>
      </c>
      <c r="E46" s="7">
        <v>6</v>
      </c>
      <c r="F46" s="6" t="s">
        <v>16</v>
      </c>
      <c r="G46" s="24">
        <f t="shared" si="2"/>
        <v>0</v>
      </c>
    </row>
    <row r="47" spans="1:7" ht="22.5">
      <c r="A47" s="5">
        <v>16</v>
      </c>
      <c r="B47" s="6" t="s">
        <v>87</v>
      </c>
      <c r="C47" s="6" t="s">
        <v>88</v>
      </c>
      <c r="D47" s="30">
        <v>0</v>
      </c>
      <c r="E47" s="7">
        <v>144</v>
      </c>
      <c r="F47" s="6" t="s">
        <v>69</v>
      </c>
      <c r="G47" s="24">
        <f t="shared" si="2"/>
        <v>0</v>
      </c>
    </row>
    <row r="48" spans="1:7" ht="22.5">
      <c r="A48" s="5">
        <v>17</v>
      </c>
      <c r="B48" s="6" t="s">
        <v>89</v>
      </c>
      <c r="C48" s="6" t="s">
        <v>90</v>
      </c>
      <c r="D48" s="30">
        <v>0</v>
      </c>
      <c r="E48" s="7">
        <v>820</v>
      </c>
      <c r="F48" s="6" t="s">
        <v>13</v>
      </c>
      <c r="G48" s="24">
        <f t="shared" si="2"/>
        <v>0</v>
      </c>
    </row>
    <row r="49" spans="1:7" ht="22.5">
      <c r="A49" s="5">
        <v>18</v>
      </c>
      <c r="B49" s="6" t="s">
        <v>91</v>
      </c>
      <c r="C49" s="6" t="s">
        <v>92</v>
      </c>
      <c r="D49" s="30">
        <v>0</v>
      </c>
      <c r="E49" s="7">
        <v>48</v>
      </c>
      <c r="F49" s="6" t="s">
        <v>16</v>
      </c>
      <c r="G49" s="24">
        <f t="shared" si="2"/>
        <v>0</v>
      </c>
    </row>
    <row r="50" spans="1:7" ht="22.5">
      <c r="A50" s="5">
        <v>19</v>
      </c>
      <c r="B50" s="6" t="s">
        <v>93</v>
      </c>
      <c r="C50" s="6" t="s">
        <v>94</v>
      </c>
      <c r="D50" s="30">
        <v>0</v>
      </c>
      <c r="E50" s="7">
        <v>820</v>
      </c>
      <c r="F50" s="6" t="s">
        <v>13</v>
      </c>
      <c r="G50" s="24">
        <f t="shared" si="2"/>
        <v>0</v>
      </c>
    </row>
    <row r="51" spans="1:7" ht="33.75">
      <c r="A51" s="5">
        <v>20</v>
      </c>
      <c r="B51" s="6" t="s">
        <v>95</v>
      </c>
      <c r="C51" s="6" t="s">
        <v>96</v>
      </c>
      <c r="D51" s="30">
        <v>0</v>
      </c>
      <c r="E51" s="7">
        <v>750</v>
      </c>
      <c r="F51" s="6" t="s">
        <v>13</v>
      </c>
      <c r="G51" s="24">
        <f t="shared" si="2"/>
        <v>0</v>
      </c>
    </row>
    <row r="52" spans="1:7" ht="15">
      <c r="A52" s="5">
        <v>21</v>
      </c>
      <c r="B52" s="6" t="s">
        <v>97</v>
      </c>
      <c r="C52" s="6" t="s">
        <v>98</v>
      </c>
      <c r="D52" s="30">
        <v>0</v>
      </c>
      <c r="E52" s="7">
        <v>115</v>
      </c>
      <c r="F52" s="6" t="s">
        <v>69</v>
      </c>
      <c r="G52" s="24">
        <f t="shared" si="2"/>
        <v>0</v>
      </c>
    </row>
    <row r="53" spans="1:7" ht="15">
      <c r="A53" s="5">
        <v>22</v>
      </c>
      <c r="B53" s="6" t="s">
        <v>99</v>
      </c>
      <c r="C53" s="6" t="s">
        <v>100</v>
      </c>
      <c r="D53" s="30">
        <v>0</v>
      </c>
      <c r="E53" s="7">
        <v>60</v>
      </c>
      <c r="F53" s="6" t="s">
        <v>60</v>
      </c>
      <c r="G53" s="24">
        <f t="shared" si="2"/>
        <v>0</v>
      </c>
    </row>
    <row r="54" spans="1:7" ht="15">
      <c r="A54" s="5">
        <v>23</v>
      </c>
      <c r="B54" s="6" t="s">
        <v>101</v>
      </c>
      <c r="C54" s="6" t="s">
        <v>102</v>
      </c>
      <c r="D54" s="30">
        <v>0</v>
      </c>
      <c r="E54" s="7">
        <v>35</v>
      </c>
      <c r="F54" s="6" t="s">
        <v>60</v>
      </c>
      <c r="G54" s="24">
        <f t="shared" si="2"/>
        <v>0</v>
      </c>
    </row>
    <row r="55" spans="1:7" ht="15">
      <c r="A55" s="5">
        <v>24</v>
      </c>
      <c r="B55" s="6" t="s">
        <v>101</v>
      </c>
      <c r="C55" s="6" t="s">
        <v>103</v>
      </c>
      <c r="D55" s="30">
        <v>0</v>
      </c>
      <c r="E55" s="7">
        <v>406</v>
      </c>
      <c r="F55" s="6" t="s">
        <v>60</v>
      </c>
      <c r="G55" s="24">
        <f t="shared" si="2"/>
        <v>0</v>
      </c>
    </row>
    <row r="56" spans="1:7" ht="15">
      <c r="A56" s="5">
        <v>25</v>
      </c>
      <c r="B56" s="6" t="s">
        <v>104</v>
      </c>
      <c r="C56" s="6" t="s">
        <v>105</v>
      </c>
      <c r="D56" s="30">
        <v>0</v>
      </c>
      <c r="E56" s="7">
        <v>1</v>
      </c>
      <c r="F56" s="6" t="s">
        <v>16</v>
      </c>
      <c r="G56" s="24">
        <f t="shared" si="2"/>
        <v>0</v>
      </c>
    </row>
    <row r="57" ht="12.75">
      <c r="G57" s="23">
        <f>SUM(G32:G56)</f>
        <v>0</v>
      </c>
    </row>
    <row r="58" ht="12" thickBot="1">
      <c r="A58" s="8" t="s">
        <v>53</v>
      </c>
    </row>
    <row r="59" spans="1:7" ht="13.5" thickTop="1">
      <c r="A59" s="9"/>
      <c r="B59" s="9"/>
      <c r="C59" s="9"/>
      <c r="D59" s="9"/>
      <c r="E59" s="9"/>
      <c r="F59" s="9"/>
      <c r="G59" s="26">
        <f>G57</f>
        <v>0</v>
      </c>
    </row>
    <row r="62" spans="1:7" ht="15.75">
      <c r="A62" s="36" t="s">
        <v>106</v>
      </c>
      <c r="B62" s="36"/>
      <c r="C62" s="36"/>
      <c r="D62" s="36"/>
      <c r="E62" s="36"/>
      <c r="F62" s="36"/>
      <c r="G62" s="36"/>
    </row>
    <row r="63" spans="1:7" ht="15">
      <c r="A63" s="3" t="s">
        <v>1</v>
      </c>
      <c r="B63" s="4" t="s">
        <v>2</v>
      </c>
      <c r="C63" s="4" t="s">
        <v>3</v>
      </c>
      <c r="D63" s="3" t="s">
        <v>4</v>
      </c>
      <c r="E63" s="3" t="s">
        <v>5</v>
      </c>
      <c r="F63" s="4" t="s">
        <v>6</v>
      </c>
      <c r="G63" s="3" t="s">
        <v>7</v>
      </c>
    </row>
    <row r="64" spans="1:7" ht="15">
      <c r="A64" s="5">
        <v>1</v>
      </c>
      <c r="B64" s="6" t="s">
        <v>107</v>
      </c>
      <c r="C64" s="6" t="s">
        <v>108</v>
      </c>
      <c r="D64" s="30">
        <v>0</v>
      </c>
      <c r="E64" s="7">
        <v>880</v>
      </c>
      <c r="F64" s="6" t="s">
        <v>13</v>
      </c>
      <c r="G64" s="24">
        <f>D64*E64</f>
        <v>0</v>
      </c>
    </row>
    <row r="65" spans="1:7" ht="15">
      <c r="A65" s="5">
        <v>2</v>
      </c>
      <c r="B65" s="6" t="s">
        <v>109</v>
      </c>
      <c r="C65" s="6" t="s">
        <v>110</v>
      </c>
      <c r="D65" s="30">
        <v>0</v>
      </c>
      <c r="E65" s="7">
        <v>22</v>
      </c>
      <c r="F65" s="6" t="s">
        <v>16</v>
      </c>
      <c r="G65" s="24">
        <f aca="true" t="shared" si="3" ref="G65:G85">D65*E65</f>
        <v>0</v>
      </c>
    </row>
    <row r="66" spans="1:7" ht="22.5">
      <c r="A66" s="5">
        <v>3</v>
      </c>
      <c r="B66" s="6" t="s">
        <v>111</v>
      </c>
      <c r="C66" s="6" t="s">
        <v>112</v>
      </c>
      <c r="D66" s="30">
        <v>0</v>
      </c>
      <c r="E66" s="7">
        <v>22</v>
      </c>
      <c r="F66" s="6" t="s">
        <v>16</v>
      </c>
      <c r="G66" s="24">
        <f t="shared" si="3"/>
        <v>0</v>
      </c>
    </row>
    <row r="67" spans="1:7" ht="22.5">
      <c r="A67" s="5">
        <v>4</v>
      </c>
      <c r="B67" s="6" t="s">
        <v>113</v>
      </c>
      <c r="C67" s="6" t="s">
        <v>26</v>
      </c>
      <c r="D67" s="30">
        <v>0</v>
      </c>
      <c r="E67" s="7">
        <v>22</v>
      </c>
      <c r="F67" s="6" t="s">
        <v>16</v>
      </c>
      <c r="G67" s="24">
        <f t="shared" si="3"/>
        <v>0</v>
      </c>
    </row>
    <row r="68" spans="1:7" ht="15">
      <c r="A68" s="5">
        <v>5</v>
      </c>
      <c r="B68" s="6" t="s">
        <v>114</v>
      </c>
      <c r="C68" s="6" t="s">
        <v>115</v>
      </c>
      <c r="D68" s="30">
        <v>0</v>
      </c>
      <c r="E68" s="7">
        <v>850</v>
      </c>
      <c r="F68" s="6" t="s">
        <v>13</v>
      </c>
      <c r="G68" s="24">
        <f t="shared" si="3"/>
        <v>0</v>
      </c>
    </row>
    <row r="69" spans="1:7" ht="15">
      <c r="A69" s="5">
        <v>6</v>
      </c>
      <c r="B69" s="6" t="s">
        <v>116</v>
      </c>
      <c r="C69" s="6" t="s">
        <v>30</v>
      </c>
      <c r="D69" s="30">
        <v>0</v>
      </c>
      <c r="E69" s="7">
        <v>22</v>
      </c>
      <c r="F69" s="6" t="s">
        <v>16</v>
      </c>
      <c r="G69" s="24">
        <f t="shared" si="3"/>
        <v>0</v>
      </c>
    </row>
    <row r="70" spans="1:7" ht="22.5">
      <c r="A70" s="5">
        <v>7</v>
      </c>
      <c r="B70" s="6" t="s">
        <v>117</v>
      </c>
      <c r="C70" s="6" t="s">
        <v>118</v>
      </c>
      <c r="D70" s="30">
        <v>0</v>
      </c>
      <c r="E70" s="7">
        <v>60</v>
      </c>
      <c r="F70" s="6" t="s">
        <v>16</v>
      </c>
      <c r="G70" s="24">
        <f t="shared" si="3"/>
        <v>0</v>
      </c>
    </row>
    <row r="71" spans="1:7" ht="22.5">
      <c r="A71" s="5">
        <v>8</v>
      </c>
      <c r="B71" s="6" t="s">
        <v>119</v>
      </c>
      <c r="C71" s="6" t="s">
        <v>120</v>
      </c>
      <c r="D71" s="30">
        <v>0</v>
      </c>
      <c r="E71" s="7">
        <v>6</v>
      </c>
      <c r="F71" s="6" t="s">
        <v>16</v>
      </c>
      <c r="G71" s="24">
        <f t="shared" si="3"/>
        <v>0</v>
      </c>
    </row>
    <row r="72" spans="1:7" ht="15">
      <c r="A72" s="5">
        <v>9</v>
      </c>
      <c r="B72" s="6" t="s">
        <v>121</v>
      </c>
      <c r="C72" s="6" t="s">
        <v>122</v>
      </c>
      <c r="D72" s="30">
        <v>0</v>
      </c>
      <c r="E72" s="7">
        <v>22</v>
      </c>
      <c r="F72" s="6" t="s">
        <v>13</v>
      </c>
      <c r="G72" s="24">
        <f t="shared" si="3"/>
        <v>0</v>
      </c>
    </row>
    <row r="73" spans="1:7" ht="15">
      <c r="A73" s="5">
        <v>10</v>
      </c>
      <c r="B73" s="6" t="s">
        <v>123</v>
      </c>
      <c r="C73" s="6" t="s">
        <v>124</v>
      </c>
      <c r="D73" s="30">
        <v>0</v>
      </c>
      <c r="E73" s="7">
        <v>160</v>
      </c>
      <c r="F73" s="6" t="s">
        <v>13</v>
      </c>
      <c r="G73" s="24">
        <f t="shared" si="3"/>
        <v>0</v>
      </c>
    </row>
    <row r="74" spans="1:7" ht="15">
      <c r="A74" s="5">
        <v>11</v>
      </c>
      <c r="B74" s="6" t="s">
        <v>125</v>
      </c>
      <c r="C74" s="6" t="s">
        <v>126</v>
      </c>
      <c r="D74" s="30">
        <v>0</v>
      </c>
      <c r="E74" s="7">
        <v>940</v>
      </c>
      <c r="F74" s="6" t="s">
        <v>13</v>
      </c>
      <c r="G74" s="24">
        <f t="shared" si="3"/>
        <v>0</v>
      </c>
    </row>
    <row r="75" spans="1:7" ht="22.5">
      <c r="A75" s="5">
        <v>12</v>
      </c>
      <c r="B75" s="6" t="s">
        <v>127</v>
      </c>
      <c r="C75" s="6" t="s">
        <v>128</v>
      </c>
      <c r="D75" s="30">
        <v>0</v>
      </c>
      <c r="E75" s="7">
        <v>22</v>
      </c>
      <c r="F75" s="6" t="s">
        <v>16</v>
      </c>
      <c r="G75" s="24">
        <f t="shared" si="3"/>
        <v>0</v>
      </c>
    </row>
    <row r="76" spans="1:7" ht="22.5">
      <c r="A76" s="5">
        <v>13</v>
      </c>
      <c r="B76" s="6" t="s">
        <v>129</v>
      </c>
      <c r="C76" s="6" t="s">
        <v>130</v>
      </c>
      <c r="D76" s="30">
        <v>0</v>
      </c>
      <c r="E76" s="7">
        <v>22</v>
      </c>
      <c r="F76" s="6" t="s">
        <v>16</v>
      </c>
      <c r="G76" s="24">
        <f t="shared" si="3"/>
        <v>0</v>
      </c>
    </row>
    <row r="77" spans="1:7" ht="45">
      <c r="A77" s="5">
        <v>14</v>
      </c>
      <c r="B77" s="6" t="s">
        <v>131</v>
      </c>
      <c r="C77" s="6" t="s">
        <v>132</v>
      </c>
      <c r="D77" s="30">
        <v>0</v>
      </c>
      <c r="E77" s="7">
        <v>7</v>
      </c>
      <c r="F77" s="6" t="s">
        <v>10</v>
      </c>
      <c r="G77" s="24">
        <f t="shared" si="3"/>
        <v>0</v>
      </c>
    </row>
    <row r="78" spans="1:7" ht="45">
      <c r="A78" s="5">
        <v>15</v>
      </c>
      <c r="B78" s="6" t="s">
        <v>131</v>
      </c>
      <c r="C78" s="6" t="s">
        <v>133</v>
      </c>
      <c r="D78" s="30">
        <v>0</v>
      </c>
      <c r="E78" s="7">
        <v>3</v>
      </c>
      <c r="F78" s="6" t="s">
        <v>10</v>
      </c>
      <c r="G78" s="24">
        <f t="shared" si="3"/>
        <v>0</v>
      </c>
    </row>
    <row r="79" spans="1:7" ht="45">
      <c r="A79" s="5">
        <v>16</v>
      </c>
      <c r="B79" s="6" t="s">
        <v>131</v>
      </c>
      <c r="C79" s="6" t="s">
        <v>134</v>
      </c>
      <c r="D79" s="30">
        <v>0</v>
      </c>
      <c r="E79" s="7">
        <v>7</v>
      </c>
      <c r="F79" s="6" t="s">
        <v>10</v>
      </c>
      <c r="G79" s="24">
        <f t="shared" si="3"/>
        <v>0</v>
      </c>
    </row>
    <row r="80" spans="1:7" ht="45">
      <c r="A80" s="5">
        <v>17</v>
      </c>
      <c r="B80" s="6" t="s">
        <v>131</v>
      </c>
      <c r="C80" s="6" t="s">
        <v>135</v>
      </c>
      <c r="D80" s="30">
        <v>0</v>
      </c>
      <c r="E80" s="7">
        <v>5</v>
      </c>
      <c r="F80" s="6" t="s">
        <v>10</v>
      </c>
      <c r="G80" s="24">
        <f t="shared" si="3"/>
        <v>0</v>
      </c>
    </row>
    <row r="81" spans="1:7" ht="15">
      <c r="A81" s="5">
        <v>18</v>
      </c>
      <c r="B81" s="6" t="s">
        <v>136</v>
      </c>
      <c r="C81" s="6" t="s">
        <v>137</v>
      </c>
      <c r="D81" s="30">
        <v>0</v>
      </c>
      <c r="E81" s="7">
        <v>10</v>
      </c>
      <c r="F81" s="6" t="s">
        <v>16</v>
      </c>
      <c r="G81" s="24">
        <f t="shared" si="3"/>
        <v>0</v>
      </c>
    </row>
    <row r="82" spans="1:7" ht="15">
      <c r="A82" s="5">
        <v>19</v>
      </c>
      <c r="B82" s="6" t="s">
        <v>136</v>
      </c>
      <c r="C82" s="6" t="s">
        <v>138</v>
      </c>
      <c r="D82" s="30">
        <v>0</v>
      </c>
      <c r="E82" s="7">
        <v>7</v>
      </c>
      <c r="F82" s="6" t="s">
        <v>16</v>
      </c>
      <c r="G82" s="24">
        <f t="shared" si="3"/>
        <v>0</v>
      </c>
    </row>
    <row r="83" spans="1:7" ht="22.5">
      <c r="A83" s="5">
        <v>20</v>
      </c>
      <c r="B83" s="6" t="s">
        <v>136</v>
      </c>
      <c r="C83" s="6" t="s">
        <v>139</v>
      </c>
      <c r="D83" s="30">
        <v>0</v>
      </c>
      <c r="E83" s="7">
        <v>5</v>
      </c>
      <c r="F83" s="6" t="s">
        <v>16</v>
      </c>
      <c r="G83" s="24">
        <f t="shared" si="3"/>
        <v>0</v>
      </c>
    </row>
    <row r="84" spans="1:7" ht="15">
      <c r="A84" s="5">
        <v>21</v>
      </c>
      <c r="B84" s="6" t="s">
        <v>140</v>
      </c>
      <c r="C84" s="6" t="s">
        <v>141</v>
      </c>
      <c r="D84" s="30">
        <v>0</v>
      </c>
      <c r="E84" s="7">
        <v>57.5</v>
      </c>
      <c r="F84" s="6" t="s">
        <v>69</v>
      </c>
      <c r="G84" s="24">
        <f t="shared" si="3"/>
        <v>0</v>
      </c>
    </row>
    <row r="85" spans="1:7" ht="22.5">
      <c r="A85" s="5">
        <v>22</v>
      </c>
      <c r="B85" s="6" t="s">
        <v>142</v>
      </c>
      <c r="C85" s="6" t="s">
        <v>143</v>
      </c>
      <c r="D85" s="30">
        <v>0</v>
      </c>
      <c r="E85" s="7">
        <v>820</v>
      </c>
      <c r="F85" s="6" t="s">
        <v>144</v>
      </c>
      <c r="G85" s="7">
        <f t="shared" si="3"/>
        <v>0</v>
      </c>
    </row>
    <row r="86" ht="12" thickBot="1">
      <c r="A86" s="8" t="s">
        <v>145</v>
      </c>
    </row>
    <row r="87" spans="1:7" ht="13.5" thickTop="1">
      <c r="A87" s="9"/>
      <c r="B87" s="9"/>
      <c r="C87" s="9"/>
      <c r="D87" s="9"/>
      <c r="E87" s="9"/>
      <c r="F87" s="9"/>
      <c r="G87" s="26">
        <f>SUM(G64:G86)</f>
        <v>0</v>
      </c>
    </row>
  </sheetData>
  <mergeCells count="3">
    <mergeCell ref="A1:G1"/>
    <mergeCell ref="A30:G30"/>
    <mergeCell ref="A62:G6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Zajicek Karel</cp:lastModifiedBy>
  <dcterms:created xsi:type="dcterms:W3CDTF">2019-05-15T12:03:21Z</dcterms:created>
  <dcterms:modified xsi:type="dcterms:W3CDTF">2019-05-22T10:15:46Z</dcterms:modified>
  <cp:category/>
  <cp:version/>
  <cp:contentType/>
  <cp:contentStatus/>
</cp:coreProperties>
</file>