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30" windowWidth="25575" windowHeight="10425" activeTab="2"/>
  </bookViews>
  <sheets>
    <sheet name="Rekapitulace stavby" sheetId="1" r:id="rId1"/>
    <sheet name="00.1 - VRN (uznatelné)" sheetId="2" r:id="rId2"/>
    <sheet name="00.2 - VRN (neuznatelné)" sheetId="3" r:id="rId3"/>
    <sheet name="01.1 - SO 101 - komunikac..." sheetId="4" r:id="rId4"/>
    <sheet name="01.2 - SO 101 - komunikac..." sheetId="5" r:id="rId5"/>
    <sheet name="02 - SO 401 - osvětlení k..." sheetId="6" r:id="rId6"/>
    <sheet name="Pokyny pro vyplnění" sheetId="7" r:id="rId7"/>
  </sheets>
  <definedNames>
    <definedName name="_xlnm._FilterDatabase" localSheetId="1" hidden="1">'00.1 - VRN (uznatelné)'!$C$78:$K$86</definedName>
    <definedName name="_xlnm._FilterDatabase" localSheetId="2" hidden="1">'00.2 - VRN (neuznatelné)'!$C$81:$K$102</definedName>
    <definedName name="_xlnm._FilterDatabase" localSheetId="3" hidden="1">'01.1 - SO 101 - komunikac...'!$C$83:$K$422</definedName>
    <definedName name="_xlnm._FilterDatabase" localSheetId="4" hidden="1">'01.2 - SO 101 - komunikac...'!$C$79:$K$115</definedName>
    <definedName name="_xlnm._FilterDatabase" localSheetId="5" hidden="1">'02 - SO 401 - osvětlení k...'!$C$78:$K$146</definedName>
    <definedName name="_xlnm.Print_Titles" localSheetId="1">'00.1 - VRN (uznatelné)'!$78:$78</definedName>
    <definedName name="_xlnm.Print_Titles" localSheetId="2">'00.2 - VRN (neuznatelné)'!$81:$81</definedName>
    <definedName name="_xlnm.Print_Titles" localSheetId="3">'01.1 - SO 101 - komunikac...'!$83:$83</definedName>
    <definedName name="_xlnm.Print_Titles" localSheetId="4">'01.2 - SO 101 - komunikac...'!$79:$79</definedName>
    <definedName name="_xlnm.Print_Titles" localSheetId="5">'02 - SO 401 - osvětlení k...'!$78:$78</definedName>
    <definedName name="_xlnm.Print_Titles" localSheetId="0">'Rekapitulace stavby'!$49:$49</definedName>
    <definedName name="_xlnm.Print_Area" localSheetId="1">'00.1 - VRN (uznatelné)'!$C$4:$J$36,'00.1 - VRN (uznatelné)'!$C$42:$J$60,'00.1 - VRN (uznatelné)'!$C$66:$K$86</definedName>
    <definedName name="_xlnm.Print_Area" localSheetId="2">'00.2 - VRN (neuznatelné)'!$C$4:$J$36,'00.2 - VRN (neuznatelné)'!$C$42:$J$63,'00.2 - VRN (neuznatelné)'!$C$69:$K$102</definedName>
    <definedName name="_xlnm.Print_Area" localSheetId="3">'01.1 - SO 101 - komunikac...'!$C$4:$J$36,'01.1 - SO 101 - komunikac...'!$C$42:$J$65,'01.1 - SO 101 - komunikac...'!$C$71:$K$422</definedName>
    <definedName name="_xlnm.Print_Area" localSheetId="4">'01.2 - SO 101 - komunikac...'!$C$4:$J$36,'01.2 - SO 101 - komunikac...'!$C$42:$J$61,'01.2 - SO 101 - komunikac...'!$C$67:$K$115</definedName>
    <definedName name="_xlnm.Print_Area" localSheetId="5">'02 - SO 401 - osvětlení k...'!$C$4:$J$36,'02 - SO 401 - osvětlení k...'!$C$42:$J$60,'02 - SO 401 - osvětlení k...'!$C$66:$K$146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<sst xmlns="http://schemas.openxmlformats.org/spreadsheetml/2006/main" count="6245" uniqueCount="1011">
  <si>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</si>
  <si>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</si>
  <si>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</si>
  <si>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</si>
  <si>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</si>
  <si>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</si>
  <si>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</si>
  <si>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{4945c3d3-a98a-4b20-9f9e-6f843bffbbfc}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</si>
  <si>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</si>
  <si>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</si>
  <si>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</si>
  <si>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</si>
  <si>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</si>
  <si>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</si>
  <si>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</si>
  <si>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</si>
  <si>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992a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</si>
  <si>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</si>
  <si>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</si>
  <si>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přechodu pro chodce, ul. Jana Kouly, Český Brod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</si>
  <si>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</si>
  <si>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</si>
  <si>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</si>
  <si>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</si>
  <si>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</si>
  <si>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</si>
  <si>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</si>
  <si>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</si>
  <si>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</si>
  <si>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</si>
  <si>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</si>
  <si>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</si>
  <si>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</si>
  <si>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</si>
  <si>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</si>
  <si>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</si>
  <si>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</si>
  <si>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</si>
  <si>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</si>
  <si>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</si>
  <si>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</si>
  <si>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</si>
  <si>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</si>
  <si>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</si>
  <si>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</si>
  <si>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</si>
  <si>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</si>
  <si>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</si>
  <si>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</si>
  <si>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</si>
  <si>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</si>
  <si>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</si>
  <si>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</si>
  <si>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</si>
  <si>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</si>
  <si>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</si>
  <si>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</si>
  <si>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</si>
  <si>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</si>
  <si>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</si>
  <si>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</si>
  <si>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</si>
  <si>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</si>
  <si>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</si>
  <si>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</si>
  <si>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</si>
  <si>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</si>
  <si>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</si>
  <si>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</si>
  <si>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</si>
  <si>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</si>
  <si>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</si>
  <si>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</si>
  <si>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00.1</t>
  </si>
  <si>
    <t>VRN (uznatelné)</t>
  </si>
  <si>
    <t>STA</t>
  </si>
  <si>
    <t>1</t>
  </si>
  <si>
    <t>{d14cc66f-a0e4-442d-96d3-e3673dac5958}</t>
  </si>
  <si>
    <t>2</t>
  </si>
  <si>
    <t>00.2</t>
  </si>
  <si>
    <t>VRN (neuznatelné)</t>
  </si>
  <si>
    <t>{44def939-67a1-479c-bf33-983ced398635}</t>
  </si>
  <si>
    <t>01.1</t>
  </si>
  <si>
    <t>SO 101 - komunikace a zpevněné plochy (uznatelné)</t>
  </si>
  <si>
    <t>{ae69ec8a-abd1-4aec-98c7-207c3d852a91}</t>
  </si>
  <si>
    <t>01.2</t>
  </si>
  <si>
    <t>SO 101 - komunikace a zpevněné plochy (neuznatelné)</t>
  </si>
  <si>
    <t>{db01facd-f917-490a-ab4e-42ab3f6c7b3f}</t>
  </si>
  <si>
    <t>02</t>
  </si>
  <si>
    <t>SO 401 - osvětlení křižovatky + přechodů pro chodce (uznatelné)</t>
  </si>
  <si>
    <t>{20ff6809-177c-479d-999b-6536acf83ec6}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</si>
  <si>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</si>
  <si>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</si>
  <si>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</si>
  <si>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</si>
  <si>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</si>
  <si>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</si>
  <si>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</si>
  <si>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00.1 - VRN (uznatelné)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</si>
  <si>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</si>
  <si>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</si>
  <si>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</si>
  <si>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</si>
  <si>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</si>
  <si>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</si>
  <si>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</si>
  <si>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</si>
  <si>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</si>
  <si>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</si>
  <si>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</si>
  <si>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</si>
  <si>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</si>
  <si>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</si>
  <si>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</si>
  <si>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</si>
  <si>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</si>
  <si>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</si>
  <si>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</si>
  <si>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</si>
  <si>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</si>
  <si>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</si>
  <si>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</si>
  <si>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</si>
  <si>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</si>
  <si>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</si>
  <si>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</si>
  <si>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</si>
  <si>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</si>
  <si>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012303000</t>
  </si>
  <si>
    <t>Geodetické práce po výstavbě</t>
  </si>
  <si>
    <t>…</t>
  </si>
  <si>
    <t>CS ÚRS 2018 01</t>
  </si>
  <si>
    <t>1024</t>
  </si>
  <si>
    <t>-208425660</t>
  </si>
  <si>
    <t>VRN3</t>
  </si>
  <si>
    <t>Zařízení staveniště</t>
  </si>
  <si>
    <t>030001000</t>
  </si>
  <si>
    <t>1132559507</t>
  </si>
  <si>
    <t>3</t>
  </si>
  <si>
    <t>034303000</t>
  </si>
  <si>
    <t>Zařízení staveniště zabezpečení staveniště dopravní značení na staveništi</t>
  </si>
  <si>
    <t>1412915488</t>
  </si>
  <si>
    <t>P</t>
  </si>
  <si>
    <t>Poznámka k položce:
DIO+DIR</t>
  </si>
  <si>
    <t>00.2 - VRN (neuznatelné)</t>
  </si>
  <si>
    <t xml:space="preserve">    VRN6 - Územní vlivy</t>
  </si>
  <si>
    <t xml:space="preserve">    VRN7 - Provozní vlivy</t>
  </si>
  <si>
    <t xml:space="preserve">    VRN9 - Ostatní náklady</t>
  </si>
  <si>
    <t>012103000</t>
  </si>
  <si>
    <t>Geodetické práce před výstavbou</t>
  </si>
  <si>
    <t>817432268</t>
  </si>
  <si>
    <t>Poznámka k položce:
Vytýčení inženýrských sítí apod.</t>
  </si>
  <si>
    <t>012203000</t>
  </si>
  <si>
    <t>Geodetické práce při provádění stavby</t>
  </si>
  <si>
    <t>1552132959</t>
  </si>
  <si>
    <t>013254000</t>
  </si>
  <si>
    <t>Dokumentace skutečného provedení stavby</t>
  </si>
  <si>
    <t>-397937501</t>
  </si>
  <si>
    <t>4</t>
  </si>
  <si>
    <t>034503000</t>
  </si>
  <si>
    <t>Informační tabule na staveništi</t>
  </si>
  <si>
    <t>-732276667</t>
  </si>
  <si>
    <t>039103000</t>
  </si>
  <si>
    <t>Zařízení staveniště zrušení zařízení staveniště rozebrání, bourání a odvoz</t>
  </si>
  <si>
    <t>-1573873614</t>
  </si>
  <si>
    <t>VRN6</t>
  </si>
  <si>
    <t>Územní vlivy</t>
  </si>
  <si>
    <t>6</t>
  </si>
  <si>
    <t>060001000</t>
  </si>
  <si>
    <t>-56308981</t>
  </si>
  <si>
    <t>Poznámka k položce:
Umístění stavby v centru města</t>
  </si>
  <si>
    <t>VRN7</t>
  </si>
  <si>
    <t>Provozní vlivy</t>
  </si>
  <si>
    <t>7</t>
  </si>
  <si>
    <t>070001000</t>
  </si>
  <si>
    <t>-1725724640</t>
  </si>
  <si>
    <t>Poznámka k položce:
Ztížení stavebních prací za provozu</t>
  </si>
  <si>
    <t>8</t>
  </si>
  <si>
    <t>072002000</t>
  </si>
  <si>
    <t>Hlavní tituly průvodních činností a nákladů provozní vlivy silniční provoz</t>
  </si>
  <si>
    <t>-739492985</t>
  </si>
  <si>
    <t>Poznámka k položce:
Řízení provozu během stavebních prací</t>
  </si>
  <si>
    <t>VRN9</t>
  </si>
  <si>
    <t>Ostatní náklady</t>
  </si>
  <si>
    <t>9</t>
  </si>
  <si>
    <t>091003000</t>
  </si>
  <si>
    <t>Ostatní náklady bez rozlišení</t>
  </si>
  <si>
    <t>1537085528</t>
  </si>
  <si>
    <t>Poznámka k položce:
Přeložky inženýrských sítí CETIN a ČD Telematika - fakturováno dle skutečnosti</t>
  </si>
  <si>
    <t>01.1 - SO 101 - komunikace a zpevněné plochy (uznatelné)</t>
  </si>
  <si>
    <t>HSV - Práce a dodávky HSV</t>
  </si>
  <si>
    <t xml:space="preserve">    1 - 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</si>
  <si>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</si>
  <si>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</si>
  <si>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</si>
  <si>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</si>
  <si>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</si>
  <si>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</si>
  <si>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</si>
  <si>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</si>
  <si>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 xml:space="preserve"> 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</si>
  <si>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</si>
  <si>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</si>
  <si>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</si>
  <si>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2018 02</t>
  </si>
  <si>
    <t>-1768717011</t>
  </si>
  <si>
    <t>Poznámka k položce:
Dlažba bude očištěna a znovu použita.</t>
  </si>
  <si>
    <t>VV</t>
  </si>
  <si>
    <t>"chodník, západ, dlažba"23,0</t>
  </si>
  <si>
    <t>"chodník, východ, dlažba"15,0</t>
  </si>
  <si>
    <t>Součet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</si>
  <si>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</si>
  <si>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</si>
  <si>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1639609008</t>
  </si>
  <si>
    <t>"vozovka, západ, přídlažba"15,0</t>
  </si>
  <si>
    <t>"vozovka, východ, přídlažba"21,5</t>
  </si>
  <si>
    <t>113107141</t>
  </si>
  <si>
    <t>Odstranění podkladů nebo krytů ručně s přemístěním hmot na skládku na vzdálenost do 3 m nebo s naložením na dopravní prostředek živičných, o tl. vrstvy do 50 mm</t>
  </si>
  <si>
    <t>-2137190552</t>
  </si>
  <si>
    <t>"chodník, západ, asfalt"48,0</t>
  </si>
  <si>
    <t>"chodník, východ, asfalt"20,0</t>
  </si>
  <si>
    <t>113107130</t>
  </si>
  <si>
    <t>Odstranění podkladů nebo krytů ručně s přemístěním hmot na skládku na vzdálenost do 3 m nebo s naložením na dopravní prostředek z betonu prostého, o tl. vrstvy do 100 mm</t>
  </si>
  <si>
    <t>-2005904033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</si>
  <si>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</si>
  <si>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</si>
  <si>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1706608736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</si>
  <si>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</si>
  <si>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</si>
  <si>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1091286771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</si>
  <si>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</si>
  <si>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</si>
  <si>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-1809840754</t>
  </si>
  <si>
    <t>73</t>
  </si>
  <si>
    <t>113154112</t>
  </si>
  <si>
    <t>Frézování živičného podkladu nebo krytu s naložením na dopravní prostředek plochy do 500 m2 bez překážek v trase pruhu šířky do 0,5 m, tloušťky vrstvy 40 mm</t>
  </si>
  <si>
    <t>1887066638</t>
  </si>
  <si>
    <t>"vozovka"325,0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</si>
  <si>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</si>
  <si>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</si>
  <si>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</si>
  <si>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272965966</t>
  </si>
  <si>
    <t>"obruba, západ, silniční"38,0</t>
  </si>
  <si>
    <t>"obruba, východ, silniční"44,0</t>
  </si>
  <si>
    <t>113202111</t>
  </si>
  <si>
    <t>Vytrhání obrub s vybouráním lože, s přemístěním hmot na skládku na vzdálenost do 3 m nebo s naložením na dopravní prostředek z krajníků nebo obrubníků stojatých</t>
  </si>
  <si>
    <t>-1411179352</t>
  </si>
  <si>
    <t>"obruba, západ, chodníková"34,0</t>
  </si>
  <si>
    <t>"obruba, východ, chodníková"17,0</t>
  </si>
  <si>
    <t>10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</si>
  <si>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</si>
  <si>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</si>
  <si>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</si>
  <si>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-945013257</t>
  </si>
  <si>
    <t>"vozovka, západ"35,0*0,2</t>
  </si>
  <si>
    <t>"chodník, západ"32,6*0,25</t>
  </si>
  <si>
    <t>"vozovka, rozšíření"31,0*0,2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</si>
  <si>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</si>
  <si>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</si>
  <si>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</si>
  <si>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430528747</t>
  </si>
  <si>
    <t>21,35*0,5</t>
  </si>
  <si>
    <t>12</t>
  </si>
  <si>
    <t>131203101</t>
  </si>
  <si>
    <t>Hloubení zapažených i nezapažených jam ručním nebo pneumatickým nářadím s urovnáním dna do předepsaného profilu a spádu v horninách tř. 3 soudržných</t>
  </si>
  <si>
    <t>1602173575</t>
  </si>
  <si>
    <t>"UV1"1,5*1,0*1,0</t>
  </si>
  <si>
    <t>13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</si>
  <si>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</si>
  <si>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</si>
  <si>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-278967618</t>
  </si>
  <si>
    <t>1,5*0,5</t>
  </si>
  <si>
    <t>14</t>
  </si>
  <si>
    <t>132201101</t>
  </si>
  <si>
    <t>Hloubení zapažených i nezapažených rýh šířky do 600 mm s urovnáním dna do předepsaného profilu a spádu v hornině tř. 3 do 100 m3</t>
  </si>
  <si>
    <t>1720232779</t>
  </si>
  <si>
    <t>"prodloužení přípojky UV1"1,2*0,6*2,5</t>
  </si>
  <si>
    <t>132201109</t>
  </si>
  <si>
    <t>Hloubení zapažených i nezapažených rýh šířky do 600 mm s urovnáním dna do předepsaného profilu a spádu v hornině tř. 3 Příplatek k cenám za lepivost horniny tř. 3</t>
  </si>
  <si>
    <t>-971609110</t>
  </si>
  <si>
    <t>1,8*0,5</t>
  </si>
  <si>
    <t>16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</si>
  <si>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</si>
  <si>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</si>
  <si>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-1111518642</t>
  </si>
  <si>
    <t>17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</si>
  <si>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</si>
  <si>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</si>
  <si>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-1152723841</t>
  </si>
  <si>
    <t>24,650*9</t>
  </si>
  <si>
    <t>78</t>
  </si>
  <si>
    <t>M</t>
  </si>
  <si>
    <t>103641010</t>
  </si>
  <si>
    <t>zemina pro terénní úpravy -  ornice</t>
  </si>
  <si>
    <t>t</t>
  </si>
  <si>
    <t>-559369260</t>
  </si>
  <si>
    <t>"chodník, západ"17,0*0,15*2,0</t>
  </si>
  <si>
    <t>"chodník, východ"8,0*0,15*2,0</t>
  </si>
  <si>
    <t>18</t>
  </si>
  <si>
    <t>181951102</t>
  </si>
  <si>
    <t>Úprava pláně vyrovnáním výškových rozdílů v hornině tř. 1 až 4 se zhutněním</t>
  </si>
  <si>
    <t>378996115</t>
  </si>
  <si>
    <t>"chodník, západ"60,0</t>
  </si>
  <si>
    <t>"chodník, východ"29,0</t>
  </si>
  <si>
    <t>"ostrůvek"7,0</t>
  </si>
  <si>
    <t>"hmatové úpravy pro nevidomé, západ"4,0</t>
  </si>
  <si>
    <t>"hmatové úpravy pro nevidomé, východ"4,0</t>
  </si>
  <si>
    <t>"hmatové úpravy pro nevidomé, ostrůvek"4,0</t>
  </si>
  <si>
    <t>"vozovka, rozšíření"31,0</t>
  </si>
  <si>
    <t>Komunikace pozemní</t>
  </si>
  <si>
    <t>19</t>
  </si>
  <si>
    <t>564851111</t>
  </si>
  <si>
    <t>Podklad ze štěrkodrti ŠD s rozprostřením a zhutněním, po zhutnění tl. 150 mm</t>
  </si>
  <si>
    <t>1388009692</t>
  </si>
  <si>
    <t>82</t>
  </si>
  <si>
    <t>572531131</t>
  </si>
  <si>
    <t>Vyspravení trhlin dosavadního krytu asfaltovou sanační hmotou oprava trhlin šířky přes 30 do 40 mm</t>
  </si>
  <si>
    <t>-451079685</t>
  </si>
  <si>
    <t>"oprava trhlin ložní vrstvy vozovky"(300-31)*0,15</t>
  </si>
  <si>
    <t>83</t>
  </si>
  <si>
    <t>573231106</t>
  </si>
  <si>
    <t>Postřik spojovací PS bez posypu kamenivem ze silniční emulze, v množství 0,30 kg/m2</t>
  </si>
  <si>
    <t>-1280048586</t>
  </si>
  <si>
    <t>"vozovka"300,0</t>
  </si>
  <si>
    <t>84</t>
  </si>
  <si>
    <t>577134221</t>
  </si>
  <si>
    <t>Asfaltový beton vrstva obrusná ACO 11 (ABS) s rozprostřením a se zhutněním z nemodifikovaného asfaltu v pruhu šířky přes 3 m tř. II, po zhutnění tl. 40 mm</t>
  </si>
  <si>
    <t>-1574337222</t>
  </si>
  <si>
    <t>81</t>
  </si>
  <si>
    <t>578142115</t>
  </si>
  <si>
    <t>Litý asfalt MA 8 (LAJ) s rozprostřením z nemodifikovaného asfaltu v pruhu šířky do 3 m tl. 40 mm</t>
  </si>
  <si>
    <t>-1407128363</t>
  </si>
  <si>
    <t>20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</si>
  <si>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</si>
  <si>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</si>
  <si>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807801180</t>
  </si>
  <si>
    <t>59245015</t>
  </si>
  <si>
    <t>dlažba zámková profilová základní 20x16,5x6 cm přírodní</t>
  </si>
  <si>
    <t>-2116662221</t>
  </si>
  <si>
    <t>"chodník, západ"((60,0-23,0)+(23,0*0,2)*1,1)</t>
  </si>
  <si>
    <t>"chodník, východ"((29,0-15,0)+(15,0*0,2)*1,1)</t>
  </si>
  <si>
    <t>"ostrůvek"7,0*1,1</t>
  </si>
  <si>
    <t>22</t>
  </si>
  <si>
    <t>59245006</t>
  </si>
  <si>
    <t>dlažba skladebná betonová základní pro nevidomé 20 x 10 x 6 cm barevná</t>
  </si>
  <si>
    <t>834233399</t>
  </si>
  <si>
    <t>"hmatové úpravy pro nevidomé, západ"4,0*1,1</t>
  </si>
  <si>
    <t>"hmatové úpravy pro nevidomé, východ"4,0*1,1</t>
  </si>
  <si>
    <t>"hmatové úpravy pro nevidomé, ostrůvek"4,0*1,1</t>
  </si>
  <si>
    <t>23</t>
  </si>
  <si>
    <t>58932910</t>
  </si>
  <si>
    <t>beton C 20/25 X0XC2 kamenivo frakce 0/22</t>
  </si>
  <si>
    <t>-577162302</t>
  </si>
  <si>
    <t>"vozovka, západ, přídlažba"14,5*0,25</t>
  </si>
  <si>
    <t>"vozovka, východ, přídlažba"21,5*0,25</t>
  </si>
  <si>
    <t>24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</si>
  <si>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</si>
  <si>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</si>
  <si>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1626928659</t>
  </si>
  <si>
    <t>"vozovka, západ, přídlažba"14,5</t>
  </si>
  <si>
    <t>25</t>
  </si>
  <si>
    <t>59245030R1</t>
  </si>
  <si>
    <t>přídlažba betonová 50x25x8 cm přírodní</t>
  </si>
  <si>
    <t>-1716599284</t>
  </si>
  <si>
    <t>"vozovka, západ, přídlažba"14,5*1,1</t>
  </si>
  <si>
    <t>"vozovka, východ, přídlažba"21,5*1,1</t>
  </si>
  <si>
    <t>85</t>
  </si>
  <si>
    <t>919112222</t>
  </si>
  <si>
    <t>Řezání dilatačních spár v živičném krytu vytvoření komůrky pro těsnící zálivku šířky 15 mm, hloubky 25 mm</t>
  </si>
  <si>
    <t>-2033637077</t>
  </si>
  <si>
    <t>"spáry"37,0+38,0</t>
  </si>
  <si>
    <t>86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</si>
  <si>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</si>
  <si>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</si>
  <si>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2095590255</t>
  </si>
  <si>
    <t>Úpravy povrchů, podlahy a osazování výplní</t>
  </si>
  <si>
    <t>87</t>
  </si>
  <si>
    <t>915241111</t>
  </si>
  <si>
    <t>Bezpečnostní barevný povrch vozovek červený pro podklad asfaltový</t>
  </si>
  <si>
    <t>-1863762919</t>
  </si>
  <si>
    <t>"bezpečnostní protismyková úpravy"100,0</t>
  </si>
  <si>
    <t>Trubní vedení</t>
  </si>
  <si>
    <t>26</t>
  </si>
  <si>
    <t>899204211R</t>
  </si>
  <si>
    <t>Zrušení uliční vpusti</t>
  </si>
  <si>
    <t>kus</t>
  </si>
  <si>
    <t>-1187903718</t>
  </si>
  <si>
    <t>"UV1"1</t>
  </si>
  <si>
    <t>27</t>
  </si>
  <si>
    <t>871313121</t>
  </si>
  <si>
    <t>Montáž kanalizačního potrubí z plastů z tvrdého PVC těsněných gumovým kroužkem v otevřeném výkopu ve sklonu do 20 % DN 160</t>
  </si>
  <si>
    <t>1847589154</t>
  </si>
  <si>
    <t>"prodloužení přípojky UV1"1,2</t>
  </si>
  <si>
    <t>28</t>
  </si>
  <si>
    <t>879230191</t>
  </si>
  <si>
    <t>Příplatek k ceně kanalizačního potrubí za montáž v otevřeném výkopu ve sklonu přes 20 % DN od 40 do 550</t>
  </si>
  <si>
    <t>636703664</t>
  </si>
  <si>
    <t>29</t>
  </si>
  <si>
    <t>28611175</t>
  </si>
  <si>
    <t>trubka kanalizační PVC DN 160x6000 mm  SN 10</t>
  </si>
  <si>
    <t>-1254965312</t>
  </si>
  <si>
    <t>"prodloužení přípojky UV1"6,0</t>
  </si>
  <si>
    <t>30</t>
  </si>
  <si>
    <t>895941311</t>
  </si>
  <si>
    <t>Zřízení vpusti kanalizační uliční z betonových dílců typ UVB-50</t>
  </si>
  <si>
    <t>436079439</t>
  </si>
  <si>
    <t>31</t>
  </si>
  <si>
    <t>59223850</t>
  </si>
  <si>
    <t>dno betonové pro uliční vpusť s výtokovým otvorem 45x33x5 cm</t>
  </si>
  <si>
    <t>-919967651</t>
  </si>
  <si>
    <t>32</t>
  </si>
  <si>
    <t>59223858</t>
  </si>
  <si>
    <t>skruž betonová pro uliční vpusť horní 45 x 57 x 5 cm</t>
  </si>
  <si>
    <t>-1675584308</t>
  </si>
  <si>
    <t>33</t>
  </si>
  <si>
    <t>59223864</t>
  </si>
  <si>
    <t>prstenec betonový pro uliční vpusť vyrovnávací 39 x 6 x 13 cm</t>
  </si>
  <si>
    <t>75641004</t>
  </si>
  <si>
    <t>34</t>
  </si>
  <si>
    <t>59223874</t>
  </si>
  <si>
    <t>koš vysoký pro uliční vpusti, žárově zinkovaný plech,pro rám 500/300</t>
  </si>
  <si>
    <t>1541838103</t>
  </si>
  <si>
    <t>35</t>
  </si>
  <si>
    <t>592238760</t>
  </si>
  <si>
    <t>rám zabetonovaný pro uliční vpusti 500/500 mm</t>
  </si>
  <si>
    <t>CS ÚRS 2017 02</t>
  </si>
  <si>
    <t>1113771056</t>
  </si>
  <si>
    <t>36</t>
  </si>
  <si>
    <t>899204112</t>
  </si>
  <si>
    <t>Osazení mříží litinových včetně rámů a košů na bahno pro třídu zatížení D400, E600</t>
  </si>
  <si>
    <t>1222444060</t>
  </si>
  <si>
    <t>37</t>
  </si>
  <si>
    <t>55242322</t>
  </si>
  <si>
    <t>mříž D 400 - plochá 500x500mm</t>
  </si>
  <si>
    <t>-1904489740</t>
  </si>
  <si>
    <t>38</t>
  </si>
  <si>
    <t>899623161</t>
  </si>
  <si>
    <t>Obetonování potrubí nebo zdiva stok betonem prostým v otevřeném výkopu, beton tř. C 20/25</t>
  </si>
  <si>
    <t>-1172367288</t>
  </si>
  <si>
    <t>"prodloužení přípojky UV1"1,2*0,5</t>
  </si>
  <si>
    <t>Ostatní konstrukce a práce, bourání</t>
  </si>
  <si>
    <t>88</t>
  </si>
  <si>
    <t>919726122</t>
  </si>
  <si>
    <t>Geotextilie netkaná pro ochranu, separaci nebo filtraci měrná hmotnost přes 200 do 300 g/m2</t>
  </si>
  <si>
    <t>-298326699</t>
  </si>
  <si>
    <t>"vozovka, rozšíření"31,0*1,1</t>
  </si>
  <si>
    <t>39</t>
  </si>
  <si>
    <t>966006231</t>
  </si>
  <si>
    <t>Odstranění dopravního zrcadla a demontáž zrcadlové části s odklizením materiálu na vzdálenost do 20 m nebo s naložením na dopravní prostředek včetně sloupku nebo konzole</t>
  </si>
  <si>
    <t>9353664</t>
  </si>
  <si>
    <t>Poznámka k položce:
Zrcadlo bude znovu použito.</t>
  </si>
  <si>
    <t>"dopravní zrcadlo"1</t>
  </si>
  <si>
    <t>40</t>
  </si>
  <si>
    <t>914431112</t>
  </si>
  <si>
    <t>Montáž dopravního zrcadla na sloupky nebo konzoly velikosti do 1 m2</t>
  </si>
  <si>
    <t>1037102801</t>
  </si>
  <si>
    <t>41</t>
  </si>
  <si>
    <t>40445204</t>
  </si>
  <si>
    <t>zrcadlo dopravní čtvercové 800 x 1000 mm</t>
  </si>
  <si>
    <t>-1251211465</t>
  </si>
  <si>
    <t>42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</si>
  <si>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</si>
  <si>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</si>
  <si>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1985435554</t>
  </si>
  <si>
    <t>Poznámka k položce:
Svislé dopravní značky budou znovu použity</t>
  </si>
  <si>
    <t>"IP6"1</t>
  </si>
  <si>
    <t>"B28"1</t>
  </si>
  <si>
    <t>43</t>
  </si>
  <si>
    <t>914511112</t>
  </si>
  <si>
    <t>Montáž sloupku dopravních značek délky do 3,5 m do hliníkové patky</t>
  </si>
  <si>
    <t>969687789</t>
  </si>
  <si>
    <t>"C4a"2</t>
  </si>
  <si>
    <t>44</t>
  </si>
  <si>
    <t>40445225</t>
  </si>
  <si>
    <t>sloupek Zn pro dopravní značku D 60mm v 350mm</t>
  </si>
  <si>
    <t>884315605</t>
  </si>
  <si>
    <t>45</t>
  </si>
  <si>
    <t>914111121</t>
  </si>
  <si>
    <t>Montáž svislé dopravní značky základní velikosti do 2 m2 objímkami na sloupky nebo konzoly</t>
  </si>
  <si>
    <t>-255254495</t>
  </si>
  <si>
    <t>46</t>
  </si>
  <si>
    <t>40445419</t>
  </si>
  <si>
    <t>značka dopravní svislá nereflexní FeZn prolis D 500mm</t>
  </si>
  <si>
    <t>-344767652</t>
  </si>
  <si>
    <t>47</t>
  </si>
  <si>
    <t>40445256</t>
  </si>
  <si>
    <t>svorka upínací na sloupek dopravní značky D 60mm</t>
  </si>
  <si>
    <t>1588823854</t>
  </si>
  <si>
    <t>"dopravní zrcadlo"2</t>
  </si>
  <si>
    <t>48</t>
  </si>
  <si>
    <t>40445253</t>
  </si>
  <si>
    <t>víčko plastové na sloupek D 60mm</t>
  </si>
  <si>
    <t>1326392023</t>
  </si>
  <si>
    <t>49</t>
  </si>
  <si>
    <t>966007123</t>
  </si>
  <si>
    <t>Odstranění vodorovného dopravního značení frézováním značeného plastem plošného</t>
  </si>
  <si>
    <t>1962412490</t>
  </si>
  <si>
    <t>"V18 optická brzda"4,0</t>
  </si>
  <si>
    <t>"V13 dopravní stín"3,0</t>
  </si>
  <si>
    <t>"V2b"(30+6)*0,25</t>
  </si>
  <si>
    <t>50</t>
  </si>
  <si>
    <t>915621111</t>
  </si>
  <si>
    <t>Předznačení pro vodorovné značení stříkané barvou nebo prováděné z nátěrových hmot plošné šipky, symboly, nápisy</t>
  </si>
  <si>
    <t>-444410136</t>
  </si>
  <si>
    <t>"V7a"28,0</t>
  </si>
  <si>
    <t>"V13"13,0</t>
  </si>
  <si>
    <t>51</t>
  </si>
  <si>
    <t>915131111</t>
  </si>
  <si>
    <t>Vodorovné dopravní značení stříkané barvou přechody pro chodce, šipky, symboly bílé základní</t>
  </si>
  <si>
    <t>-1438363848</t>
  </si>
  <si>
    <t>52</t>
  </si>
  <si>
    <t>915231112</t>
  </si>
  <si>
    <t>Vodorovné dopravní značení stříkaným plastem přechody pro chodce, šipky, symboly nápisy bílé retroreflexní</t>
  </si>
  <si>
    <t>-1017073132</t>
  </si>
  <si>
    <t>53</t>
  </si>
  <si>
    <t>915321115</t>
  </si>
  <si>
    <t>Vodorovné značení předformovaným termoplastem vodící pás pro slabozraké z 6 proužků</t>
  </si>
  <si>
    <t>-487249588</t>
  </si>
  <si>
    <t>"vodící pás pro nevidomé na přechodu pro chodce"7,0</t>
  </si>
  <si>
    <t>54</t>
  </si>
  <si>
    <t>915611111</t>
  </si>
  <si>
    <t>Předznačení pro vodorovné značení stříkané barvou nebo prováděné z nátěrových hmot liniové dělicí čáry, vodicí proužky</t>
  </si>
  <si>
    <t>-1878210000</t>
  </si>
  <si>
    <t>"V1a 0,125"14,0</t>
  </si>
  <si>
    <t>"V4 0,125"30,0+23,0</t>
  </si>
  <si>
    <t>"V2b 3/1,5/0,25"27,0+29,0+30,0+29,0</t>
  </si>
  <si>
    <t>55</t>
  </si>
  <si>
    <t>915111111</t>
  </si>
  <si>
    <t>Vodorovné dopravní značení stříkané barvou dělící čára šířky 125 mm souvislá bílá základní</t>
  </si>
  <si>
    <t>-1728087720</t>
  </si>
  <si>
    <t>56</t>
  </si>
  <si>
    <t>915211112</t>
  </si>
  <si>
    <t>Vodorovné dopravní značení stříkaným plastem dělící čára šířky 125 mm souvislá bílá retroreflexní</t>
  </si>
  <si>
    <t>1037120811</t>
  </si>
  <si>
    <t>57</t>
  </si>
  <si>
    <t>915121121</t>
  </si>
  <si>
    <t>Vodorovné dopravní značení stříkané barvou vodící čára bílá šířky 250 mm přerušovaná základní</t>
  </si>
  <si>
    <t>-935122366</t>
  </si>
  <si>
    <t>58</t>
  </si>
  <si>
    <t>915221122</t>
  </si>
  <si>
    <t>Vodorovné dopravní značení stříkaným plastem vodící čára bílá šířky 250 mm přerušovaná retroreflexní</t>
  </si>
  <si>
    <t>-1523075803</t>
  </si>
  <si>
    <t>59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</si>
  <si>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</si>
  <si>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</si>
  <si>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-1019258920</t>
  </si>
  <si>
    <t>"silniční bet. obruba, západní"37,0</t>
  </si>
  <si>
    <t>"silniční bet. obruba, východní"19,0</t>
  </si>
  <si>
    <t>"silniční bet. obruba, ostrůvek"18,0</t>
  </si>
  <si>
    <t>60</t>
  </si>
  <si>
    <t>59217031</t>
  </si>
  <si>
    <t>obrubník betonový silniční 100 x 15 x 25 cm</t>
  </si>
  <si>
    <t>-1779047927</t>
  </si>
  <si>
    <t>"silniční bet. obruba, západní"37,0*1,1</t>
  </si>
  <si>
    <t>"silniční bet. obruba, východní"19,0*1,1</t>
  </si>
  <si>
    <t>"silniční bet. obruba, ostrůvek"18,0*1,1</t>
  </si>
  <si>
    <t>61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</si>
  <si>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</si>
  <si>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</si>
  <si>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1669957407</t>
  </si>
  <si>
    <t>"chodníková bet. obruba, západní"33,0</t>
  </si>
  <si>
    <t>"chodníková bet. obruba, východní"17,0</t>
  </si>
  <si>
    <t>"chodníková bet. obruba, ostrůvek"4,0</t>
  </si>
  <si>
    <t>62</t>
  </si>
  <si>
    <t>59217016</t>
  </si>
  <si>
    <t>obrubník betonový chodníkový 100x8x25 cm</t>
  </si>
  <si>
    <t>-1187591556</t>
  </si>
  <si>
    <t>"chodníková bet. obruba, západní"33,0*1,1</t>
  </si>
  <si>
    <t>"chodníková bet. obruba, východní"17,0*1,1</t>
  </si>
  <si>
    <t>"chodníková bet. obruba, ostrůvek"4,0*1,1</t>
  </si>
  <si>
    <t>63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</si>
  <si>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</si>
  <si>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</si>
  <si>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-1911962221</t>
  </si>
  <si>
    <t>64</t>
  </si>
  <si>
    <t>R01</t>
  </si>
  <si>
    <t>Dopravní knoflík - reflexní oko na obrubu, průměr: 50mm, výška reflexní plochy: 12 mm, barva odrazky: bílá</t>
  </si>
  <si>
    <t>ks</t>
  </si>
  <si>
    <t>482692912</t>
  </si>
  <si>
    <t>Poznámka k položce:
Dodávka materiálu včetně montáže</t>
  </si>
  <si>
    <t>997</t>
  </si>
  <si>
    <t>Přesun sutě</t>
  </si>
  <si>
    <t>65</t>
  </si>
  <si>
    <t>997221551</t>
  </si>
  <si>
    <t>Vodorovná doprava suti bez naložení, ale se složením a s hrubým urovnáním ze sypkých materiálů, na vzdálenost do 1 km</t>
  </si>
  <si>
    <t>-941093080</t>
  </si>
  <si>
    <t>"chodník, západ, asfalt-asfalt tl. 50mm"48,0*0,05*2,2</t>
  </si>
  <si>
    <t>"chodník, východ, asfalt-asfalt tl. 50mm"20,0*0,05*2,2</t>
  </si>
  <si>
    <t>Mezisoučet</t>
  </si>
  <si>
    <t>"chodník, západ, asfalt-beton tl. 100mm"48,0*0,1*2,5</t>
  </si>
  <si>
    <t>"chodník, východ, asfalt-beton tl. 100mm"20,0*0,1*2,5</t>
  </si>
  <si>
    <t>"vozovka, západ, přídlažba-beton tl. 150mm"15,0*0,15*2,5</t>
  </si>
  <si>
    <t>"vozovka, východ, přídlažba-beton tl. 150mm"21,5*0,15*2,5</t>
  </si>
  <si>
    <t>"chodník, západ, dlažba-kamenivo tl. 200mm"23,0*0,2*2,0</t>
  </si>
  <si>
    <t>"chodník, východ, dlažba-kamenivo tl. 200mm"15,0*0,2*2,0</t>
  </si>
  <si>
    <t>"vozovka, západ, přídlažba-kamenivo tl. 200mm"15,0*0,2*2,0</t>
  </si>
  <si>
    <t>"vozovka, východ, přídlažba-kamenivo tl. 200mm"21,5*0,2*2,0</t>
  </si>
  <si>
    <t>"chodník, západ, asfalt-kamenivo tl. 100mm"48,0*0,1*2,0</t>
  </si>
  <si>
    <t>"chodník, východ, asfalt-kamenivo tl. 100mm"20,0*0,1*2,0</t>
  </si>
  <si>
    <t>"vozovka, západ-zemina"35,0*0,2*1,9</t>
  </si>
  <si>
    <t>"chodník, západ-zemina"32,6*0,25*1,9</t>
  </si>
  <si>
    <t>"prodloužení přípojky UV1-zemina"1,2*0,6*2,5*1,9</t>
  </si>
  <si>
    <t>"UV1-zemina"1,5*1,0*1,0*1,9</t>
  </si>
  <si>
    <t>"vozovka-asfalt tl. 40mm"325,0*0,04*2,2</t>
  </si>
  <si>
    <t>"vozovka, rozšíření-zemina"31,0*0,2*2,0</t>
  </si>
  <si>
    <t>66</t>
  </si>
  <si>
    <t>997221559</t>
  </si>
  <si>
    <t>Vodorovná doprava suti bez naložení, ale se složením a s hrubým urovnáním Příplatek k ceně za každý další i započatý 1 km přes 1 km</t>
  </si>
  <si>
    <t>-1111587343</t>
  </si>
  <si>
    <t>"skládka do 20km"157,623*19</t>
  </si>
  <si>
    <t>67</t>
  </si>
  <si>
    <t>997221561</t>
  </si>
  <si>
    <t>Vodorovná doprava suti bez naložení, ale se složením a s hrubým urovnáním z kusových materiálů, na vzdálenost do 1 km</t>
  </si>
  <si>
    <t>736881872</t>
  </si>
  <si>
    <t>"vozovka, západ, přídlažba-beton"15,0*0,08*2,7</t>
  </si>
  <si>
    <t>"vozovka, východ, přídlažba-beton"21,5*0,08*2,7</t>
  </si>
  <si>
    <t>"obruba, západ, silniční-beton"(38,0*0,35*0,4)*2,7</t>
  </si>
  <si>
    <t>"obruba, východ, silniční-beton"(44,0*0,35*0,4)*2,7</t>
  </si>
  <si>
    <t>"obruba, západ, chodníková-beton"(34,0*0,2*0,4)*2,7</t>
  </si>
  <si>
    <t>"obruba, východ, chodníková-beton"(17,0*0,2*0,4)*2,7</t>
  </si>
  <si>
    <t>68</t>
  </si>
  <si>
    <t>997221569</t>
  </si>
  <si>
    <t>-1177146617</t>
  </si>
  <si>
    <t>"skládka do 20km"49,896*19</t>
  </si>
  <si>
    <t>69</t>
  </si>
  <si>
    <t>997221815</t>
  </si>
  <si>
    <t>Poplatek za uložení stavebního odpadu na skládce (skládkovné) betonového</t>
  </si>
  <si>
    <t>1299221840</t>
  </si>
  <si>
    <t>70</t>
  </si>
  <si>
    <t>997221845</t>
  </si>
  <si>
    <t>Poplatek za uložení stavebního odpadu na skládce (skládkovné) asfaltového bez obsahu dehtu</t>
  </si>
  <si>
    <t>906525823</t>
  </si>
  <si>
    <t>71</t>
  </si>
  <si>
    <t>997221855</t>
  </si>
  <si>
    <t>Poplatek za uložení stavebního odpadu na skládce (skládkovné) zeminy a kameniva</t>
  </si>
  <si>
    <t>1872501365</t>
  </si>
  <si>
    <t>998</t>
  </si>
  <si>
    <t>Přesun hmot</t>
  </si>
  <si>
    <t>72</t>
  </si>
  <si>
    <t>998225111</t>
  </si>
  <si>
    <t>Přesun hmot pro komunikace s krytem z kameniva, monolitickým betonovým nebo živičným dopravní vzdálenost do 200 m jakékoliv délky objektu</t>
  </si>
  <si>
    <t>909801192</t>
  </si>
  <si>
    <t>01.2 - SO 101 - komunikace a zpevněné plochy (neuznatelné)</t>
  </si>
  <si>
    <t>181411131</t>
  </si>
  <si>
    <t>Založení trávníku na půdě předem připravené plochy do 1000 m2 výsevem včetně utažení parkového v rovině nebo na svahu do 1:5</t>
  </si>
  <si>
    <t>1064449625</t>
  </si>
  <si>
    <t>"chodník, západ"17,0</t>
  </si>
  <si>
    <t>"chodník, východ"8,0</t>
  </si>
  <si>
    <t>005724100</t>
  </si>
  <si>
    <t>osivo směs travní parková</t>
  </si>
  <si>
    <t>kg</t>
  </si>
  <si>
    <t>-767092665</t>
  </si>
  <si>
    <t>Poznámka k položce:
1m2=25g</t>
  </si>
  <si>
    <t>"chodník, západ"17,0*0,025</t>
  </si>
  <si>
    <t>"chodník, východ"8,0*0,025</t>
  </si>
  <si>
    <t>456582903</t>
  </si>
  <si>
    <t>"UV2"1</t>
  </si>
  <si>
    <t>1452916270</t>
  </si>
  <si>
    <t>-394631717</t>
  </si>
  <si>
    <t>1243606410</t>
  </si>
  <si>
    <t>2134337506</t>
  </si>
  <si>
    <t>1029007425</t>
  </si>
  <si>
    <t>-750518539</t>
  </si>
  <si>
    <t>1523690658</t>
  </si>
  <si>
    <t>1000339857</t>
  </si>
  <si>
    <t>899331111</t>
  </si>
  <si>
    <t>Výšková úprava uličního vstupu nebo vpusti do 200 mm zvýšením poklopu</t>
  </si>
  <si>
    <t>-1225983750</t>
  </si>
  <si>
    <t>Poznámka k položce:
Rektifikace povrchových znaků IS</t>
  </si>
  <si>
    <t>"poklop šachty"1</t>
  </si>
  <si>
    <t>-287094451</t>
  </si>
  <si>
    <t>02 - SO 401 - osvětlení křižovatky + přechodů pro chodce (uznatelné)</t>
  </si>
  <si>
    <t>C21M - Elektromontáže</t>
  </si>
  <si>
    <t>C46M - Zemní práce</t>
  </si>
  <si>
    <t>M - Materiály</t>
  </si>
  <si>
    <t>C21M</t>
  </si>
  <si>
    <t>Elektromontáže</t>
  </si>
  <si>
    <t>210010046</t>
  </si>
  <si>
    <t>trubka inst.oheb. d = 63, volně</t>
  </si>
  <si>
    <t>210010125</t>
  </si>
  <si>
    <t>trubka ochr.z PE vnitřní do R=100mm (VU)</t>
  </si>
  <si>
    <t>210021011</t>
  </si>
  <si>
    <t>zhotovení otvoru kruh. P 16-21mm bez závitu</t>
  </si>
  <si>
    <t>210100001</t>
  </si>
  <si>
    <t>ukonč.vod.v rozv.vč.zap.a konc.do 2.5mm2</t>
  </si>
  <si>
    <t>210100002</t>
  </si>
  <si>
    <t>ukonč.vod.v rozv.vč.zap.a konc.do 6mm2</t>
  </si>
  <si>
    <t>210100252</t>
  </si>
  <si>
    <t>ukonč.kab.smršt.zákl.do 4x25 mm2</t>
  </si>
  <si>
    <t>210102001</t>
  </si>
  <si>
    <t>spojka epoxid. pro celoplast.kab. do 4x25 mm2/1kV</t>
  </si>
  <si>
    <t>210120001</t>
  </si>
  <si>
    <t>pojistka vč. vložek E 27 do 25 A</t>
  </si>
  <si>
    <t>210202011</t>
  </si>
  <si>
    <t>demontáž svítidla</t>
  </si>
  <si>
    <t>210202011.1</t>
  </si>
  <si>
    <t>montáž svítidla</t>
  </si>
  <si>
    <t>210204201</t>
  </si>
  <si>
    <t>elektrovýzbroj stožáru pro 1 okruh</t>
  </si>
  <si>
    <t>210204202</t>
  </si>
  <si>
    <t>elektrovýzbroj stožáru pro 2 okruhy</t>
  </si>
  <si>
    <t>210220022</t>
  </si>
  <si>
    <t>uzem. v zemi FeZn R=8-10 mm vč.svorek;propoj.aj.</t>
  </si>
  <si>
    <t>210220301</t>
  </si>
  <si>
    <t>svorky hromosvodové do 2 šroubu (SS;SR 03)</t>
  </si>
  <si>
    <t>210220302</t>
  </si>
  <si>
    <t>svorka SP1</t>
  </si>
  <si>
    <t>210800526</t>
  </si>
  <si>
    <t>CY 6 mm2 zelenožlutý (VU)</t>
  </si>
  <si>
    <t>210810005</t>
  </si>
  <si>
    <t>CYKY-CYKYm 3Ax1.5 mm2 750V (VU)</t>
  </si>
  <si>
    <t>210810013</t>
  </si>
  <si>
    <t>CYKY-CYKYm 4Dx10 mm2 750V (VU)</t>
  </si>
  <si>
    <t>210950101</t>
  </si>
  <si>
    <t>označovací štítek na kabel(navíc proti ČSN)</t>
  </si>
  <si>
    <t>32156985</t>
  </si>
  <si>
    <t>montážní plošina</t>
  </si>
  <si>
    <t>45695185</t>
  </si>
  <si>
    <t>výchozí revize</t>
  </si>
  <si>
    <t>852159863</t>
  </si>
  <si>
    <t>montáž výložníku</t>
  </si>
  <si>
    <t>852159865</t>
  </si>
  <si>
    <t>demontáž sloupu výška 8 m</t>
  </si>
  <si>
    <t>852159865.1</t>
  </si>
  <si>
    <t>montáž sloupu výška 6 m</t>
  </si>
  <si>
    <t>852159865.2</t>
  </si>
  <si>
    <t>montáž sloupu výška 8 m</t>
  </si>
  <si>
    <t>01R</t>
  </si>
  <si>
    <t>Podíl přidružených výkonů</t>
  </si>
  <si>
    <t>kpl</t>
  </si>
  <si>
    <t>-1868242176</t>
  </si>
  <si>
    <t>C46M</t>
  </si>
  <si>
    <t>Zemní práce</t>
  </si>
  <si>
    <t>000045</t>
  </si>
  <si>
    <t>protlak neřízený do 150 mm</t>
  </si>
  <si>
    <t>460050003</t>
  </si>
  <si>
    <t>jáma pro J stožár jedn.6-8m v rovině zem.tř.3</t>
  </si>
  <si>
    <t>460050602</t>
  </si>
  <si>
    <t>ruční výkop jámy zem.tř.3-4</t>
  </si>
  <si>
    <t>460080002</t>
  </si>
  <si>
    <t>betonový základ do bednění</t>
  </si>
  <si>
    <t>460080101</t>
  </si>
  <si>
    <t>rozbourání betonového základu</t>
  </si>
  <si>
    <t>460100022</t>
  </si>
  <si>
    <t>pouzdrový zákl.pro stožár VO v trase 250x1500mm</t>
  </si>
  <si>
    <t>460120002</t>
  </si>
  <si>
    <t>zához jámy zem.tř. 3-4</t>
  </si>
  <si>
    <t>460200133</t>
  </si>
  <si>
    <t>kabel.rýha 35cm/šíř. 50cm/hl. zem.tř.3</t>
  </si>
  <si>
    <t>460230003</t>
  </si>
  <si>
    <t>rýha ruč.pro spojku kab.do 10kV zem.tř.3</t>
  </si>
  <si>
    <t>460300006</t>
  </si>
  <si>
    <t>hutnění zeminy vrstvy 20cm</t>
  </si>
  <si>
    <t>460420022</t>
  </si>
  <si>
    <t>kabel.lože z kop.písku rýha 65cm tl.10cm</t>
  </si>
  <si>
    <t>460490012</t>
  </si>
  <si>
    <t>fólie výstražná z PVC šířky 33cm</t>
  </si>
  <si>
    <t>74</t>
  </si>
  <si>
    <t>460560123</t>
  </si>
  <si>
    <t>ruč.zához.kab.rýhy 35cm šíř.40cm hl.zem.tř.3</t>
  </si>
  <si>
    <t>76</t>
  </si>
  <si>
    <t>02R</t>
  </si>
  <si>
    <t>646930941</t>
  </si>
  <si>
    <t>Materiály</t>
  </si>
  <si>
    <t>00241</t>
  </si>
  <si>
    <t>trubka PVC - 63</t>
  </si>
  <si>
    <t>00247</t>
  </si>
  <si>
    <t>trubka ochr. vnitřní z PE R=100mm</t>
  </si>
  <si>
    <t>80</t>
  </si>
  <si>
    <t>00906</t>
  </si>
  <si>
    <t>pojistkový dotyk 20A</t>
  </si>
  <si>
    <t>00909</t>
  </si>
  <si>
    <t>pojistková vložka E27/20A</t>
  </si>
  <si>
    <t>01051</t>
  </si>
  <si>
    <t>atyp. výložník</t>
  </si>
  <si>
    <t>01051.1</t>
  </si>
  <si>
    <t>výložník</t>
  </si>
  <si>
    <t>01154</t>
  </si>
  <si>
    <t>90</t>
  </si>
  <si>
    <t>01155</t>
  </si>
  <si>
    <t>92</t>
  </si>
  <si>
    <t>01403</t>
  </si>
  <si>
    <t>FeZn R=10mm</t>
  </si>
  <si>
    <t>94</t>
  </si>
  <si>
    <t>01429</t>
  </si>
  <si>
    <t>96</t>
  </si>
  <si>
    <t>01473</t>
  </si>
  <si>
    <t>připojovací svorka SS spojovací pro lana</t>
  </si>
  <si>
    <t>98</t>
  </si>
  <si>
    <t>01562</t>
  </si>
  <si>
    <t>spojka epoxidová SVpe 1 1kV</t>
  </si>
  <si>
    <t>100</t>
  </si>
  <si>
    <t>02920</t>
  </si>
  <si>
    <t>CYKY 3Ax1.5mm2</t>
  </si>
  <si>
    <t>102</t>
  </si>
  <si>
    <t>15100</t>
  </si>
  <si>
    <t>pojistková hlavice 2310-11 E27</t>
  </si>
  <si>
    <t>104</t>
  </si>
  <si>
    <t>15101</t>
  </si>
  <si>
    <t>pojistkový spodek 2110-30 E27</t>
  </si>
  <si>
    <t>106</t>
  </si>
  <si>
    <t>33736</t>
  </si>
  <si>
    <t>CY  6mm2 zelenožlutý</t>
  </si>
  <si>
    <t>108</t>
  </si>
  <si>
    <t>33972</t>
  </si>
  <si>
    <t>CYKY 4Dx10mm2</t>
  </si>
  <si>
    <t>110</t>
  </si>
  <si>
    <t>90001</t>
  </si>
  <si>
    <t>kopaný písek</t>
  </si>
  <si>
    <t>112</t>
  </si>
  <si>
    <t>90006</t>
  </si>
  <si>
    <t>fólie z polyetylenu šíře 330mm</t>
  </si>
  <si>
    <t>114</t>
  </si>
  <si>
    <t>90022</t>
  </si>
  <si>
    <t>sloup ocelový 6 m vysoký</t>
  </si>
  <si>
    <t>116</t>
  </si>
  <si>
    <t>90022.1</t>
  </si>
  <si>
    <t>sloup ocelový 8 m vysoký</t>
  </si>
  <si>
    <t>118</t>
  </si>
  <si>
    <t>90026</t>
  </si>
  <si>
    <t>LED svítidlo 27 W, osvětlení přechodu (pravá optika), 4000K</t>
  </si>
  <si>
    <t>120</t>
  </si>
  <si>
    <t>90026.1</t>
  </si>
  <si>
    <t>LED svítidlo, 55 W, osvětlení komunikace, 3000K</t>
  </si>
  <si>
    <t>122</t>
  </si>
  <si>
    <t>03R</t>
  </si>
  <si>
    <t>Podružný materiál</t>
  </si>
  <si>
    <t>-1954678420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</si>
  <si>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</si>
  <si>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</si>
  <si>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</si>
  <si>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</si>
  <si>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</si>
  <si>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</si>
  <si>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</si>
  <si>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</si>
  <si>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</si>
  <si>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</si>
  <si>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</si>
  <si>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</si>
  <si>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</si>
  <si>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</si>
  <si>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</si>
  <si>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</si>
  <si>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</si>
  <si>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</si>
  <si>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</si>
  <si>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</si>
  <si>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</si>
  <si>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</si>
  <si>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</si>
  <si>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</si>
  <si>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</si>
  <si>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</si>
  <si>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</si>
  <si>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</si>
  <si>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</si>
  <si>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</si>
  <si>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</si>
  <si>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</si>
  <si>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</si>
  <si>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</si>
  <si>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</si>
  <si>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</si>
  <si>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</si>
  <si>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</si>
  <si>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</si>
  <si>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</si>
  <si>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</si>
  <si>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</si>
  <si>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</si>
  <si>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</si>
  <si>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</si>
  <si>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</si>
  <si>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</si>
  <si>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</si>
  <si>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</si>
  <si>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</si>
  <si>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</si>
  <si>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</si>
  <si>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</si>
  <si>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</si>
  <si>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</si>
  <si>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</si>
  <si>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</si>
  <si>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</si>
  <si>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</si>
  <si>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</si>
  <si>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</si>
  <si>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</si>
  <si>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</si>
  <si>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</si>
  <si>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</si>
  <si>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</si>
  <si>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</si>
  <si>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</si>
  <si>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</si>
  <si>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</si>
  <si>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</si>
  <si>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</si>
  <si>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</si>
  <si>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</si>
  <si>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</si>
  <si>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</si>
  <si>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</si>
  <si>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</si>
  <si>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</si>
  <si>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</si>
  <si>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</si>
  <si>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</si>
  <si>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</si>
  <si>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</si>
  <si>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</si>
  <si>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</si>
  <si>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</si>
  <si>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</si>
  <si>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</si>
  <si>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</si>
  <si>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</si>
  <si>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</si>
  <si>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</si>
  <si>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</si>
  <si>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</si>
  <si>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</si>
  <si>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</si>
  <si>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</si>
  <si>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</si>
  <si>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</si>
  <si>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</si>
  <si>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</si>
  <si>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</si>
  <si>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</si>
  <si>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</si>
  <si>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</si>
  <si>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</si>
  <si>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</si>
  <si>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</si>
  <si>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</si>
  <si>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</si>
  <si>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</si>
  <si>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</si>
  <si>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</si>
  <si>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</si>
  <si>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</si>
  <si>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</si>
  <si>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</si>
  <si>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</si>
  <si>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</si>
  <si>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</si>
  <si>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</si>
  <si>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</si>
  <si>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</si>
  <si>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</si>
  <si>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</si>
  <si>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</si>
  <si>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</si>
  <si>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</si>
  <si>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</si>
  <si>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</si>
  <si>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</si>
  <si>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</si>
  <si>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</si>
  <si>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</si>
  <si>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</si>
  <si>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</si>
  <si>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</si>
  <si>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</si>
  <si>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</si>
  <si>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</si>
  <si>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</si>
  <si>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</si>
  <si>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</si>
  <si>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</si>
  <si>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</si>
  <si>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</si>
  <si>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</si>
  <si>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</si>
  <si>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</si>
  <si>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</si>
  <si>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</si>
  <si>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</si>
  <si>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</si>
  <si>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</si>
  <si>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</si>
  <si>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</si>
  <si>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</si>
  <si>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</si>
  <si>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</si>
  <si>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</si>
  <si>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</si>
  <si>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</si>
  <si>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</si>
  <si>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</si>
  <si>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</si>
  <si>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</si>
  <si>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</si>
  <si>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</si>
  <si>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</si>
  <si>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</si>
  <si>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</si>
  <si>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</si>
  <si>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</si>
  <si>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</si>
  <si>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</si>
  <si>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</si>
  <si>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</si>
  <si>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</si>
  <si>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</si>
  <si>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</si>
  <si>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</si>
  <si>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vyplň údaj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</si>
</sst>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i/>
      <sz val="9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8"/>
      <color indexed="55"/>
      <name val="Trebuchet M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0000A8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thin">
        <color rgb="FF000000"/>
      </right>
      <top style="hair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1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2" fillId="33" borderId="0" xfId="0" applyFont="1" applyFill="1" applyAlignment="1" applyProtection="1">
      <alignment horizontal="left" vertical="center"/>
      <protection/>
    </xf>
    <xf numFmtId="0" fontId="83" fillId="33" borderId="0" xfId="36" applyFont="1" applyFill="1" applyAlignment="1" applyProtection="1">
      <alignment vertical="center"/>
      <protection/>
    </xf>
    <xf numFmtId="0" fontId="59" fillId="33" borderId="0" xfId="36" applyFill="1" applyAlignment="1">
      <alignment/>
    </xf>
    <xf numFmtId="0" fontId="0" fillId="33" borderId="0" xfId="0" applyFill="1" applyAlignment="1">
      <alignment/>
    </xf>
    <xf numFmtId="0" fontId="81" fillId="33" borderId="0" xfId="0" applyFont="1" applyFill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2" fillId="23" borderId="0" xfId="0" applyFont="1" applyFill="1" applyBorder="1" applyAlignment="1" applyProtection="1">
      <alignment horizontal="left" vertical="center"/>
      <protection locked="0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86" fillId="0" borderId="26" xfId="0" applyFont="1" applyBorder="1" applyAlignment="1" applyProtection="1">
      <alignment horizontal="center" vertical="center" wrapText="1"/>
      <protection/>
    </xf>
    <xf numFmtId="0" fontId="86" fillId="0" borderId="27" xfId="0" applyFont="1" applyBorder="1" applyAlignment="1" applyProtection="1">
      <alignment horizontal="center" vertical="center" wrapText="1"/>
      <protection/>
    </xf>
    <xf numFmtId="0" fontId="8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88" fillId="0" borderId="30" xfId="0" applyNumberFormat="1" applyFont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 vertical="center"/>
      <protection/>
    </xf>
    <xf numFmtId="166" fontId="88" fillId="0" borderId="0" xfId="0" applyNumberFormat="1" applyFont="1" applyBorder="1" applyAlignment="1" applyProtection="1">
      <alignment vertical="center"/>
      <protection/>
    </xf>
    <xf numFmtId="4" fontId="88" fillId="0" borderId="24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4" fontId="92" fillId="0" borderId="30" xfId="0" applyNumberFormat="1" applyFont="1" applyBorder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166" fontId="92" fillId="0" borderId="0" xfId="0" applyNumberFormat="1" applyFont="1" applyBorder="1" applyAlignment="1" applyProtection="1">
      <alignment vertical="center"/>
      <protection/>
    </xf>
    <xf numFmtId="4" fontId="92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4" fontId="92" fillId="0" borderId="31" xfId="0" applyNumberFormat="1" applyFont="1" applyBorder="1" applyAlignment="1" applyProtection="1">
      <alignment vertical="center"/>
      <protection/>
    </xf>
    <xf numFmtId="4" fontId="92" fillId="0" borderId="32" xfId="0" applyNumberFormat="1" applyFont="1" applyBorder="1" applyAlignment="1" applyProtection="1">
      <alignment vertical="center"/>
      <protection/>
    </xf>
    <xf numFmtId="166" fontId="92" fillId="0" borderId="32" xfId="0" applyNumberFormat="1" applyFont="1" applyBorder="1" applyAlignment="1" applyProtection="1">
      <alignment vertical="center"/>
      <protection/>
    </xf>
    <xf numFmtId="4" fontId="92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93" fillId="33" borderId="0" xfId="36" applyFont="1" applyFill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 applyProtection="1">
      <alignment vertical="center"/>
      <protection/>
    </xf>
    <xf numFmtId="164" fontId="74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3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32" xfId="0" applyFont="1" applyBorder="1" applyAlignment="1" applyProtection="1">
      <alignment horizontal="left" vertical="center"/>
      <protection/>
    </xf>
    <xf numFmtId="0" fontId="75" fillId="0" borderId="32" xfId="0" applyFont="1" applyBorder="1" applyAlignment="1" applyProtection="1">
      <alignment vertical="center"/>
      <protection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 applyProtection="1">
      <alignment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32" xfId="0" applyFont="1" applyBorder="1" applyAlignment="1" applyProtection="1">
      <alignment horizontal="left" vertical="center"/>
      <protection/>
    </xf>
    <xf numFmtId="0" fontId="76" fillId="0" borderId="32" xfId="0" applyFont="1" applyBorder="1" applyAlignment="1" applyProtection="1">
      <alignment vertical="center"/>
      <protection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87" fillId="0" borderId="0" xfId="0" applyNumberFormat="1" applyFont="1" applyAlignment="1" applyProtection="1">
      <alignment/>
      <protection/>
    </xf>
    <xf numFmtId="166" fontId="95" fillId="0" borderId="22" xfId="0" applyNumberFormat="1" applyFont="1" applyBorder="1" applyAlignment="1" applyProtection="1">
      <alignment/>
      <protection/>
    </xf>
    <xf numFmtId="166" fontId="95" fillId="0" borderId="23" xfId="0" applyNumberFormat="1" applyFont="1" applyBorder="1" applyAlignment="1" applyProtection="1">
      <alignment/>
      <protection/>
    </xf>
    <xf numFmtId="4" fontId="11" fillId="0" borderId="0" xfId="0" applyNumberFormat="1" applyFont="1" applyAlignment="1">
      <alignment vertical="center"/>
    </xf>
    <xf numFmtId="0" fontId="77" fillId="0" borderId="13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 horizontal="left"/>
      <protection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 applyProtection="1">
      <alignment/>
      <protection/>
    </xf>
    <xf numFmtId="0" fontId="77" fillId="0" borderId="13" xfId="0" applyFont="1" applyBorder="1" applyAlignment="1">
      <alignment/>
    </xf>
    <xf numFmtId="0" fontId="77" fillId="0" borderId="3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166" fontId="77" fillId="0" borderId="0" xfId="0" applyNumberFormat="1" applyFont="1" applyBorder="1" applyAlignment="1" applyProtection="1">
      <alignment/>
      <protection/>
    </xf>
    <xf numFmtId="166" fontId="77" fillId="0" borderId="24" xfId="0" applyNumberFormat="1" applyFont="1" applyBorder="1" applyAlignment="1" applyProtection="1">
      <alignment/>
      <protection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6" fillId="0" borderId="0" xfId="0" applyFont="1" applyAlignment="1" applyProtection="1">
      <alignment horizontal="left"/>
      <protection/>
    </xf>
    <xf numFmtId="4" fontId="76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4" fillId="23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center" vertical="center"/>
      <protection/>
    </xf>
    <xf numFmtId="166" fontId="74" fillId="0" borderId="0" xfId="0" applyNumberFormat="1" applyFont="1" applyBorder="1" applyAlignment="1" applyProtection="1">
      <alignment vertical="center"/>
      <protection/>
    </xf>
    <xf numFmtId="166" fontId="74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6" fillId="0" borderId="0" xfId="0" applyFont="1" applyAlignment="1" applyProtection="1">
      <alignment horizontal="left" vertical="center"/>
      <protection/>
    </xf>
    <xf numFmtId="0" fontId="97" fillId="0" borderId="0" xfId="0" applyFont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78" fillId="0" borderId="13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left" vertical="center"/>
      <protection/>
    </xf>
    <xf numFmtId="0" fontId="78" fillId="0" borderId="0" xfId="0" applyFont="1" applyAlignment="1" applyProtection="1">
      <alignment horizontal="left" vertical="center" wrapText="1"/>
      <protection/>
    </xf>
    <xf numFmtId="167" fontId="78" fillId="0" borderId="0" xfId="0" applyNumberFormat="1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3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24" xfId="0" applyFont="1" applyBorder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9" fillId="0" borderId="13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167" fontId="79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0" fontId="79" fillId="0" borderId="13" xfId="0" applyFont="1" applyBorder="1" applyAlignment="1">
      <alignment vertical="center"/>
    </xf>
    <xf numFmtId="0" fontId="79" fillId="0" borderId="3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24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67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167" fontId="80" fillId="0" borderId="0" xfId="0" applyNumberFormat="1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 locked="0"/>
    </xf>
    <xf numFmtId="0" fontId="80" fillId="0" borderId="13" xfId="0" applyFont="1" applyBorder="1" applyAlignment="1">
      <alignment vertical="center"/>
    </xf>
    <xf numFmtId="0" fontId="80" fillId="0" borderId="3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24" xfId="0" applyFont="1" applyBorder="1" applyAlignment="1" applyProtection="1">
      <alignment vertical="center"/>
      <protection/>
    </xf>
    <xf numFmtId="0" fontId="80" fillId="0" borderId="0" xfId="0" applyFont="1" applyAlignment="1">
      <alignment horizontal="left" vertical="center"/>
    </xf>
    <xf numFmtId="0" fontId="74" fillId="0" borderId="32" xfId="0" applyFont="1" applyBorder="1" applyAlignment="1" applyProtection="1">
      <alignment horizontal="center" vertical="center"/>
      <protection/>
    </xf>
    <xf numFmtId="166" fontId="74" fillId="0" borderId="32" xfId="0" applyNumberFormat="1" applyFont="1" applyBorder="1" applyAlignment="1" applyProtection="1">
      <alignment vertical="center"/>
      <protection/>
    </xf>
    <xf numFmtId="166" fontId="74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99" fillId="0" borderId="0" xfId="0" applyFont="1" applyAlignment="1">
      <alignment horizontal="left" vertical="top" wrapText="1"/>
    </xf>
    <xf numFmtId="0" fontId="99" fillId="0" borderId="0" xfId="0" applyFont="1" applyAlignment="1">
      <alignment horizontal="left" vertical="center"/>
    </xf>
    <xf numFmtId="4" fontId="99" fillId="0" borderId="0" xfId="0" applyNumberFormat="1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3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64" fontId="74" fillId="0" borderId="0" xfId="0" applyNumberFormat="1" applyFont="1" applyBorder="1" applyAlignment="1" applyProtection="1">
      <alignment horizontal="center" vertical="center"/>
      <protection/>
    </xf>
    <xf numFmtId="0" fontId="88" fillId="0" borderId="29" xfId="0" applyFont="1" applyBorder="1" applyAlignment="1">
      <alignment horizontal="center" vertical="center"/>
    </xf>
    <xf numFmtId="0" fontId="88" fillId="0" borderId="22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0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4" fontId="91" fillId="0" borderId="0" xfId="0" applyNumberFormat="1" applyFont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4" fontId="87" fillId="0" borderId="0" xfId="0" applyNumberFormat="1" applyFont="1" applyAlignment="1" applyProtection="1">
      <alignment horizontal="right" vertical="center"/>
      <protection/>
    </xf>
    <xf numFmtId="4" fontId="87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0" fillId="0" borderId="0" xfId="0" applyFont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2" fillId="35" borderId="18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0" fontId="8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3" fillId="33" borderId="0" xfId="36" applyFont="1" applyFill="1" applyAlignment="1">
      <alignment vertical="center"/>
    </xf>
    <xf numFmtId="0" fontId="86" fillId="0" borderId="0" xfId="0" applyFont="1" applyBorder="1" applyAlignment="1" applyProtection="1">
      <alignment horizontal="left" vertical="center" wrapText="1"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1">
      <pane ySplit="1" topLeftCell="A43" activePane="bottomLeft" state="frozen"/>
      <selection pane="topLeft" activeCell="A1" sqref="A1"/>
      <selection pane="bottomLeft" activeCell="AJ18" sqref="AJ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3" t="s">
        <v>8</v>
      </c>
      <c r="BT2" s="23" t="s">
        <v>9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7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2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8"/>
      <c r="AQ5" s="30"/>
      <c r="BE5" s="339" t="s">
        <v>17</v>
      </c>
      <c r="BS5" s="23" t="s">
        <v>8</v>
      </c>
    </row>
    <row r="6" spans="2:71" ht="36.7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4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8"/>
      <c r="AQ6" s="30"/>
      <c r="BE6" s="340"/>
      <c r="BS6" s="23" t="s">
        <v>8</v>
      </c>
    </row>
    <row r="7" spans="2:71" ht="14.2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0"/>
      <c r="BS7" s="23" t="s">
        <v>8</v>
      </c>
    </row>
    <row r="8" spans="2:71" ht="14.2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1010</v>
      </c>
      <c r="AO8" s="28"/>
      <c r="AP8" s="28"/>
      <c r="AQ8" s="30"/>
      <c r="BE8" s="340"/>
      <c r="BS8" s="23" t="s">
        <v>8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0"/>
      <c r="BS9" s="23" t="s">
        <v>8</v>
      </c>
    </row>
    <row r="10" spans="2:71" ht="14.2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21</v>
      </c>
      <c r="AO10" s="28"/>
      <c r="AP10" s="28"/>
      <c r="AQ10" s="30"/>
      <c r="BE10" s="340"/>
      <c r="BS10" s="23" t="s">
        <v>8</v>
      </c>
    </row>
    <row r="11" spans="2:71" ht="18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21</v>
      </c>
      <c r="AO11" s="28"/>
      <c r="AP11" s="28"/>
      <c r="AQ11" s="30"/>
      <c r="BE11" s="340"/>
      <c r="BS11" s="23" t="s">
        <v>8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0"/>
      <c r="BS12" s="23" t="s">
        <v>8</v>
      </c>
    </row>
    <row r="13" spans="2:71" ht="14.2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40"/>
      <c r="BS13" s="23" t="s">
        <v>8</v>
      </c>
    </row>
    <row r="14" spans="2:71" ht="15">
      <c r="B14" s="27"/>
      <c r="C14" s="28"/>
      <c r="D14" s="28"/>
      <c r="E14" s="333" t="s">
        <v>30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40"/>
      <c r="BS14" s="23" t="s">
        <v>8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0"/>
      <c r="BS15" s="23" t="s">
        <v>6</v>
      </c>
    </row>
    <row r="16" spans="2:71" ht="14.2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21</v>
      </c>
      <c r="AO16" s="28"/>
      <c r="AP16" s="28"/>
      <c r="AQ16" s="30"/>
      <c r="BE16" s="340"/>
      <c r="BS16" s="23" t="s">
        <v>6</v>
      </c>
    </row>
    <row r="17" spans="2:71" ht="1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21</v>
      </c>
      <c r="AO17" s="28"/>
      <c r="AP17" s="28"/>
      <c r="AQ17" s="30"/>
      <c r="BE17" s="340"/>
      <c r="BS17" s="23" t="s">
        <v>32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0"/>
      <c r="BS18" s="23" t="s">
        <v>8</v>
      </c>
    </row>
    <row r="19" spans="2:71" ht="14.25" customHeight="1">
      <c r="B19" s="27"/>
      <c r="C19" s="28"/>
      <c r="D19" s="36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0"/>
      <c r="BS19" s="23" t="s">
        <v>8</v>
      </c>
    </row>
    <row r="20" spans="2:71" ht="16.5" customHeight="1">
      <c r="B20" s="27"/>
      <c r="C20" s="28"/>
      <c r="D20" s="28"/>
      <c r="E20" s="335" t="s">
        <v>21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8"/>
      <c r="AP20" s="28"/>
      <c r="AQ20" s="30"/>
      <c r="BE20" s="340"/>
      <c r="BS20" s="23" t="s">
        <v>6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0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0"/>
    </row>
    <row r="23" spans="2:57" s="1" customFormat="1" ht="25.5" customHeight="1">
      <c r="B23" s="40"/>
      <c r="C23" s="41"/>
      <c r="D23" s="42" t="s">
        <v>34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6">
        <f>ROUND(AG51,2)</f>
        <v>500000</v>
      </c>
      <c r="AL23" s="337"/>
      <c r="AM23" s="337"/>
      <c r="AN23" s="337"/>
      <c r="AO23" s="337"/>
      <c r="AP23" s="41"/>
      <c r="AQ23" s="44"/>
      <c r="BE23" s="340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8" t="s">
        <v>35</v>
      </c>
      <c r="M25" s="338"/>
      <c r="N25" s="338"/>
      <c r="O25" s="338"/>
      <c r="P25" s="41"/>
      <c r="Q25" s="41"/>
      <c r="R25" s="41"/>
      <c r="S25" s="41"/>
      <c r="T25" s="41"/>
      <c r="U25" s="41"/>
      <c r="V25" s="41"/>
      <c r="W25" s="338" t="s">
        <v>36</v>
      </c>
      <c r="X25" s="338"/>
      <c r="Y25" s="338"/>
      <c r="Z25" s="338"/>
      <c r="AA25" s="338"/>
      <c r="AB25" s="338"/>
      <c r="AC25" s="338"/>
      <c r="AD25" s="338"/>
      <c r="AE25" s="338"/>
      <c r="AF25" s="41"/>
      <c r="AG25" s="41"/>
      <c r="AH25" s="41"/>
      <c r="AI25" s="41"/>
      <c r="AJ25" s="41"/>
      <c r="AK25" s="338" t="s">
        <v>37</v>
      </c>
      <c r="AL25" s="338"/>
      <c r="AM25" s="338"/>
      <c r="AN25" s="338"/>
      <c r="AO25" s="338"/>
      <c r="AP25" s="41"/>
      <c r="AQ25" s="44"/>
      <c r="BE25" s="340"/>
    </row>
    <row r="26" spans="2:57" s="2" customFormat="1" ht="14.25" customHeight="1">
      <c r="B26" s="46"/>
      <c r="C26" s="47"/>
      <c r="D26" s="48" t="s">
        <v>38</v>
      </c>
      <c r="E26" s="47"/>
      <c r="F26" s="48" t="s">
        <v>39</v>
      </c>
      <c r="G26" s="47"/>
      <c r="H26" s="47"/>
      <c r="I26" s="47"/>
      <c r="J26" s="47"/>
      <c r="K26" s="47"/>
      <c r="L26" s="350">
        <v>0.21</v>
      </c>
      <c r="M26" s="342"/>
      <c r="N26" s="342"/>
      <c r="O26" s="342"/>
      <c r="P26" s="47"/>
      <c r="Q26" s="47"/>
      <c r="R26" s="47"/>
      <c r="S26" s="47"/>
      <c r="T26" s="47"/>
      <c r="U26" s="47"/>
      <c r="V26" s="47"/>
      <c r="W26" s="341">
        <f>ROUND(AZ51,2)</f>
        <v>500000</v>
      </c>
      <c r="X26" s="342"/>
      <c r="Y26" s="342"/>
      <c r="Z26" s="342"/>
      <c r="AA26" s="342"/>
      <c r="AB26" s="342"/>
      <c r="AC26" s="342"/>
      <c r="AD26" s="342"/>
      <c r="AE26" s="342"/>
      <c r="AF26" s="47"/>
      <c r="AG26" s="47"/>
      <c r="AH26" s="47"/>
      <c r="AI26" s="47"/>
      <c r="AJ26" s="47"/>
      <c r="AK26" s="341">
        <f>ROUND(AV51,2)</f>
        <v>105000</v>
      </c>
      <c r="AL26" s="342"/>
      <c r="AM26" s="342"/>
      <c r="AN26" s="342"/>
      <c r="AO26" s="342"/>
      <c r="AP26" s="47"/>
      <c r="AQ26" s="49"/>
      <c r="BE26" s="340"/>
    </row>
    <row r="27" spans="2:57" s="2" customFormat="1" ht="14.25" customHeight="1">
      <c r="B27" s="46"/>
      <c r="C27" s="47"/>
      <c r="D27" s="47"/>
      <c r="E27" s="47"/>
      <c r="F27" s="48" t="s">
        <v>40</v>
      </c>
      <c r="G27" s="47"/>
      <c r="H27" s="47"/>
      <c r="I27" s="47"/>
      <c r="J27" s="47"/>
      <c r="K27" s="47"/>
      <c r="L27" s="350">
        <v>0.15</v>
      </c>
      <c r="M27" s="342"/>
      <c r="N27" s="342"/>
      <c r="O27" s="342"/>
      <c r="P27" s="47"/>
      <c r="Q27" s="47"/>
      <c r="R27" s="47"/>
      <c r="S27" s="47"/>
      <c r="T27" s="47"/>
      <c r="U27" s="47"/>
      <c r="V27" s="47"/>
      <c r="W27" s="341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7"/>
      <c r="AG27" s="47"/>
      <c r="AH27" s="47"/>
      <c r="AI27" s="47"/>
      <c r="AJ27" s="47"/>
      <c r="AK27" s="341">
        <f>ROUND(AW51,2)</f>
        <v>0</v>
      </c>
      <c r="AL27" s="342"/>
      <c r="AM27" s="342"/>
      <c r="AN27" s="342"/>
      <c r="AO27" s="342"/>
      <c r="AP27" s="47"/>
      <c r="AQ27" s="49"/>
      <c r="BE27" s="340"/>
    </row>
    <row r="28" spans="2:57" s="2" customFormat="1" ht="14.25" customHeight="1" hidden="1">
      <c r="B28" s="46"/>
      <c r="C28" s="47"/>
      <c r="D28" s="47"/>
      <c r="E28" s="47"/>
      <c r="F28" s="48" t="s">
        <v>41</v>
      </c>
      <c r="G28" s="47"/>
      <c r="H28" s="47"/>
      <c r="I28" s="47"/>
      <c r="J28" s="47"/>
      <c r="K28" s="47"/>
      <c r="L28" s="350">
        <v>0.21</v>
      </c>
      <c r="M28" s="342"/>
      <c r="N28" s="342"/>
      <c r="O28" s="342"/>
      <c r="P28" s="47"/>
      <c r="Q28" s="47"/>
      <c r="R28" s="47"/>
      <c r="S28" s="47"/>
      <c r="T28" s="47"/>
      <c r="U28" s="47"/>
      <c r="V28" s="47"/>
      <c r="W28" s="341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7"/>
      <c r="AG28" s="47"/>
      <c r="AH28" s="47"/>
      <c r="AI28" s="47"/>
      <c r="AJ28" s="47"/>
      <c r="AK28" s="341">
        <v>0</v>
      </c>
      <c r="AL28" s="342"/>
      <c r="AM28" s="342"/>
      <c r="AN28" s="342"/>
      <c r="AO28" s="342"/>
      <c r="AP28" s="47"/>
      <c r="AQ28" s="49"/>
      <c r="BE28" s="340"/>
    </row>
    <row r="29" spans="2:57" s="2" customFormat="1" ht="14.25" customHeight="1" hidden="1">
      <c r="B29" s="46"/>
      <c r="C29" s="47"/>
      <c r="D29" s="47"/>
      <c r="E29" s="47"/>
      <c r="F29" s="48" t="s">
        <v>42</v>
      </c>
      <c r="G29" s="47"/>
      <c r="H29" s="47"/>
      <c r="I29" s="47"/>
      <c r="J29" s="47"/>
      <c r="K29" s="47"/>
      <c r="L29" s="350">
        <v>0.15</v>
      </c>
      <c r="M29" s="342"/>
      <c r="N29" s="342"/>
      <c r="O29" s="342"/>
      <c r="P29" s="47"/>
      <c r="Q29" s="47"/>
      <c r="R29" s="47"/>
      <c r="S29" s="47"/>
      <c r="T29" s="47"/>
      <c r="U29" s="47"/>
      <c r="V29" s="47"/>
      <c r="W29" s="341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7"/>
      <c r="AG29" s="47"/>
      <c r="AH29" s="47"/>
      <c r="AI29" s="47"/>
      <c r="AJ29" s="47"/>
      <c r="AK29" s="341">
        <v>0</v>
      </c>
      <c r="AL29" s="342"/>
      <c r="AM29" s="342"/>
      <c r="AN29" s="342"/>
      <c r="AO29" s="342"/>
      <c r="AP29" s="47"/>
      <c r="AQ29" s="49"/>
      <c r="BE29" s="340"/>
    </row>
    <row r="30" spans="2:57" s="2" customFormat="1" ht="14.25" customHeight="1" hidden="1">
      <c r="B30" s="46"/>
      <c r="C30" s="47"/>
      <c r="D30" s="47"/>
      <c r="E30" s="47"/>
      <c r="F30" s="48" t="s">
        <v>43</v>
      </c>
      <c r="G30" s="47"/>
      <c r="H30" s="47"/>
      <c r="I30" s="47"/>
      <c r="J30" s="47"/>
      <c r="K30" s="47"/>
      <c r="L30" s="350">
        <v>0</v>
      </c>
      <c r="M30" s="342"/>
      <c r="N30" s="342"/>
      <c r="O30" s="342"/>
      <c r="P30" s="47"/>
      <c r="Q30" s="47"/>
      <c r="R30" s="47"/>
      <c r="S30" s="47"/>
      <c r="T30" s="47"/>
      <c r="U30" s="47"/>
      <c r="V30" s="47"/>
      <c r="W30" s="341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7"/>
      <c r="AG30" s="47"/>
      <c r="AH30" s="47"/>
      <c r="AI30" s="47"/>
      <c r="AJ30" s="47"/>
      <c r="AK30" s="341">
        <v>0</v>
      </c>
      <c r="AL30" s="342"/>
      <c r="AM30" s="342"/>
      <c r="AN30" s="342"/>
      <c r="AO30" s="342"/>
      <c r="AP30" s="47"/>
      <c r="AQ30" s="49"/>
      <c r="BE30" s="340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0"/>
    </row>
    <row r="32" spans="2:57" s="1" customFormat="1" ht="25.5" customHeight="1">
      <c r="B32" s="40"/>
      <c r="C32" s="50"/>
      <c r="D32" s="51" t="s">
        <v>44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45</v>
      </c>
      <c r="U32" s="52"/>
      <c r="V32" s="52"/>
      <c r="W32" s="52"/>
      <c r="X32" s="343" t="s">
        <v>46</v>
      </c>
      <c r="Y32" s="344"/>
      <c r="Z32" s="344"/>
      <c r="AA32" s="344"/>
      <c r="AB32" s="344"/>
      <c r="AC32" s="52"/>
      <c r="AD32" s="52"/>
      <c r="AE32" s="52"/>
      <c r="AF32" s="52"/>
      <c r="AG32" s="52"/>
      <c r="AH32" s="52"/>
      <c r="AI32" s="52"/>
      <c r="AJ32" s="52"/>
      <c r="AK32" s="345">
        <f>SUM(AK23:AK30)</f>
        <v>605000</v>
      </c>
      <c r="AL32" s="344"/>
      <c r="AM32" s="344"/>
      <c r="AN32" s="344"/>
      <c r="AO32" s="346"/>
      <c r="AP32" s="50"/>
      <c r="AQ32" s="54"/>
      <c r="BE32" s="340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75" customHeight="1">
      <c r="B39" s="40"/>
      <c r="C39" s="61" t="s">
        <v>47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7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2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992a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7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7" t="str">
        <f>K6</f>
        <v>Stavební úpravy přechodu pro chodce, ul. Jana Kouly, Český Brod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69"/>
      <c r="AQ42" s="69"/>
      <c r="AR42" s="70"/>
    </row>
    <row r="43" spans="2:44" s="1" customFormat="1" ht="6.7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9" t="str">
        <f>IF(AN8="","",AN8)</f>
        <v>vyplň údaj</v>
      </c>
      <c r="AN44" s="369"/>
      <c r="AO44" s="62"/>
      <c r="AP44" s="62"/>
      <c r="AQ44" s="62"/>
      <c r="AR44" s="60"/>
    </row>
    <row r="45" spans="2:44" s="1" customFormat="1" ht="6.7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31</v>
      </c>
      <c r="AJ46" s="62"/>
      <c r="AK46" s="62"/>
      <c r="AL46" s="62"/>
      <c r="AM46" s="359" t="str">
        <f>IF(E17="","",E17)</f>
        <v> </v>
      </c>
      <c r="AN46" s="359"/>
      <c r="AO46" s="359"/>
      <c r="AP46" s="359"/>
      <c r="AQ46" s="62"/>
      <c r="AR46" s="60"/>
      <c r="AS46" s="351" t="s">
        <v>48</v>
      </c>
      <c r="AT46" s="35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29</v>
      </c>
      <c r="D47" s="62"/>
      <c r="E47" s="62"/>
      <c r="F47" s="62"/>
      <c r="G47" s="62"/>
      <c r="H47" s="62"/>
      <c r="I47" s="62"/>
      <c r="J47" s="62"/>
      <c r="K47" s="62"/>
      <c r="L47" s="65">
        <f>IF(E14="Vyplň údaj","",E14)</f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3"/>
      <c r="AT47" s="35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5"/>
      <c r="AT48" s="35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6" t="s">
        <v>49</v>
      </c>
      <c r="D49" s="361"/>
      <c r="E49" s="361"/>
      <c r="F49" s="361"/>
      <c r="G49" s="361"/>
      <c r="H49" s="78"/>
      <c r="I49" s="360" t="s">
        <v>50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70" t="s">
        <v>51</v>
      </c>
      <c r="AH49" s="361"/>
      <c r="AI49" s="361"/>
      <c r="AJ49" s="361"/>
      <c r="AK49" s="361"/>
      <c r="AL49" s="361"/>
      <c r="AM49" s="361"/>
      <c r="AN49" s="360" t="s">
        <v>52</v>
      </c>
      <c r="AO49" s="361"/>
      <c r="AP49" s="361"/>
      <c r="AQ49" s="79" t="s">
        <v>53</v>
      </c>
      <c r="AR49" s="60"/>
      <c r="AS49" s="80" t="s">
        <v>54</v>
      </c>
      <c r="AT49" s="81" t="s">
        <v>55</v>
      </c>
      <c r="AU49" s="81" t="s">
        <v>56</v>
      </c>
      <c r="AV49" s="81" t="s">
        <v>57</v>
      </c>
      <c r="AW49" s="81" t="s">
        <v>58</v>
      </c>
      <c r="AX49" s="81" t="s">
        <v>59</v>
      </c>
      <c r="AY49" s="81" t="s">
        <v>60</v>
      </c>
      <c r="AZ49" s="81" t="s">
        <v>61</v>
      </c>
      <c r="BA49" s="81" t="s">
        <v>62</v>
      </c>
      <c r="BB49" s="81" t="s">
        <v>63</v>
      </c>
      <c r="BC49" s="81" t="s">
        <v>64</v>
      </c>
      <c r="BD49" s="82" t="s">
        <v>65</v>
      </c>
    </row>
    <row r="50" spans="2:56" s="1" customFormat="1" ht="10.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25" customHeight="1">
      <c r="B51" s="67"/>
      <c r="C51" s="86" t="s">
        <v>66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2">
        <f>ROUND(SUM(AG52:AG56),2)</f>
        <v>500000</v>
      </c>
      <c r="AH51" s="362"/>
      <c r="AI51" s="362"/>
      <c r="AJ51" s="362"/>
      <c r="AK51" s="362"/>
      <c r="AL51" s="362"/>
      <c r="AM51" s="362"/>
      <c r="AN51" s="363">
        <f aca="true" t="shared" si="0" ref="AN51:AN56">SUM(AG51,AT51)</f>
        <v>605000</v>
      </c>
      <c r="AO51" s="363"/>
      <c r="AP51" s="363"/>
      <c r="AQ51" s="88" t="s">
        <v>21</v>
      </c>
      <c r="AR51" s="70"/>
      <c r="AS51" s="89">
        <f>ROUND(SUM(AS52:AS56),2)</f>
        <v>0</v>
      </c>
      <c r="AT51" s="90">
        <f aca="true" t="shared" si="1" ref="AT51:AT56">ROUND(SUM(AV51:AW51),2)</f>
        <v>105000</v>
      </c>
      <c r="AU51" s="91">
        <f>ROUND(SUM(AU52:AU56),5)</f>
        <v>0</v>
      </c>
      <c r="AV51" s="90">
        <f>ROUND(AZ51*L26,2)</f>
        <v>105000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ROUND(SUM(AZ52:AZ56),2)</f>
        <v>500000</v>
      </c>
      <c r="BA51" s="90">
        <f>ROUND(SUM(BA52:BA56),2)</f>
        <v>0</v>
      </c>
      <c r="BB51" s="90">
        <f>ROUND(SUM(BB52:BB56),2)</f>
        <v>0</v>
      </c>
      <c r="BC51" s="90">
        <f>ROUND(SUM(BC52:BC56),2)</f>
        <v>0</v>
      </c>
      <c r="BD51" s="92">
        <f>ROUND(SUM(BD52:BD56),2)</f>
        <v>0</v>
      </c>
      <c r="BS51" s="93" t="s">
        <v>67</v>
      </c>
      <c r="BT51" s="93" t="s">
        <v>68</v>
      </c>
      <c r="BU51" s="94" t="s">
        <v>69</v>
      </c>
      <c r="BV51" s="93" t="s">
        <v>70</v>
      </c>
      <c r="BW51" s="93" t="s">
        <v>7</v>
      </c>
      <c r="BX51" s="93" t="s">
        <v>71</v>
      </c>
      <c r="CL51" s="93" t="s">
        <v>21</v>
      </c>
    </row>
    <row r="52" spans="1:91" s="5" customFormat="1" ht="16.5" customHeight="1">
      <c r="A52" s="95" t="s">
        <v>72</v>
      </c>
      <c r="B52" s="96"/>
      <c r="C52" s="97"/>
      <c r="D52" s="365" t="s">
        <v>73</v>
      </c>
      <c r="E52" s="365"/>
      <c r="F52" s="365"/>
      <c r="G52" s="365"/>
      <c r="H52" s="365"/>
      <c r="I52" s="98"/>
      <c r="J52" s="365" t="s">
        <v>74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57">
        <f>'00.1 - VRN (uznatelné)'!J27</f>
        <v>0</v>
      </c>
      <c r="AH52" s="358"/>
      <c r="AI52" s="358"/>
      <c r="AJ52" s="358"/>
      <c r="AK52" s="358"/>
      <c r="AL52" s="358"/>
      <c r="AM52" s="358"/>
      <c r="AN52" s="357">
        <f t="shared" si="0"/>
        <v>0</v>
      </c>
      <c r="AO52" s="358"/>
      <c r="AP52" s="358"/>
      <c r="AQ52" s="99" t="s">
        <v>75</v>
      </c>
      <c r="AR52" s="100"/>
      <c r="AS52" s="101">
        <v>0</v>
      </c>
      <c r="AT52" s="102">
        <f t="shared" si="1"/>
        <v>0</v>
      </c>
      <c r="AU52" s="103">
        <f>'00.1 - VRN (uznatelné)'!P79</f>
        <v>0</v>
      </c>
      <c r="AV52" s="102">
        <f>'00.1 - VRN (uznatelné)'!J30</f>
        <v>0</v>
      </c>
      <c r="AW52" s="102">
        <f>'00.1 - VRN (uznatelné)'!J31</f>
        <v>0</v>
      </c>
      <c r="AX52" s="102">
        <f>'00.1 - VRN (uznatelné)'!J32</f>
        <v>0</v>
      </c>
      <c r="AY52" s="102">
        <f>'00.1 - VRN (uznatelné)'!J33</f>
        <v>0</v>
      </c>
      <c r="AZ52" s="102">
        <f>'00.1 - VRN (uznatelné)'!F30</f>
        <v>0</v>
      </c>
      <c r="BA52" s="102">
        <f>'00.1 - VRN (uznatelné)'!F31</f>
        <v>0</v>
      </c>
      <c r="BB52" s="102">
        <f>'00.1 - VRN (uznatelné)'!F32</f>
        <v>0</v>
      </c>
      <c r="BC52" s="102">
        <f>'00.1 - VRN (uznatelné)'!F33</f>
        <v>0</v>
      </c>
      <c r="BD52" s="104">
        <f>'00.1 - VRN (uznatelné)'!F34</f>
        <v>0</v>
      </c>
      <c r="BT52" s="105" t="s">
        <v>76</v>
      </c>
      <c r="BV52" s="105" t="s">
        <v>70</v>
      </c>
      <c r="BW52" s="105" t="s">
        <v>77</v>
      </c>
      <c r="BX52" s="105" t="s">
        <v>7</v>
      </c>
      <c r="CL52" s="105" t="s">
        <v>21</v>
      </c>
      <c r="CM52" s="105" t="s">
        <v>78</v>
      </c>
    </row>
    <row r="53" spans="1:91" s="5" customFormat="1" ht="16.5" customHeight="1">
      <c r="A53" s="95" t="s">
        <v>72</v>
      </c>
      <c r="B53" s="96"/>
      <c r="C53" s="97"/>
      <c r="D53" s="365" t="s">
        <v>79</v>
      </c>
      <c r="E53" s="365"/>
      <c r="F53" s="365"/>
      <c r="G53" s="365"/>
      <c r="H53" s="365"/>
      <c r="I53" s="98"/>
      <c r="J53" s="365" t="s">
        <v>80</v>
      </c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57">
        <f>'00.2 - VRN (neuznatelné)'!J27</f>
        <v>500000</v>
      </c>
      <c r="AH53" s="358"/>
      <c r="AI53" s="358"/>
      <c r="AJ53" s="358"/>
      <c r="AK53" s="358"/>
      <c r="AL53" s="358"/>
      <c r="AM53" s="358"/>
      <c r="AN53" s="357">
        <f t="shared" si="0"/>
        <v>605000</v>
      </c>
      <c r="AO53" s="358"/>
      <c r="AP53" s="358"/>
      <c r="AQ53" s="99" t="s">
        <v>75</v>
      </c>
      <c r="AR53" s="100"/>
      <c r="AS53" s="101">
        <v>0</v>
      </c>
      <c r="AT53" s="102">
        <f t="shared" si="1"/>
        <v>105000</v>
      </c>
      <c r="AU53" s="103">
        <f>'00.2 - VRN (neuznatelné)'!P82</f>
        <v>0</v>
      </c>
      <c r="AV53" s="102">
        <f>'00.2 - VRN (neuznatelné)'!J30</f>
        <v>105000</v>
      </c>
      <c r="AW53" s="102">
        <f>'00.2 - VRN (neuznatelné)'!J31</f>
        <v>0</v>
      </c>
      <c r="AX53" s="102">
        <f>'00.2 - VRN (neuznatelné)'!J32</f>
        <v>0</v>
      </c>
      <c r="AY53" s="102">
        <f>'00.2 - VRN (neuznatelné)'!J33</f>
        <v>0</v>
      </c>
      <c r="AZ53" s="102">
        <f>'00.2 - VRN (neuznatelné)'!F30</f>
        <v>500000</v>
      </c>
      <c r="BA53" s="102">
        <f>'00.2 - VRN (neuznatelné)'!F31</f>
        <v>0</v>
      </c>
      <c r="BB53" s="102">
        <f>'00.2 - VRN (neuznatelné)'!F32</f>
        <v>0</v>
      </c>
      <c r="BC53" s="102">
        <f>'00.2 - VRN (neuznatelné)'!F33</f>
        <v>0</v>
      </c>
      <c r="BD53" s="104">
        <f>'00.2 - VRN (neuznatelné)'!F34</f>
        <v>0</v>
      </c>
      <c r="BT53" s="105" t="s">
        <v>76</v>
      </c>
      <c r="BV53" s="105" t="s">
        <v>70</v>
      </c>
      <c r="BW53" s="105" t="s">
        <v>81</v>
      </c>
      <c r="BX53" s="105" t="s">
        <v>7</v>
      </c>
      <c r="CL53" s="105" t="s">
        <v>21</v>
      </c>
      <c r="CM53" s="105" t="s">
        <v>78</v>
      </c>
    </row>
    <row r="54" spans="1:91" s="5" customFormat="1" ht="31.5" customHeight="1">
      <c r="A54" s="95" t="s">
        <v>72</v>
      </c>
      <c r="B54" s="96"/>
      <c r="C54" s="97"/>
      <c r="D54" s="365" t="s">
        <v>82</v>
      </c>
      <c r="E54" s="365"/>
      <c r="F54" s="365"/>
      <c r="G54" s="365"/>
      <c r="H54" s="365"/>
      <c r="I54" s="98"/>
      <c r="J54" s="365" t="s">
        <v>83</v>
      </c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57">
        <f>'01.1 - SO 101 - komunikac...'!J27</f>
        <v>0</v>
      </c>
      <c r="AH54" s="358"/>
      <c r="AI54" s="358"/>
      <c r="AJ54" s="358"/>
      <c r="AK54" s="358"/>
      <c r="AL54" s="358"/>
      <c r="AM54" s="358"/>
      <c r="AN54" s="357">
        <f t="shared" si="0"/>
        <v>0</v>
      </c>
      <c r="AO54" s="358"/>
      <c r="AP54" s="358"/>
      <c r="AQ54" s="99" t="s">
        <v>75</v>
      </c>
      <c r="AR54" s="100"/>
      <c r="AS54" s="101">
        <v>0</v>
      </c>
      <c r="AT54" s="102">
        <f t="shared" si="1"/>
        <v>0</v>
      </c>
      <c r="AU54" s="103">
        <f>'01.1 - SO 101 - komunikac...'!P84</f>
        <v>0</v>
      </c>
      <c r="AV54" s="102">
        <f>'01.1 - SO 101 - komunikac...'!J30</f>
        <v>0</v>
      </c>
      <c r="AW54" s="102">
        <f>'01.1 - SO 101 - komunikac...'!J31</f>
        <v>0</v>
      </c>
      <c r="AX54" s="102">
        <f>'01.1 - SO 101 - komunikac...'!J32</f>
        <v>0</v>
      </c>
      <c r="AY54" s="102">
        <f>'01.1 - SO 101 - komunikac...'!J33</f>
        <v>0</v>
      </c>
      <c r="AZ54" s="102">
        <f>'01.1 - SO 101 - komunikac...'!F30</f>
        <v>0</v>
      </c>
      <c r="BA54" s="102">
        <f>'01.1 - SO 101 - komunikac...'!F31</f>
        <v>0</v>
      </c>
      <c r="BB54" s="102">
        <f>'01.1 - SO 101 - komunikac...'!F32</f>
        <v>0</v>
      </c>
      <c r="BC54" s="102">
        <f>'01.1 - SO 101 - komunikac...'!F33</f>
        <v>0</v>
      </c>
      <c r="BD54" s="104">
        <f>'01.1 - SO 101 - komunikac...'!F34</f>
        <v>0</v>
      </c>
      <c r="BT54" s="105" t="s">
        <v>76</v>
      </c>
      <c r="BV54" s="105" t="s">
        <v>70</v>
      </c>
      <c r="BW54" s="105" t="s">
        <v>84</v>
      </c>
      <c r="BX54" s="105" t="s">
        <v>7</v>
      </c>
      <c r="CL54" s="105" t="s">
        <v>21</v>
      </c>
      <c r="CM54" s="105" t="s">
        <v>78</v>
      </c>
    </row>
    <row r="55" spans="1:91" s="5" customFormat="1" ht="31.5" customHeight="1">
      <c r="A55" s="95" t="s">
        <v>72</v>
      </c>
      <c r="B55" s="96"/>
      <c r="C55" s="97"/>
      <c r="D55" s="365" t="s">
        <v>85</v>
      </c>
      <c r="E55" s="365"/>
      <c r="F55" s="365"/>
      <c r="G55" s="365"/>
      <c r="H55" s="365"/>
      <c r="I55" s="98"/>
      <c r="J55" s="365" t="s">
        <v>86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57">
        <f>'01.2 - SO 101 - komunikac...'!J27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99" t="s">
        <v>75</v>
      </c>
      <c r="AR55" s="100"/>
      <c r="AS55" s="101">
        <v>0</v>
      </c>
      <c r="AT55" s="102">
        <f t="shared" si="1"/>
        <v>0</v>
      </c>
      <c r="AU55" s="103">
        <f>'01.2 - SO 101 - komunikac...'!P80</f>
        <v>0</v>
      </c>
      <c r="AV55" s="102">
        <f>'01.2 - SO 101 - komunikac...'!J30</f>
        <v>0</v>
      </c>
      <c r="AW55" s="102">
        <f>'01.2 - SO 101 - komunikac...'!J31</f>
        <v>0</v>
      </c>
      <c r="AX55" s="102">
        <f>'01.2 - SO 101 - komunikac...'!J32</f>
        <v>0</v>
      </c>
      <c r="AY55" s="102">
        <f>'01.2 - SO 101 - komunikac...'!J33</f>
        <v>0</v>
      </c>
      <c r="AZ55" s="102">
        <f>'01.2 - SO 101 - komunikac...'!F30</f>
        <v>0</v>
      </c>
      <c r="BA55" s="102">
        <f>'01.2 - SO 101 - komunikac...'!F31</f>
        <v>0</v>
      </c>
      <c r="BB55" s="102">
        <f>'01.2 - SO 101 - komunikac...'!F32</f>
        <v>0</v>
      </c>
      <c r="BC55" s="102">
        <f>'01.2 - SO 101 - komunikac...'!F33</f>
        <v>0</v>
      </c>
      <c r="BD55" s="104">
        <f>'01.2 - SO 101 - komunikac...'!F34</f>
        <v>0</v>
      </c>
      <c r="BT55" s="105" t="s">
        <v>76</v>
      </c>
      <c r="BV55" s="105" t="s">
        <v>70</v>
      </c>
      <c r="BW55" s="105" t="s">
        <v>87</v>
      </c>
      <c r="BX55" s="105" t="s">
        <v>7</v>
      </c>
      <c r="CL55" s="105" t="s">
        <v>21</v>
      </c>
      <c r="CM55" s="105" t="s">
        <v>78</v>
      </c>
    </row>
    <row r="56" spans="1:91" s="5" customFormat="1" ht="31.5" customHeight="1">
      <c r="A56" s="95" t="s">
        <v>72</v>
      </c>
      <c r="B56" s="96"/>
      <c r="C56" s="97"/>
      <c r="D56" s="365" t="s">
        <v>88</v>
      </c>
      <c r="E56" s="365"/>
      <c r="F56" s="365"/>
      <c r="G56" s="365"/>
      <c r="H56" s="365"/>
      <c r="I56" s="98"/>
      <c r="J56" s="365" t="s">
        <v>89</v>
      </c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57">
        <f>'02 - SO 401 - osvětlení k...'!J27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99" t="s">
        <v>75</v>
      </c>
      <c r="AR56" s="100"/>
      <c r="AS56" s="106">
        <v>0</v>
      </c>
      <c r="AT56" s="107">
        <f t="shared" si="1"/>
        <v>0</v>
      </c>
      <c r="AU56" s="108">
        <f>'02 - SO 401 - osvětlení k...'!P79</f>
        <v>0</v>
      </c>
      <c r="AV56" s="107">
        <f>'02 - SO 401 - osvětlení k...'!J30</f>
        <v>0</v>
      </c>
      <c r="AW56" s="107">
        <f>'02 - SO 401 - osvětlení k...'!J31</f>
        <v>0</v>
      </c>
      <c r="AX56" s="107">
        <f>'02 - SO 401 - osvětlení k...'!J32</f>
        <v>0</v>
      </c>
      <c r="AY56" s="107">
        <f>'02 - SO 401 - osvětlení k...'!J33</f>
        <v>0</v>
      </c>
      <c r="AZ56" s="107">
        <f>'02 - SO 401 - osvětlení k...'!F30</f>
        <v>0</v>
      </c>
      <c r="BA56" s="107">
        <f>'02 - SO 401 - osvětlení k...'!F31</f>
        <v>0</v>
      </c>
      <c r="BB56" s="107">
        <f>'02 - SO 401 - osvětlení k...'!F32</f>
        <v>0</v>
      </c>
      <c r="BC56" s="107">
        <f>'02 - SO 401 - osvětlení k...'!F33</f>
        <v>0</v>
      </c>
      <c r="BD56" s="109">
        <f>'02 - SO 401 - osvětlení k...'!F34</f>
        <v>0</v>
      </c>
      <c r="BT56" s="105" t="s">
        <v>76</v>
      </c>
      <c r="BV56" s="105" t="s">
        <v>70</v>
      </c>
      <c r="BW56" s="105" t="s">
        <v>90</v>
      </c>
      <c r="BX56" s="105" t="s">
        <v>7</v>
      </c>
      <c r="CL56" s="105" t="s">
        <v>21</v>
      </c>
      <c r="CM56" s="105" t="s">
        <v>78</v>
      </c>
    </row>
    <row r="57" spans="2:44" s="1" customFormat="1" ht="30" customHeight="1">
      <c r="B57" s="40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0"/>
    </row>
    <row r="58" spans="2:44" s="1" customFormat="1" ht="6.7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60"/>
    </row>
  </sheetData>
  <sheetProtection sheet="1" objects="1" scenarios="1" formatColumns="0" formatRows="0"/>
  <mergeCells count="57">
    <mergeCell ref="D55:H55"/>
    <mergeCell ref="J55:AF55"/>
    <mergeCell ref="D56:H56"/>
    <mergeCell ref="J56:AF56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N56:AP56"/>
    <mergeCell ref="AG56:AM56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0.1 - VRN (uznatelné)'!C2" display="/"/>
    <hyperlink ref="A53" location="'00.2 - VRN (neuznatelné)'!C2" display="/"/>
    <hyperlink ref="A54" location="'01.1 - SO 101 - komunikac...'!C2" display="/"/>
    <hyperlink ref="A55" location="'01.2 - SO 101 - komunikac...'!C2" display="/"/>
    <hyperlink ref="A56" location="'02 - SO 401 - osvětlení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91</v>
      </c>
      <c r="G1" s="375" t="s">
        <v>92</v>
      </c>
      <c r="H1" s="375"/>
      <c r="I1" s="114"/>
      <c r="J1" s="113" t="s">
        <v>93</v>
      </c>
      <c r="K1" s="112" t="s">
        <v>94</v>
      </c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77</v>
      </c>
    </row>
    <row r="3" spans="2:46" ht="6.7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2:46" ht="36.75" customHeight="1">
      <c r="B4" s="27"/>
      <c r="C4" s="28"/>
      <c r="D4" s="29" t="s">
        <v>96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Stavební úpravy přechodu pro chodce, ul. Jana Kouly, Český Brod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7"/>
      <c r="J8" s="41"/>
      <c r="K8" s="44"/>
    </row>
    <row r="9" spans="2:11" s="1" customFormat="1" ht="36.75" customHeight="1">
      <c r="B9" s="40"/>
      <c r="C9" s="41"/>
      <c r="D9" s="41"/>
      <c r="E9" s="378" t="s">
        <v>98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2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vyplň údaj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24</v>
      </c>
      <c r="F15" s="41"/>
      <c r="G15" s="41"/>
      <c r="H15" s="41"/>
      <c r="I15" s="118" t="s">
        <v>28</v>
      </c>
      <c r="J15" s="34" t="s">
        <v>21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25" customHeight="1">
      <c r="B17" s="40"/>
      <c r="C17" s="41"/>
      <c r="D17" s="36" t="s">
        <v>29</v>
      </c>
      <c r="E17" s="41"/>
      <c r="F17" s="41"/>
      <c r="G17" s="41"/>
      <c r="H17" s="41"/>
      <c r="I17" s="118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8" t="s">
        <v>28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25" customHeight="1">
      <c r="B20" s="40"/>
      <c r="C20" s="41"/>
      <c r="D20" s="36" t="s">
        <v>31</v>
      </c>
      <c r="E20" s="41"/>
      <c r="F20" s="41"/>
      <c r="G20" s="41"/>
      <c r="H20" s="41"/>
      <c r="I20" s="118" t="s">
        <v>27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24</v>
      </c>
      <c r="F21" s="41"/>
      <c r="G21" s="41"/>
      <c r="H21" s="41"/>
      <c r="I21" s="118" t="s">
        <v>28</v>
      </c>
      <c r="J21" s="34" t="s">
        <v>21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25" customHeight="1">
      <c r="B23" s="40"/>
      <c r="C23" s="41"/>
      <c r="D23" s="36" t="s">
        <v>33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5" t="s">
        <v>21</v>
      </c>
      <c r="F24" s="335"/>
      <c r="G24" s="335"/>
      <c r="H24" s="335"/>
      <c r="I24" s="122"/>
      <c r="J24" s="121"/>
      <c r="K24" s="123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4.75" customHeight="1">
      <c r="B27" s="40"/>
      <c r="C27" s="41"/>
      <c r="D27" s="126" t="s">
        <v>34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28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29">
        <f>ROUND(SUM(BE79:BE86),2)</f>
        <v>0</v>
      </c>
      <c r="G30" s="41"/>
      <c r="H30" s="41"/>
      <c r="I30" s="130">
        <v>0.21</v>
      </c>
      <c r="J30" s="129">
        <f>ROUND(ROUND((SUM(BE79:BE86)),2)*I30,2)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29">
        <f>ROUND(SUM(BF79:BF86),2)</f>
        <v>0</v>
      </c>
      <c r="G31" s="41"/>
      <c r="H31" s="41"/>
      <c r="I31" s="130">
        <v>0.15</v>
      </c>
      <c r="J31" s="129">
        <f>ROUND(ROUND((SUM(BF79:BF86)),2)*I31,2)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29">
        <f>ROUND(SUM(BG79:BG86),2)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29">
        <f>ROUND(SUM(BH79:BH86),2)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29">
        <f>ROUND(SUM(BI79:BI86),2)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4.75" customHeight="1">
      <c r="B36" s="40"/>
      <c r="C36" s="131"/>
      <c r="D36" s="132" t="s">
        <v>44</v>
      </c>
      <c r="E36" s="78"/>
      <c r="F36" s="78"/>
      <c r="G36" s="133" t="s">
        <v>45</v>
      </c>
      <c r="H36" s="134" t="s">
        <v>46</v>
      </c>
      <c r="I36" s="135"/>
      <c r="J36" s="136">
        <f>SUM(J27:J34)</f>
        <v>0</v>
      </c>
      <c r="K36" s="137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7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Stavební úpravy přechodu pro chodce, ul. Jana Kouly, Český Brod</v>
      </c>
      <c r="F45" s="377"/>
      <c r="G45" s="377"/>
      <c r="H45" s="377"/>
      <c r="I45" s="117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00.1 - VRN (uznatelné)</v>
      </c>
      <c r="F47" s="379"/>
      <c r="G47" s="379"/>
      <c r="H47" s="379"/>
      <c r="I47" s="117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 </v>
      </c>
      <c r="G49" s="41"/>
      <c r="H49" s="41"/>
      <c r="I49" s="118" t="s">
        <v>25</v>
      </c>
      <c r="J49" s="119" t="str">
        <f>IF(J12="","",J12)</f>
        <v>vyplň údaj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 </v>
      </c>
      <c r="G51" s="41"/>
      <c r="H51" s="41"/>
      <c r="I51" s="118" t="s">
        <v>31</v>
      </c>
      <c r="J51" s="335" t="str">
        <f>E21</f>
        <v> </v>
      </c>
      <c r="K51" s="44"/>
    </row>
    <row r="52" spans="2:11" s="1" customFormat="1" ht="14.25" customHeight="1">
      <c r="B52" s="40"/>
      <c r="C52" s="36" t="s">
        <v>29</v>
      </c>
      <c r="D52" s="41"/>
      <c r="E52" s="41"/>
      <c r="F52" s="34">
        <f>IF(E18="","",E18)</f>
      </c>
      <c r="G52" s="41"/>
      <c r="H52" s="41"/>
      <c r="I52" s="117"/>
      <c r="J52" s="37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103</v>
      </c>
    </row>
    <row r="57" spans="2:11" s="7" customFormat="1" ht="24.75" customHeight="1">
      <c r="B57" s="148"/>
      <c r="C57" s="149"/>
      <c r="D57" s="150" t="s">
        <v>104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5" customHeight="1">
      <c r="B58" s="155"/>
      <c r="C58" s="156"/>
      <c r="D58" s="157" t="s">
        <v>105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5" customHeight="1">
      <c r="B59" s="155"/>
      <c r="C59" s="156"/>
      <c r="D59" s="157" t="s">
        <v>106</v>
      </c>
      <c r="E59" s="158"/>
      <c r="F59" s="158"/>
      <c r="G59" s="158"/>
      <c r="H59" s="158"/>
      <c r="I59" s="159"/>
      <c r="J59" s="160">
        <f>J83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7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7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75" customHeight="1">
      <c r="B66" s="40"/>
      <c r="C66" s="61" t="s">
        <v>107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7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2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2" t="str">
        <f>E7</f>
        <v>Stavební úpravy přechodu pro chodce, ul. Jana Kouly, Český Brod</v>
      </c>
      <c r="F69" s="373"/>
      <c r="G69" s="373"/>
      <c r="H69" s="373"/>
      <c r="I69" s="162"/>
      <c r="J69" s="62"/>
      <c r="K69" s="62"/>
      <c r="L69" s="60"/>
    </row>
    <row r="70" spans="2:12" s="1" customFormat="1" ht="14.25" customHeight="1">
      <c r="B70" s="40"/>
      <c r="C70" s="64" t="s">
        <v>97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67" t="str">
        <f>E9</f>
        <v>00.1 - VRN (uznatelné)</v>
      </c>
      <c r="F71" s="374"/>
      <c r="G71" s="374"/>
      <c r="H71" s="374"/>
      <c r="I71" s="162"/>
      <c r="J71" s="62"/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> </v>
      </c>
      <c r="G73" s="62"/>
      <c r="H73" s="62"/>
      <c r="I73" s="164" t="s">
        <v>25</v>
      </c>
      <c r="J73" s="72" t="str">
        <f>IF(J12="","",J12)</f>
        <v>vyplň údaj</v>
      </c>
      <c r="K73" s="62"/>
      <c r="L73" s="60"/>
    </row>
    <row r="74" spans="2:12" s="1" customFormat="1" ht="6.7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26</v>
      </c>
      <c r="D75" s="62"/>
      <c r="E75" s="62"/>
      <c r="F75" s="163" t="str">
        <f>E15</f>
        <v> </v>
      </c>
      <c r="G75" s="62"/>
      <c r="H75" s="62"/>
      <c r="I75" s="164" t="s">
        <v>31</v>
      </c>
      <c r="J75" s="163" t="str">
        <f>E21</f>
        <v> </v>
      </c>
      <c r="K75" s="62"/>
      <c r="L75" s="60"/>
    </row>
    <row r="76" spans="2:12" s="1" customFormat="1" ht="14.25" customHeight="1">
      <c r="B76" s="40"/>
      <c r="C76" s="64" t="s">
        <v>29</v>
      </c>
      <c r="D76" s="62"/>
      <c r="E76" s="62"/>
      <c r="F76" s="163">
        <f>IF(E18="","",E18)</f>
      </c>
      <c r="G76" s="62"/>
      <c r="H76" s="62"/>
      <c r="I76" s="162"/>
      <c r="J76" s="62"/>
      <c r="K76" s="62"/>
      <c r="L76" s="60"/>
    </row>
    <row r="77" spans="2:12" s="1" customFormat="1" ht="9.7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108</v>
      </c>
      <c r="D78" s="167" t="s">
        <v>53</v>
      </c>
      <c r="E78" s="167" t="s">
        <v>49</v>
      </c>
      <c r="F78" s="167" t="s">
        <v>109</v>
      </c>
      <c r="G78" s="167" t="s">
        <v>110</v>
      </c>
      <c r="H78" s="167" t="s">
        <v>111</v>
      </c>
      <c r="I78" s="168" t="s">
        <v>112</v>
      </c>
      <c r="J78" s="167" t="s">
        <v>101</v>
      </c>
      <c r="K78" s="169" t="s">
        <v>113</v>
      </c>
      <c r="L78" s="170"/>
      <c r="M78" s="80" t="s">
        <v>114</v>
      </c>
      <c r="N78" s="81" t="s">
        <v>38</v>
      </c>
      <c r="O78" s="81" t="s">
        <v>115</v>
      </c>
      <c r="P78" s="81" t="s">
        <v>116</v>
      </c>
      <c r="Q78" s="81" t="s">
        <v>117</v>
      </c>
      <c r="R78" s="81" t="s">
        <v>118</v>
      </c>
      <c r="S78" s="81" t="s">
        <v>119</v>
      </c>
      <c r="T78" s="82" t="s">
        <v>120</v>
      </c>
    </row>
    <row r="79" spans="2:63" s="1" customFormat="1" ht="29.25" customHeight="1">
      <c r="B79" s="40"/>
      <c r="C79" s="86" t="s">
        <v>102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67</v>
      </c>
      <c r="AU79" s="23" t="s">
        <v>103</v>
      </c>
      <c r="BK79" s="174">
        <f>BK80</f>
        <v>0</v>
      </c>
    </row>
    <row r="80" spans="2:63" s="10" customFormat="1" ht="36.75" customHeight="1">
      <c r="B80" s="175"/>
      <c r="C80" s="176"/>
      <c r="D80" s="177" t="s">
        <v>67</v>
      </c>
      <c r="E80" s="178" t="s">
        <v>121</v>
      </c>
      <c r="F80" s="178" t="s">
        <v>122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P81+P83</f>
        <v>0</v>
      </c>
      <c r="Q80" s="183"/>
      <c r="R80" s="184">
        <f>R81+R83</f>
        <v>0</v>
      </c>
      <c r="S80" s="183"/>
      <c r="T80" s="185">
        <f>T81+T83</f>
        <v>0</v>
      </c>
      <c r="AR80" s="186" t="s">
        <v>123</v>
      </c>
      <c r="AT80" s="187" t="s">
        <v>67</v>
      </c>
      <c r="AU80" s="187" t="s">
        <v>68</v>
      </c>
      <c r="AY80" s="186" t="s">
        <v>124</v>
      </c>
      <c r="BK80" s="188">
        <f>BK81+BK83</f>
        <v>0</v>
      </c>
    </row>
    <row r="81" spans="2:63" s="10" customFormat="1" ht="19.5" customHeight="1">
      <c r="B81" s="175"/>
      <c r="C81" s="176"/>
      <c r="D81" s="177" t="s">
        <v>67</v>
      </c>
      <c r="E81" s="189" t="s">
        <v>125</v>
      </c>
      <c r="F81" s="189" t="s">
        <v>126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P82</f>
        <v>0</v>
      </c>
      <c r="Q81" s="183"/>
      <c r="R81" s="184">
        <f>R82</f>
        <v>0</v>
      </c>
      <c r="S81" s="183"/>
      <c r="T81" s="185">
        <f>T82</f>
        <v>0</v>
      </c>
      <c r="AR81" s="186" t="s">
        <v>123</v>
      </c>
      <c r="AT81" s="187" t="s">
        <v>67</v>
      </c>
      <c r="AU81" s="187" t="s">
        <v>76</v>
      </c>
      <c r="AY81" s="186" t="s">
        <v>124</v>
      </c>
      <c r="BK81" s="188">
        <f>BK82</f>
        <v>0</v>
      </c>
    </row>
    <row r="82" spans="2:65" s="1" customFormat="1" ht="16.5" customHeight="1">
      <c r="B82" s="40"/>
      <c r="C82" s="191" t="s">
        <v>76</v>
      </c>
      <c r="D82" s="191" t="s">
        <v>127</v>
      </c>
      <c r="E82" s="192" t="s">
        <v>128</v>
      </c>
      <c r="F82" s="193" t="s">
        <v>129</v>
      </c>
      <c r="G82" s="194" t="s">
        <v>130</v>
      </c>
      <c r="H82" s="195">
        <v>1</v>
      </c>
      <c r="I82" s="196"/>
      <c r="J82" s="197">
        <f>ROUND(I82*H82,2)</f>
        <v>0</v>
      </c>
      <c r="K82" s="193" t="s">
        <v>131</v>
      </c>
      <c r="L82" s="60"/>
      <c r="M82" s="198" t="s">
        <v>21</v>
      </c>
      <c r="N82" s="199" t="s">
        <v>39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132</v>
      </c>
      <c r="AT82" s="23" t="s">
        <v>127</v>
      </c>
      <c r="AU82" s="23" t="s">
        <v>78</v>
      </c>
      <c r="AY82" s="23" t="s">
        <v>124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76</v>
      </c>
      <c r="BK82" s="202">
        <f>ROUND(I82*H82,2)</f>
        <v>0</v>
      </c>
      <c r="BL82" s="23" t="s">
        <v>132</v>
      </c>
      <c r="BM82" s="23" t="s">
        <v>133</v>
      </c>
    </row>
    <row r="83" spans="2:63" s="10" customFormat="1" ht="29.25" customHeight="1">
      <c r="B83" s="175"/>
      <c r="C83" s="176"/>
      <c r="D83" s="177" t="s">
        <v>67</v>
      </c>
      <c r="E83" s="189" t="s">
        <v>134</v>
      </c>
      <c r="F83" s="189" t="s">
        <v>135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SUM(P84:P86)</f>
        <v>0</v>
      </c>
      <c r="Q83" s="183"/>
      <c r="R83" s="184">
        <f>SUM(R84:R86)</f>
        <v>0</v>
      </c>
      <c r="S83" s="183"/>
      <c r="T83" s="185">
        <f>SUM(T84:T86)</f>
        <v>0</v>
      </c>
      <c r="AR83" s="186" t="s">
        <v>123</v>
      </c>
      <c r="AT83" s="187" t="s">
        <v>67</v>
      </c>
      <c r="AU83" s="187" t="s">
        <v>76</v>
      </c>
      <c r="AY83" s="186" t="s">
        <v>124</v>
      </c>
      <c r="BK83" s="188">
        <f>SUM(BK84:BK86)</f>
        <v>0</v>
      </c>
    </row>
    <row r="84" spans="2:65" s="1" customFormat="1" ht="16.5" customHeight="1">
      <c r="B84" s="40"/>
      <c r="C84" s="191" t="s">
        <v>78</v>
      </c>
      <c r="D84" s="191" t="s">
        <v>127</v>
      </c>
      <c r="E84" s="192" t="s">
        <v>136</v>
      </c>
      <c r="F84" s="193" t="s">
        <v>135</v>
      </c>
      <c r="G84" s="194" t="s">
        <v>130</v>
      </c>
      <c r="H84" s="195">
        <v>1</v>
      </c>
      <c r="I84" s="196"/>
      <c r="J84" s="197">
        <f>ROUND(I84*H84,2)</f>
        <v>0</v>
      </c>
      <c r="K84" s="193" t="s">
        <v>131</v>
      </c>
      <c r="L84" s="60"/>
      <c r="M84" s="198" t="s">
        <v>21</v>
      </c>
      <c r="N84" s="199" t="s">
        <v>39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132</v>
      </c>
      <c r="AT84" s="23" t="s">
        <v>127</v>
      </c>
      <c r="AU84" s="23" t="s">
        <v>78</v>
      </c>
      <c r="AY84" s="23" t="s">
        <v>124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76</v>
      </c>
      <c r="BK84" s="202">
        <f>ROUND(I84*H84,2)</f>
        <v>0</v>
      </c>
      <c r="BL84" s="23" t="s">
        <v>132</v>
      </c>
      <c r="BM84" s="23" t="s">
        <v>137</v>
      </c>
    </row>
    <row r="85" spans="2:65" s="1" customFormat="1" ht="16.5" customHeight="1">
      <c r="B85" s="40"/>
      <c r="C85" s="191" t="s">
        <v>138</v>
      </c>
      <c r="D85" s="191" t="s">
        <v>127</v>
      </c>
      <c r="E85" s="192" t="s">
        <v>139</v>
      </c>
      <c r="F85" s="193" t="s">
        <v>140</v>
      </c>
      <c r="G85" s="194" t="s">
        <v>130</v>
      </c>
      <c r="H85" s="195">
        <v>1</v>
      </c>
      <c r="I85" s="196"/>
      <c r="J85" s="197">
        <f>ROUND(I85*H85,2)</f>
        <v>0</v>
      </c>
      <c r="K85" s="193" t="s">
        <v>131</v>
      </c>
      <c r="L85" s="60"/>
      <c r="M85" s="198" t="s">
        <v>21</v>
      </c>
      <c r="N85" s="199" t="s">
        <v>39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132</v>
      </c>
      <c r="AT85" s="23" t="s">
        <v>127</v>
      </c>
      <c r="AU85" s="23" t="s">
        <v>78</v>
      </c>
      <c r="AY85" s="23" t="s">
        <v>124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76</v>
      </c>
      <c r="BK85" s="202">
        <f>ROUND(I85*H85,2)</f>
        <v>0</v>
      </c>
      <c r="BL85" s="23" t="s">
        <v>132</v>
      </c>
      <c r="BM85" s="23" t="s">
        <v>141</v>
      </c>
    </row>
    <row r="86" spans="2:47" s="1" customFormat="1" ht="27">
      <c r="B86" s="40"/>
      <c r="C86" s="62"/>
      <c r="D86" s="203" t="s">
        <v>142</v>
      </c>
      <c r="E86" s="62"/>
      <c r="F86" s="204" t="s">
        <v>143</v>
      </c>
      <c r="G86" s="62"/>
      <c r="H86" s="62"/>
      <c r="I86" s="162"/>
      <c r="J86" s="62"/>
      <c r="K86" s="62"/>
      <c r="L86" s="60"/>
      <c r="M86" s="205"/>
      <c r="N86" s="206"/>
      <c r="O86" s="206"/>
      <c r="P86" s="206"/>
      <c r="Q86" s="206"/>
      <c r="R86" s="206"/>
      <c r="S86" s="206"/>
      <c r="T86" s="207"/>
      <c r="AT86" s="23" t="s">
        <v>142</v>
      </c>
      <c r="AU86" s="23" t="s">
        <v>78</v>
      </c>
    </row>
    <row r="87" spans="2:12" s="1" customFormat="1" ht="6.75" customHeight="1">
      <c r="B87" s="55"/>
      <c r="C87" s="56"/>
      <c r="D87" s="56"/>
      <c r="E87" s="56"/>
      <c r="F87" s="56"/>
      <c r="G87" s="56"/>
      <c r="H87" s="56"/>
      <c r="I87" s="138"/>
      <c r="J87" s="56"/>
      <c r="K87" s="56"/>
      <c r="L87" s="60"/>
    </row>
  </sheetData>
  <sheetProtection sheet="1" objects="1" scenarios="1" formatColumns="0" formatRows="0" autoFilter="0"/>
  <autoFilter ref="C78:K8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tabSelected="1" zoomScalePageLayoutView="0" workbookViewId="0" topLeftCell="A1">
      <pane ySplit="1" topLeftCell="A86" activePane="bottomLeft" state="frozen"/>
      <selection pane="topLeft" activeCell="A1" sqref="A1"/>
      <selection pane="bottomLeft" activeCell="I102" sqref="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91</v>
      </c>
      <c r="G1" s="375" t="s">
        <v>92</v>
      </c>
      <c r="H1" s="375"/>
      <c r="I1" s="114"/>
      <c r="J1" s="113" t="s">
        <v>93</v>
      </c>
      <c r="K1" s="112" t="s">
        <v>94</v>
      </c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81</v>
      </c>
    </row>
    <row r="3" spans="2:46" ht="6.7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2:46" ht="36.75" customHeight="1">
      <c r="B4" s="27"/>
      <c r="C4" s="28"/>
      <c r="D4" s="29" t="s">
        <v>96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Stavební úpravy přechodu pro chodce, ul. Jana Kouly, Český Brod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7"/>
      <c r="J8" s="41"/>
      <c r="K8" s="44"/>
    </row>
    <row r="9" spans="2:11" s="1" customFormat="1" ht="36.75" customHeight="1">
      <c r="B9" s="40"/>
      <c r="C9" s="41"/>
      <c r="D9" s="41"/>
      <c r="E9" s="378" t="s">
        <v>144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2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vyplň údaj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24</v>
      </c>
      <c r="F15" s="41"/>
      <c r="G15" s="41"/>
      <c r="H15" s="41"/>
      <c r="I15" s="118" t="s">
        <v>28</v>
      </c>
      <c r="J15" s="34" t="s">
        <v>21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25" customHeight="1">
      <c r="B17" s="40"/>
      <c r="C17" s="41"/>
      <c r="D17" s="36" t="s">
        <v>29</v>
      </c>
      <c r="E17" s="41"/>
      <c r="F17" s="41"/>
      <c r="G17" s="41"/>
      <c r="H17" s="41"/>
      <c r="I17" s="118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8" t="s">
        <v>28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25" customHeight="1">
      <c r="B20" s="40"/>
      <c r="C20" s="41"/>
      <c r="D20" s="36" t="s">
        <v>31</v>
      </c>
      <c r="E20" s="41"/>
      <c r="F20" s="41"/>
      <c r="G20" s="41"/>
      <c r="H20" s="41"/>
      <c r="I20" s="118" t="s">
        <v>27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24</v>
      </c>
      <c r="F21" s="41"/>
      <c r="G21" s="41"/>
      <c r="H21" s="41"/>
      <c r="I21" s="118" t="s">
        <v>28</v>
      </c>
      <c r="J21" s="34" t="s">
        <v>21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25" customHeight="1">
      <c r="B23" s="40"/>
      <c r="C23" s="41"/>
      <c r="D23" s="36" t="s">
        <v>33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5" t="s">
        <v>21</v>
      </c>
      <c r="F24" s="335"/>
      <c r="G24" s="335"/>
      <c r="H24" s="335"/>
      <c r="I24" s="122"/>
      <c r="J24" s="121"/>
      <c r="K24" s="123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4.75" customHeight="1">
      <c r="B27" s="40"/>
      <c r="C27" s="41"/>
      <c r="D27" s="126" t="s">
        <v>34</v>
      </c>
      <c r="E27" s="41"/>
      <c r="F27" s="41"/>
      <c r="G27" s="41"/>
      <c r="H27" s="41"/>
      <c r="I27" s="117"/>
      <c r="J27" s="127">
        <f>ROUND(J82,2)</f>
        <v>500000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28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29">
        <f>ROUND(SUM(BE82:BE102),2)</f>
        <v>500000</v>
      </c>
      <c r="G30" s="41"/>
      <c r="H30" s="41"/>
      <c r="I30" s="130">
        <v>0.21</v>
      </c>
      <c r="J30" s="129">
        <f>ROUND(ROUND((SUM(BE82:BE102)),2)*I30,2)</f>
        <v>105000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29">
        <f>ROUND(SUM(BF82:BF102),2)</f>
        <v>0</v>
      </c>
      <c r="G31" s="41"/>
      <c r="H31" s="41"/>
      <c r="I31" s="130">
        <v>0.15</v>
      </c>
      <c r="J31" s="129">
        <f>ROUND(ROUND((SUM(BF82:BF102)),2)*I31,2)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29">
        <f>ROUND(SUM(BG82:BG102),2)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29">
        <f>ROUND(SUM(BH82:BH102),2)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29">
        <f>ROUND(SUM(BI82:BI102),2)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4.75" customHeight="1">
      <c r="B36" s="40"/>
      <c r="C36" s="131"/>
      <c r="D36" s="132" t="s">
        <v>44</v>
      </c>
      <c r="E36" s="78"/>
      <c r="F36" s="78"/>
      <c r="G36" s="133" t="s">
        <v>45</v>
      </c>
      <c r="H36" s="134" t="s">
        <v>46</v>
      </c>
      <c r="I36" s="135"/>
      <c r="J36" s="136">
        <f>SUM(J27:J34)</f>
        <v>605000</v>
      </c>
      <c r="K36" s="137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7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Stavební úpravy přechodu pro chodce, ul. Jana Kouly, Český Brod</v>
      </c>
      <c r="F45" s="377"/>
      <c r="G45" s="377"/>
      <c r="H45" s="377"/>
      <c r="I45" s="117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00.2 - VRN (neuznatelné)</v>
      </c>
      <c r="F47" s="379"/>
      <c r="G47" s="379"/>
      <c r="H47" s="379"/>
      <c r="I47" s="117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 </v>
      </c>
      <c r="G49" s="41"/>
      <c r="H49" s="41"/>
      <c r="I49" s="118" t="s">
        <v>25</v>
      </c>
      <c r="J49" s="119" t="str">
        <f>IF(J12="","",J12)</f>
        <v>vyplň údaj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 </v>
      </c>
      <c r="G51" s="41"/>
      <c r="H51" s="41"/>
      <c r="I51" s="118" t="s">
        <v>31</v>
      </c>
      <c r="J51" s="335" t="str">
        <f>E21</f>
        <v> </v>
      </c>
      <c r="K51" s="44"/>
    </row>
    <row r="52" spans="2:11" s="1" customFormat="1" ht="14.25" customHeight="1">
      <c r="B52" s="40"/>
      <c r="C52" s="36" t="s">
        <v>29</v>
      </c>
      <c r="D52" s="41"/>
      <c r="E52" s="41"/>
      <c r="F52" s="34">
        <f>IF(E18="","",E18)</f>
      </c>
      <c r="G52" s="41"/>
      <c r="H52" s="41"/>
      <c r="I52" s="117"/>
      <c r="J52" s="37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J82</f>
        <v>500000</v>
      </c>
      <c r="K56" s="44"/>
      <c r="AU56" s="23" t="s">
        <v>103</v>
      </c>
    </row>
    <row r="57" spans="2:11" s="7" customFormat="1" ht="24.75" customHeight="1">
      <c r="B57" s="148"/>
      <c r="C57" s="149"/>
      <c r="D57" s="150" t="s">
        <v>104</v>
      </c>
      <c r="E57" s="151"/>
      <c r="F57" s="151"/>
      <c r="G57" s="151"/>
      <c r="H57" s="151"/>
      <c r="I57" s="152"/>
      <c r="J57" s="153">
        <f>J83</f>
        <v>500000</v>
      </c>
      <c r="K57" s="154"/>
    </row>
    <row r="58" spans="2:11" s="8" customFormat="1" ht="19.5" customHeight="1">
      <c r="B58" s="155"/>
      <c r="C58" s="156"/>
      <c r="D58" s="157" t="s">
        <v>105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11" s="8" customFormat="1" ht="19.5" customHeight="1">
      <c r="B59" s="155"/>
      <c r="C59" s="156"/>
      <c r="D59" s="157" t="s">
        <v>106</v>
      </c>
      <c r="E59" s="158"/>
      <c r="F59" s="158"/>
      <c r="G59" s="158"/>
      <c r="H59" s="158"/>
      <c r="I59" s="159"/>
      <c r="J59" s="160">
        <f>J89</f>
        <v>0</v>
      </c>
      <c r="K59" s="161"/>
    </row>
    <row r="60" spans="2:11" s="8" customFormat="1" ht="19.5" customHeight="1">
      <c r="B60" s="155"/>
      <c r="C60" s="156"/>
      <c r="D60" s="157" t="s">
        <v>145</v>
      </c>
      <c r="E60" s="158"/>
      <c r="F60" s="158"/>
      <c r="G60" s="158"/>
      <c r="H60" s="158"/>
      <c r="I60" s="159"/>
      <c r="J60" s="160">
        <f>J92</f>
        <v>0</v>
      </c>
      <c r="K60" s="161"/>
    </row>
    <row r="61" spans="2:11" s="8" customFormat="1" ht="19.5" customHeight="1">
      <c r="B61" s="155"/>
      <c r="C61" s="156"/>
      <c r="D61" s="157" t="s">
        <v>146</v>
      </c>
      <c r="E61" s="158"/>
      <c r="F61" s="158"/>
      <c r="G61" s="158"/>
      <c r="H61" s="158"/>
      <c r="I61" s="159"/>
      <c r="J61" s="160">
        <f>J95</f>
        <v>0</v>
      </c>
      <c r="K61" s="161"/>
    </row>
    <row r="62" spans="2:11" s="8" customFormat="1" ht="19.5" customHeight="1">
      <c r="B62" s="155"/>
      <c r="C62" s="156"/>
      <c r="D62" s="157" t="s">
        <v>147</v>
      </c>
      <c r="E62" s="158"/>
      <c r="F62" s="158"/>
      <c r="G62" s="158"/>
      <c r="H62" s="158"/>
      <c r="I62" s="159"/>
      <c r="J62" s="160">
        <f>J100</f>
        <v>500000</v>
      </c>
      <c r="K62" s="161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11" s="1" customFormat="1" ht="6.7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7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75" customHeight="1">
      <c r="B69" s="40"/>
      <c r="C69" s="61" t="s">
        <v>107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7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2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72" t="str">
        <f>E7</f>
        <v>Stavební úpravy přechodu pro chodce, ul. Jana Kouly, Český Brod</v>
      </c>
      <c r="F72" s="373"/>
      <c r="G72" s="373"/>
      <c r="H72" s="373"/>
      <c r="I72" s="162"/>
      <c r="J72" s="62"/>
      <c r="K72" s="62"/>
      <c r="L72" s="60"/>
    </row>
    <row r="73" spans="2:12" s="1" customFormat="1" ht="14.25" customHeight="1">
      <c r="B73" s="40"/>
      <c r="C73" s="64" t="s">
        <v>97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67" t="str">
        <f>E9</f>
        <v>00.2 - VRN (neuznatelné)</v>
      </c>
      <c r="F74" s="374"/>
      <c r="G74" s="374"/>
      <c r="H74" s="374"/>
      <c r="I74" s="162"/>
      <c r="J74" s="62"/>
      <c r="K74" s="62"/>
      <c r="L74" s="60"/>
    </row>
    <row r="75" spans="2:12" s="1" customFormat="1" ht="6.7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> </v>
      </c>
      <c r="G76" s="62"/>
      <c r="H76" s="62"/>
      <c r="I76" s="164" t="s">
        <v>25</v>
      </c>
      <c r="J76" s="72" t="str">
        <f>IF(J12="","",J12)</f>
        <v>vyplň údaj</v>
      </c>
      <c r="K76" s="62"/>
      <c r="L76" s="60"/>
    </row>
    <row r="77" spans="2:12" s="1" customFormat="1" ht="6.7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5">
      <c r="B78" s="40"/>
      <c r="C78" s="64" t="s">
        <v>26</v>
      </c>
      <c r="D78" s="62"/>
      <c r="E78" s="62"/>
      <c r="F78" s="163" t="str">
        <f>E15</f>
        <v> </v>
      </c>
      <c r="G78" s="62"/>
      <c r="H78" s="62"/>
      <c r="I78" s="164" t="s">
        <v>31</v>
      </c>
      <c r="J78" s="163" t="str">
        <f>E21</f>
        <v> </v>
      </c>
      <c r="K78" s="62"/>
      <c r="L78" s="60"/>
    </row>
    <row r="79" spans="2:12" s="1" customFormat="1" ht="14.25" customHeight="1">
      <c r="B79" s="40"/>
      <c r="C79" s="64" t="s">
        <v>29</v>
      </c>
      <c r="D79" s="62"/>
      <c r="E79" s="62"/>
      <c r="F79" s="163">
        <f>IF(E18="","",E18)</f>
      </c>
      <c r="G79" s="62"/>
      <c r="H79" s="62"/>
      <c r="I79" s="162"/>
      <c r="J79" s="62"/>
      <c r="K79" s="62"/>
      <c r="L79" s="60"/>
    </row>
    <row r="80" spans="2:12" s="1" customFormat="1" ht="9.7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20" s="9" customFormat="1" ht="29.25" customHeight="1">
      <c r="B81" s="165"/>
      <c r="C81" s="166" t="s">
        <v>108</v>
      </c>
      <c r="D81" s="167" t="s">
        <v>53</v>
      </c>
      <c r="E81" s="167" t="s">
        <v>49</v>
      </c>
      <c r="F81" s="167" t="s">
        <v>109</v>
      </c>
      <c r="G81" s="167" t="s">
        <v>110</v>
      </c>
      <c r="H81" s="167" t="s">
        <v>111</v>
      </c>
      <c r="I81" s="168" t="s">
        <v>112</v>
      </c>
      <c r="J81" s="167" t="s">
        <v>101</v>
      </c>
      <c r="K81" s="169" t="s">
        <v>113</v>
      </c>
      <c r="L81" s="170"/>
      <c r="M81" s="80" t="s">
        <v>114</v>
      </c>
      <c r="N81" s="81" t="s">
        <v>38</v>
      </c>
      <c r="O81" s="81" t="s">
        <v>115</v>
      </c>
      <c r="P81" s="81" t="s">
        <v>116</v>
      </c>
      <c r="Q81" s="81" t="s">
        <v>117</v>
      </c>
      <c r="R81" s="81" t="s">
        <v>118</v>
      </c>
      <c r="S81" s="81" t="s">
        <v>119</v>
      </c>
      <c r="T81" s="82" t="s">
        <v>120</v>
      </c>
    </row>
    <row r="82" spans="2:63" s="1" customFormat="1" ht="29.25" customHeight="1">
      <c r="B82" s="40"/>
      <c r="C82" s="86" t="s">
        <v>102</v>
      </c>
      <c r="D82" s="62"/>
      <c r="E82" s="62"/>
      <c r="F82" s="62"/>
      <c r="G82" s="62"/>
      <c r="H82" s="62"/>
      <c r="I82" s="162"/>
      <c r="J82" s="171">
        <f>BK82</f>
        <v>500000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0</v>
      </c>
      <c r="S82" s="84"/>
      <c r="T82" s="173">
        <f>T83</f>
        <v>0</v>
      </c>
      <c r="AT82" s="23" t="s">
        <v>67</v>
      </c>
      <c r="AU82" s="23" t="s">
        <v>103</v>
      </c>
      <c r="BK82" s="174">
        <f>BK83</f>
        <v>500000</v>
      </c>
    </row>
    <row r="83" spans="2:63" s="10" customFormat="1" ht="36.75" customHeight="1">
      <c r="B83" s="175"/>
      <c r="C83" s="176"/>
      <c r="D83" s="177" t="s">
        <v>67</v>
      </c>
      <c r="E83" s="178" t="s">
        <v>121</v>
      </c>
      <c r="F83" s="178" t="s">
        <v>122</v>
      </c>
      <c r="G83" s="176"/>
      <c r="H83" s="176"/>
      <c r="I83" s="179"/>
      <c r="J83" s="180">
        <f>BK83</f>
        <v>500000</v>
      </c>
      <c r="K83" s="176"/>
      <c r="L83" s="181"/>
      <c r="M83" s="182"/>
      <c r="N83" s="183"/>
      <c r="O83" s="183"/>
      <c r="P83" s="184">
        <f>P84+P89+P92+P95+P100</f>
        <v>0</v>
      </c>
      <c r="Q83" s="183"/>
      <c r="R83" s="184">
        <f>R84+R89+R92+R95+R100</f>
        <v>0</v>
      </c>
      <c r="S83" s="183"/>
      <c r="T83" s="185">
        <f>T84+T89+T92+T95+T100</f>
        <v>0</v>
      </c>
      <c r="AR83" s="186" t="s">
        <v>123</v>
      </c>
      <c r="AT83" s="187" t="s">
        <v>67</v>
      </c>
      <c r="AU83" s="187" t="s">
        <v>68</v>
      </c>
      <c r="AY83" s="186" t="s">
        <v>124</v>
      </c>
      <c r="BK83" s="188">
        <f>BK84+BK89+BK92+BK95+BK100</f>
        <v>500000</v>
      </c>
    </row>
    <row r="84" spans="2:63" s="10" customFormat="1" ht="19.5" customHeight="1">
      <c r="B84" s="175"/>
      <c r="C84" s="176"/>
      <c r="D84" s="177" t="s">
        <v>67</v>
      </c>
      <c r="E84" s="189" t="s">
        <v>125</v>
      </c>
      <c r="F84" s="189" t="s">
        <v>126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SUM(P85:P88)</f>
        <v>0</v>
      </c>
      <c r="Q84" s="183"/>
      <c r="R84" s="184">
        <f>SUM(R85:R88)</f>
        <v>0</v>
      </c>
      <c r="S84" s="183"/>
      <c r="T84" s="185">
        <f>SUM(T85:T88)</f>
        <v>0</v>
      </c>
      <c r="AR84" s="186" t="s">
        <v>123</v>
      </c>
      <c r="AT84" s="187" t="s">
        <v>67</v>
      </c>
      <c r="AU84" s="187" t="s">
        <v>76</v>
      </c>
      <c r="AY84" s="186" t="s">
        <v>124</v>
      </c>
      <c r="BK84" s="188">
        <f>SUM(BK85:BK88)</f>
        <v>0</v>
      </c>
    </row>
    <row r="85" spans="2:65" s="1" customFormat="1" ht="16.5" customHeight="1">
      <c r="B85" s="40"/>
      <c r="C85" s="191" t="s">
        <v>76</v>
      </c>
      <c r="D85" s="191" t="s">
        <v>127</v>
      </c>
      <c r="E85" s="192" t="s">
        <v>148</v>
      </c>
      <c r="F85" s="193" t="s">
        <v>149</v>
      </c>
      <c r="G85" s="194" t="s">
        <v>130</v>
      </c>
      <c r="H85" s="195">
        <v>1</v>
      </c>
      <c r="I85" s="196"/>
      <c r="J85" s="197">
        <f>ROUND(I85*H85,2)</f>
        <v>0</v>
      </c>
      <c r="K85" s="193" t="s">
        <v>131</v>
      </c>
      <c r="L85" s="60"/>
      <c r="M85" s="198" t="s">
        <v>21</v>
      </c>
      <c r="N85" s="199" t="s">
        <v>39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132</v>
      </c>
      <c r="AT85" s="23" t="s">
        <v>127</v>
      </c>
      <c r="AU85" s="23" t="s">
        <v>78</v>
      </c>
      <c r="AY85" s="23" t="s">
        <v>124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76</v>
      </c>
      <c r="BK85" s="202">
        <f>ROUND(I85*H85,2)</f>
        <v>0</v>
      </c>
      <c r="BL85" s="23" t="s">
        <v>132</v>
      </c>
      <c r="BM85" s="23" t="s">
        <v>150</v>
      </c>
    </row>
    <row r="86" spans="2:47" s="1" customFormat="1" ht="27">
      <c r="B86" s="40"/>
      <c r="C86" s="62"/>
      <c r="D86" s="203" t="s">
        <v>142</v>
      </c>
      <c r="E86" s="62"/>
      <c r="F86" s="204" t="s">
        <v>151</v>
      </c>
      <c r="G86" s="62"/>
      <c r="H86" s="62"/>
      <c r="I86" s="162"/>
      <c r="J86" s="62"/>
      <c r="K86" s="62"/>
      <c r="L86" s="60"/>
      <c r="M86" s="208"/>
      <c r="N86" s="41"/>
      <c r="O86" s="41"/>
      <c r="P86" s="41"/>
      <c r="Q86" s="41"/>
      <c r="R86" s="41"/>
      <c r="S86" s="41"/>
      <c r="T86" s="77"/>
      <c r="AT86" s="23" t="s">
        <v>142</v>
      </c>
      <c r="AU86" s="23" t="s">
        <v>78</v>
      </c>
    </row>
    <row r="87" spans="2:65" s="1" customFormat="1" ht="16.5" customHeight="1">
      <c r="B87" s="40"/>
      <c r="C87" s="191" t="s">
        <v>78</v>
      </c>
      <c r="D87" s="191" t="s">
        <v>127</v>
      </c>
      <c r="E87" s="192" t="s">
        <v>152</v>
      </c>
      <c r="F87" s="193" t="s">
        <v>153</v>
      </c>
      <c r="G87" s="194" t="s">
        <v>130</v>
      </c>
      <c r="H87" s="195">
        <v>1</v>
      </c>
      <c r="I87" s="196"/>
      <c r="J87" s="197">
        <f>ROUND(I87*H87,2)</f>
        <v>0</v>
      </c>
      <c r="K87" s="193" t="s">
        <v>131</v>
      </c>
      <c r="L87" s="60"/>
      <c r="M87" s="198" t="s">
        <v>21</v>
      </c>
      <c r="N87" s="199" t="s">
        <v>39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132</v>
      </c>
      <c r="AT87" s="23" t="s">
        <v>127</v>
      </c>
      <c r="AU87" s="23" t="s">
        <v>78</v>
      </c>
      <c r="AY87" s="23" t="s">
        <v>124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76</v>
      </c>
      <c r="BK87" s="202">
        <f>ROUND(I87*H87,2)</f>
        <v>0</v>
      </c>
      <c r="BL87" s="23" t="s">
        <v>132</v>
      </c>
      <c r="BM87" s="23" t="s">
        <v>154</v>
      </c>
    </row>
    <row r="88" spans="2:65" s="1" customFormat="1" ht="16.5" customHeight="1">
      <c r="B88" s="40"/>
      <c r="C88" s="191" t="s">
        <v>138</v>
      </c>
      <c r="D88" s="191" t="s">
        <v>127</v>
      </c>
      <c r="E88" s="192" t="s">
        <v>155</v>
      </c>
      <c r="F88" s="193" t="s">
        <v>156</v>
      </c>
      <c r="G88" s="194" t="s">
        <v>130</v>
      </c>
      <c r="H88" s="195">
        <v>1</v>
      </c>
      <c r="I88" s="196"/>
      <c r="J88" s="197">
        <f>ROUND(I88*H88,2)</f>
        <v>0</v>
      </c>
      <c r="K88" s="193" t="s">
        <v>131</v>
      </c>
      <c r="L88" s="60"/>
      <c r="M88" s="198" t="s">
        <v>21</v>
      </c>
      <c r="N88" s="199" t="s">
        <v>39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132</v>
      </c>
      <c r="AT88" s="23" t="s">
        <v>127</v>
      </c>
      <c r="AU88" s="23" t="s">
        <v>78</v>
      </c>
      <c r="AY88" s="23" t="s">
        <v>124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76</v>
      </c>
      <c r="BK88" s="202">
        <f>ROUND(I88*H88,2)</f>
        <v>0</v>
      </c>
      <c r="BL88" s="23" t="s">
        <v>132</v>
      </c>
      <c r="BM88" s="23" t="s">
        <v>157</v>
      </c>
    </row>
    <row r="89" spans="2:63" s="10" customFormat="1" ht="29.25" customHeight="1">
      <c r="B89" s="175"/>
      <c r="C89" s="176"/>
      <c r="D89" s="177" t="s">
        <v>67</v>
      </c>
      <c r="E89" s="189" t="s">
        <v>134</v>
      </c>
      <c r="F89" s="189" t="s">
        <v>135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SUM(P90:P91)</f>
        <v>0</v>
      </c>
      <c r="Q89" s="183"/>
      <c r="R89" s="184">
        <f>SUM(R90:R91)</f>
        <v>0</v>
      </c>
      <c r="S89" s="183"/>
      <c r="T89" s="185">
        <f>SUM(T90:T91)</f>
        <v>0</v>
      </c>
      <c r="AR89" s="186" t="s">
        <v>123</v>
      </c>
      <c r="AT89" s="187" t="s">
        <v>67</v>
      </c>
      <c r="AU89" s="187" t="s">
        <v>76</v>
      </c>
      <c r="AY89" s="186" t="s">
        <v>124</v>
      </c>
      <c r="BK89" s="188">
        <f>SUM(BK90:BK91)</f>
        <v>0</v>
      </c>
    </row>
    <row r="90" spans="2:65" s="1" customFormat="1" ht="16.5" customHeight="1">
      <c r="B90" s="40"/>
      <c r="C90" s="191" t="s">
        <v>158</v>
      </c>
      <c r="D90" s="191" t="s">
        <v>127</v>
      </c>
      <c r="E90" s="192" t="s">
        <v>159</v>
      </c>
      <c r="F90" s="193" t="s">
        <v>160</v>
      </c>
      <c r="G90" s="194" t="s">
        <v>130</v>
      </c>
      <c r="H90" s="195">
        <v>1</v>
      </c>
      <c r="I90" s="196"/>
      <c r="J90" s="197">
        <f>ROUND(I90*H90,2)</f>
        <v>0</v>
      </c>
      <c r="K90" s="193" t="s">
        <v>131</v>
      </c>
      <c r="L90" s="60"/>
      <c r="M90" s="198" t="s">
        <v>21</v>
      </c>
      <c r="N90" s="199" t="s">
        <v>39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132</v>
      </c>
      <c r="AT90" s="23" t="s">
        <v>127</v>
      </c>
      <c r="AU90" s="23" t="s">
        <v>78</v>
      </c>
      <c r="AY90" s="23" t="s">
        <v>124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76</v>
      </c>
      <c r="BK90" s="202">
        <f>ROUND(I90*H90,2)</f>
        <v>0</v>
      </c>
      <c r="BL90" s="23" t="s">
        <v>132</v>
      </c>
      <c r="BM90" s="23" t="s">
        <v>161</v>
      </c>
    </row>
    <row r="91" spans="2:65" s="1" customFormat="1" ht="16.5" customHeight="1">
      <c r="B91" s="40"/>
      <c r="C91" s="191" t="s">
        <v>123</v>
      </c>
      <c r="D91" s="191" t="s">
        <v>127</v>
      </c>
      <c r="E91" s="192" t="s">
        <v>162</v>
      </c>
      <c r="F91" s="193" t="s">
        <v>163</v>
      </c>
      <c r="G91" s="194" t="s">
        <v>130</v>
      </c>
      <c r="H91" s="195">
        <v>1</v>
      </c>
      <c r="I91" s="196"/>
      <c r="J91" s="197">
        <f>ROUND(I91*H91,2)</f>
        <v>0</v>
      </c>
      <c r="K91" s="193" t="s">
        <v>131</v>
      </c>
      <c r="L91" s="60"/>
      <c r="M91" s="198" t="s">
        <v>21</v>
      </c>
      <c r="N91" s="199" t="s">
        <v>39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132</v>
      </c>
      <c r="AT91" s="23" t="s">
        <v>127</v>
      </c>
      <c r="AU91" s="23" t="s">
        <v>78</v>
      </c>
      <c r="AY91" s="23" t="s">
        <v>124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76</v>
      </c>
      <c r="BK91" s="202">
        <f>ROUND(I91*H91,2)</f>
        <v>0</v>
      </c>
      <c r="BL91" s="23" t="s">
        <v>132</v>
      </c>
      <c r="BM91" s="23" t="s">
        <v>164</v>
      </c>
    </row>
    <row r="92" spans="2:63" s="10" customFormat="1" ht="29.25" customHeight="1">
      <c r="B92" s="175"/>
      <c r="C92" s="176"/>
      <c r="D92" s="177" t="s">
        <v>67</v>
      </c>
      <c r="E92" s="189" t="s">
        <v>165</v>
      </c>
      <c r="F92" s="189" t="s">
        <v>166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SUM(P93:P94)</f>
        <v>0</v>
      </c>
      <c r="Q92" s="183"/>
      <c r="R92" s="184">
        <f>SUM(R93:R94)</f>
        <v>0</v>
      </c>
      <c r="S92" s="183"/>
      <c r="T92" s="185">
        <f>SUM(T93:T94)</f>
        <v>0</v>
      </c>
      <c r="AR92" s="186" t="s">
        <v>123</v>
      </c>
      <c r="AT92" s="187" t="s">
        <v>67</v>
      </c>
      <c r="AU92" s="187" t="s">
        <v>76</v>
      </c>
      <c r="AY92" s="186" t="s">
        <v>124</v>
      </c>
      <c r="BK92" s="188">
        <f>SUM(BK93:BK94)</f>
        <v>0</v>
      </c>
    </row>
    <row r="93" spans="2:65" s="1" customFormat="1" ht="16.5" customHeight="1">
      <c r="B93" s="40"/>
      <c r="C93" s="191" t="s">
        <v>167</v>
      </c>
      <c r="D93" s="191" t="s">
        <v>127</v>
      </c>
      <c r="E93" s="192" t="s">
        <v>168</v>
      </c>
      <c r="F93" s="193" t="s">
        <v>166</v>
      </c>
      <c r="G93" s="194" t="s">
        <v>130</v>
      </c>
      <c r="H93" s="195">
        <v>1</v>
      </c>
      <c r="I93" s="196"/>
      <c r="J93" s="197">
        <f>ROUND(I93*H93,2)</f>
        <v>0</v>
      </c>
      <c r="K93" s="193" t="s">
        <v>131</v>
      </c>
      <c r="L93" s="60"/>
      <c r="M93" s="198" t="s">
        <v>21</v>
      </c>
      <c r="N93" s="199" t="s">
        <v>39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132</v>
      </c>
      <c r="AT93" s="23" t="s">
        <v>127</v>
      </c>
      <c r="AU93" s="23" t="s">
        <v>78</v>
      </c>
      <c r="AY93" s="23" t="s">
        <v>124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76</v>
      </c>
      <c r="BK93" s="202">
        <f>ROUND(I93*H93,2)</f>
        <v>0</v>
      </c>
      <c r="BL93" s="23" t="s">
        <v>132</v>
      </c>
      <c r="BM93" s="23" t="s">
        <v>169</v>
      </c>
    </row>
    <row r="94" spans="2:47" s="1" customFormat="1" ht="27">
      <c r="B94" s="40"/>
      <c r="C94" s="62"/>
      <c r="D94" s="203" t="s">
        <v>142</v>
      </c>
      <c r="E94" s="62"/>
      <c r="F94" s="204" t="s">
        <v>170</v>
      </c>
      <c r="G94" s="62"/>
      <c r="H94" s="62"/>
      <c r="I94" s="162"/>
      <c r="J94" s="62"/>
      <c r="K94" s="62"/>
      <c r="L94" s="60"/>
      <c r="M94" s="208"/>
      <c r="N94" s="41"/>
      <c r="O94" s="41"/>
      <c r="P94" s="41"/>
      <c r="Q94" s="41"/>
      <c r="R94" s="41"/>
      <c r="S94" s="41"/>
      <c r="T94" s="77"/>
      <c r="AT94" s="23" t="s">
        <v>142</v>
      </c>
      <c r="AU94" s="23" t="s">
        <v>78</v>
      </c>
    </row>
    <row r="95" spans="2:63" s="10" customFormat="1" ht="29.25" customHeight="1">
      <c r="B95" s="175"/>
      <c r="C95" s="176"/>
      <c r="D95" s="177" t="s">
        <v>67</v>
      </c>
      <c r="E95" s="189" t="s">
        <v>171</v>
      </c>
      <c r="F95" s="189" t="s">
        <v>172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SUM(P96:P99)</f>
        <v>0</v>
      </c>
      <c r="Q95" s="183"/>
      <c r="R95" s="184">
        <f>SUM(R96:R99)</f>
        <v>0</v>
      </c>
      <c r="S95" s="183"/>
      <c r="T95" s="185">
        <f>SUM(T96:T99)</f>
        <v>0</v>
      </c>
      <c r="AR95" s="186" t="s">
        <v>123</v>
      </c>
      <c r="AT95" s="187" t="s">
        <v>67</v>
      </c>
      <c r="AU95" s="187" t="s">
        <v>76</v>
      </c>
      <c r="AY95" s="186" t="s">
        <v>124</v>
      </c>
      <c r="BK95" s="188">
        <f>SUM(BK96:BK99)</f>
        <v>0</v>
      </c>
    </row>
    <row r="96" spans="2:65" s="1" customFormat="1" ht="16.5" customHeight="1">
      <c r="B96" s="40"/>
      <c r="C96" s="191" t="s">
        <v>173</v>
      </c>
      <c r="D96" s="191" t="s">
        <v>127</v>
      </c>
      <c r="E96" s="192" t="s">
        <v>174</v>
      </c>
      <c r="F96" s="193" t="s">
        <v>172</v>
      </c>
      <c r="G96" s="194" t="s">
        <v>130</v>
      </c>
      <c r="H96" s="195">
        <v>1</v>
      </c>
      <c r="I96" s="196"/>
      <c r="J96" s="197">
        <f>ROUND(I96*H96,2)</f>
        <v>0</v>
      </c>
      <c r="K96" s="193" t="s">
        <v>131</v>
      </c>
      <c r="L96" s="60"/>
      <c r="M96" s="198" t="s">
        <v>21</v>
      </c>
      <c r="N96" s="199" t="s">
        <v>39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132</v>
      </c>
      <c r="AT96" s="23" t="s">
        <v>127</v>
      </c>
      <c r="AU96" s="23" t="s">
        <v>78</v>
      </c>
      <c r="AY96" s="23" t="s">
        <v>124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76</v>
      </c>
      <c r="BK96" s="202">
        <f>ROUND(I96*H96,2)</f>
        <v>0</v>
      </c>
      <c r="BL96" s="23" t="s">
        <v>132</v>
      </c>
      <c r="BM96" s="23" t="s">
        <v>175</v>
      </c>
    </row>
    <row r="97" spans="2:47" s="1" customFormat="1" ht="27">
      <c r="B97" s="40"/>
      <c r="C97" s="62"/>
      <c r="D97" s="203" t="s">
        <v>142</v>
      </c>
      <c r="E97" s="62"/>
      <c r="F97" s="204" t="s">
        <v>176</v>
      </c>
      <c r="G97" s="62"/>
      <c r="H97" s="62"/>
      <c r="I97" s="162"/>
      <c r="J97" s="62"/>
      <c r="K97" s="62"/>
      <c r="L97" s="60"/>
      <c r="M97" s="208"/>
      <c r="N97" s="41"/>
      <c r="O97" s="41"/>
      <c r="P97" s="41"/>
      <c r="Q97" s="41"/>
      <c r="R97" s="41"/>
      <c r="S97" s="41"/>
      <c r="T97" s="77"/>
      <c r="AT97" s="23" t="s">
        <v>142</v>
      </c>
      <c r="AU97" s="23" t="s">
        <v>78</v>
      </c>
    </row>
    <row r="98" spans="2:65" s="1" customFormat="1" ht="16.5" customHeight="1">
      <c r="B98" s="40"/>
      <c r="C98" s="191" t="s">
        <v>177</v>
      </c>
      <c r="D98" s="191" t="s">
        <v>127</v>
      </c>
      <c r="E98" s="192" t="s">
        <v>178</v>
      </c>
      <c r="F98" s="193" t="s">
        <v>179</v>
      </c>
      <c r="G98" s="194" t="s">
        <v>130</v>
      </c>
      <c r="H98" s="195">
        <v>1</v>
      </c>
      <c r="I98" s="196"/>
      <c r="J98" s="197">
        <f>ROUND(I98*H98,2)</f>
        <v>0</v>
      </c>
      <c r="K98" s="193" t="s">
        <v>131</v>
      </c>
      <c r="L98" s="60"/>
      <c r="M98" s="198" t="s">
        <v>21</v>
      </c>
      <c r="N98" s="199" t="s">
        <v>39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132</v>
      </c>
      <c r="AT98" s="23" t="s">
        <v>127</v>
      </c>
      <c r="AU98" s="23" t="s">
        <v>78</v>
      </c>
      <c r="AY98" s="23" t="s">
        <v>124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76</v>
      </c>
      <c r="BK98" s="202">
        <f>ROUND(I98*H98,2)</f>
        <v>0</v>
      </c>
      <c r="BL98" s="23" t="s">
        <v>132</v>
      </c>
      <c r="BM98" s="23" t="s">
        <v>180</v>
      </c>
    </row>
    <row r="99" spans="2:47" s="1" customFormat="1" ht="27">
      <c r="B99" s="40"/>
      <c r="C99" s="62"/>
      <c r="D99" s="203" t="s">
        <v>142</v>
      </c>
      <c r="E99" s="62"/>
      <c r="F99" s="204" t="s">
        <v>181</v>
      </c>
      <c r="G99" s="62"/>
      <c r="H99" s="62"/>
      <c r="I99" s="162"/>
      <c r="J99" s="62"/>
      <c r="K99" s="62"/>
      <c r="L99" s="60"/>
      <c r="M99" s="208"/>
      <c r="N99" s="41"/>
      <c r="O99" s="41"/>
      <c r="P99" s="41"/>
      <c r="Q99" s="41"/>
      <c r="R99" s="41"/>
      <c r="S99" s="41"/>
      <c r="T99" s="77"/>
      <c r="AT99" s="23" t="s">
        <v>142</v>
      </c>
      <c r="AU99" s="23" t="s">
        <v>78</v>
      </c>
    </row>
    <row r="100" spans="2:63" s="10" customFormat="1" ht="29.25" customHeight="1">
      <c r="B100" s="175"/>
      <c r="C100" s="176"/>
      <c r="D100" s="177" t="s">
        <v>67</v>
      </c>
      <c r="E100" s="189" t="s">
        <v>182</v>
      </c>
      <c r="F100" s="189" t="s">
        <v>183</v>
      </c>
      <c r="G100" s="176"/>
      <c r="H100" s="176"/>
      <c r="I100" s="179"/>
      <c r="J100" s="190">
        <f>BK100</f>
        <v>500000</v>
      </c>
      <c r="K100" s="176"/>
      <c r="L100" s="181"/>
      <c r="M100" s="182"/>
      <c r="N100" s="183"/>
      <c r="O100" s="183"/>
      <c r="P100" s="184">
        <f>SUM(P101:P102)</f>
        <v>0</v>
      </c>
      <c r="Q100" s="183"/>
      <c r="R100" s="184">
        <f>SUM(R101:R102)</f>
        <v>0</v>
      </c>
      <c r="S100" s="183"/>
      <c r="T100" s="185">
        <f>SUM(T101:T102)</f>
        <v>0</v>
      </c>
      <c r="AR100" s="186" t="s">
        <v>123</v>
      </c>
      <c r="AT100" s="187" t="s">
        <v>67</v>
      </c>
      <c r="AU100" s="187" t="s">
        <v>76</v>
      </c>
      <c r="AY100" s="186" t="s">
        <v>124</v>
      </c>
      <c r="BK100" s="188">
        <f>SUM(BK101:BK102)</f>
        <v>500000</v>
      </c>
    </row>
    <row r="101" spans="2:65" s="1" customFormat="1" ht="16.5" customHeight="1">
      <c r="B101" s="40"/>
      <c r="C101" s="191" t="s">
        <v>184</v>
      </c>
      <c r="D101" s="191" t="s">
        <v>127</v>
      </c>
      <c r="E101" s="192" t="s">
        <v>185</v>
      </c>
      <c r="F101" s="193" t="s">
        <v>186</v>
      </c>
      <c r="G101" s="194" t="s">
        <v>130</v>
      </c>
      <c r="H101" s="195">
        <v>1</v>
      </c>
      <c r="I101" s="196">
        <v>500000</v>
      </c>
      <c r="J101" s="197">
        <f>ROUND(I101*H101,2)</f>
        <v>500000</v>
      </c>
      <c r="K101" s="193" t="s">
        <v>131</v>
      </c>
      <c r="L101" s="60"/>
      <c r="M101" s="198" t="s">
        <v>21</v>
      </c>
      <c r="N101" s="199" t="s">
        <v>39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132</v>
      </c>
      <c r="AT101" s="23" t="s">
        <v>127</v>
      </c>
      <c r="AU101" s="23" t="s">
        <v>78</v>
      </c>
      <c r="AY101" s="23" t="s">
        <v>124</v>
      </c>
      <c r="BE101" s="202">
        <f>IF(N101="základní",J101,0)</f>
        <v>500000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76</v>
      </c>
      <c r="BK101" s="202">
        <f>ROUND(I101*H101,2)</f>
        <v>500000</v>
      </c>
      <c r="BL101" s="23" t="s">
        <v>132</v>
      </c>
      <c r="BM101" s="23" t="s">
        <v>187</v>
      </c>
    </row>
    <row r="102" spans="2:47" s="1" customFormat="1" ht="27">
      <c r="B102" s="40"/>
      <c r="C102" s="62"/>
      <c r="D102" s="203" t="s">
        <v>142</v>
      </c>
      <c r="E102" s="62"/>
      <c r="F102" s="204" t="s">
        <v>188</v>
      </c>
      <c r="G102" s="62"/>
      <c r="H102" s="62"/>
      <c r="I102" s="162"/>
      <c r="J102" s="62"/>
      <c r="K102" s="62"/>
      <c r="L102" s="60"/>
      <c r="M102" s="205"/>
      <c r="N102" s="206"/>
      <c r="O102" s="206"/>
      <c r="P102" s="206"/>
      <c r="Q102" s="206"/>
      <c r="R102" s="206"/>
      <c r="S102" s="206"/>
      <c r="T102" s="207"/>
      <c r="AT102" s="23" t="s">
        <v>142</v>
      </c>
      <c r="AU102" s="23" t="s">
        <v>78</v>
      </c>
    </row>
    <row r="103" spans="2:12" s="1" customFormat="1" ht="6.75" customHeight="1">
      <c r="B103" s="55"/>
      <c r="C103" s="56"/>
      <c r="D103" s="56"/>
      <c r="E103" s="56"/>
      <c r="F103" s="56"/>
      <c r="G103" s="56"/>
      <c r="H103" s="56"/>
      <c r="I103" s="138"/>
      <c r="J103" s="56"/>
      <c r="K103" s="56"/>
      <c r="L103" s="60"/>
    </row>
  </sheetData>
  <sheetProtection sheet="1" objects="1" scenarios="1" formatColumns="0" formatRows="0" autoFilter="0"/>
  <autoFilter ref="C81:K102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91</v>
      </c>
      <c r="G1" s="375" t="s">
        <v>92</v>
      </c>
      <c r="H1" s="375"/>
      <c r="I1" s="114"/>
      <c r="J1" s="113" t="s">
        <v>93</v>
      </c>
      <c r="K1" s="112" t="s">
        <v>94</v>
      </c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84</v>
      </c>
    </row>
    <row r="3" spans="2:46" ht="6.7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2:46" ht="36.75" customHeight="1">
      <c r="B4" s="27"/>
      <c r="C4" s="28"/>
      <c r="D4" s="29" t="s">
        <v>96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Stavební úpravy přechodu pro chodce, ul. Jana Kouly, Český Brod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7"/>
      <c r="J8" s="41"/>
      <c r="K8" s="44"/>
    </row>
    <row r="9" spans="2:11" s="1" customFormat="1" ht="36.75" customHeight="1">
      <c r="B9" s="40"/>
      <c r="C9" s="41"/>
      <c r="D9" s="41"/>
      <c r="E9" s="378" t="s">
        <v>189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2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vyplň údaj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24</v>
      </c>
      <c r="F15" s="41"/>
      <c r="G15" s="41"/>
      <c r="H15" s="41"/>
      <c r="I15" s="118" t="s">
        <v>28</v>
      </c>
      <c r="J15" s="34" t="s">
        <v>21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25" customHeight="1">
      <c r="B17" s="40"/>
      <c r="C17" s="41"/>
      <c r="D17" s="36" t="s">
        <v>29</v>
      </c>
      <c r="E17" s="41"/>
      <c r="F17" s="41"/>
      <c r="G17" s="41"/>
      <c r="H17" s="41"/>
      <c r="I17" s="118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8" t="s">
        <v>28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25" customHeight="1">
      <c r="B20" s="40"/>
      <c r="C20" s="41"/>
      <c r="D20" s="36" t="s">
        <v>31</v>
      </c>
      <c r="E20" s="41"/>
      <c r="F20" s="41"/>
      <c r="G20" s="41"/>
      <c r="H20" s="41"/>
      <c r="I20" s="118" t="s">
        <v>27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24</v>
      </c>
      <c r="F21" s="41"/>
      <c r="G21" s="41"/>
      <c r="H21" s="41"/>
      <c r="I21" s="118" t="s">
        <v>28</v>
      </c>
      <c r="J21" s="34" t="s">
        <v>21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25" customHeight="1">
      <c r="B23" s="40"/>
      <c r="C23" s="41"/>
      <c r="D23" s="36" t="s">
        <v>33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5" t="s">
        <v>21</v>
      </c>
      <c r="F24" s="335"/>
      <c r="G24" s="335"/>
      <c r="H24" s="335"/>
      <c r="I24" s="122"/>
      <c r="J24" s="121"/>
      <c r="K24" s="123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4.75" customHeight="1">
      <c r="B27" s="40"/>
      <c r="C27" s="41"/>
      <c r="D27" s="126" t="s">
        <v>34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28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29">
        <f>ROUND(SUM(BE84:BE422),2)</f>
        <v>0</v>
      </c>
      <c r="G30" s="41"/>
      <c r="H30" s="41"/>
      <c r="I30" s="130">
        <v>0.21</v>
      </c>
      <c r="J30" s="129">
        <f>ROUND(ROUND((SUM(BE84:BE422)),2)*I30,2)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29">
        <f>ROUND(SUM(BF84:BF422),2)</f>
        <v>0</v>
      </c>
      <c r="G31" s="41"/>
      <c r="H31" s="41"/>
      <c r="I31" s="130">
        <v>0.15</v>
      </c>
      <c r="J31" s="129">
        <f>ROUND(ROUND((SUM(BF84:BF422)),2)*I31,2)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29">
        <f>ROUND(SUM(BG84:BG422),2)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29">
        <f>ROUND(SUM(BH84:BH422),2)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29">
        <f>ROUND(SUM(BI84:BI422),2)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4.75" customHeight="1">
      <c r="B36" s="40"/>
      <c r="C36" s="131"/>
      <c r="D36" s="132" t="s">
        <v>44</v>
      </c>
      <c r="E36" s="78"/>
      <c r="F36" s="78"/>
      <c r="G36" s="133" t="s">
        <v>45</v>
      </c>
      <c r="H36" s="134" t="s">
        <v>46</v>
      </c>
      <c r="I36" s="135"/>
      <c r="J36" s="136">
        <f>SUM(J27:J34)</f>
        <v>0</v>
      </c>
      <c r="K36" s="137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7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Stavební úpravy přechodu pro chodce, ul. Jana Kouly, Český Brod</v>
      </c>
      <c r="F45" s="377"/>
      <c r="G45" s="377"/>
      <c r="H45" s="377"/>
      <c r="I45" s="117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01.1 - SO 101 - komunikace a zpevněné plochy (uznatelné)</v>
      </c>
      <c r="F47" s="379"/>
      <c r="G47" s="379"/>
      <c r="H47" s="379"/>
      <c r="I47" s="117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 </v>
      </c>
      <c r="G49" s="41"/>
      <c r="H49" s="41"/>
      <c r="I49" s="118" t="s">
        <v>25</v>
      </c>
      <c r="J49" s="119" t="str">
        <f>IF(J12="","",J12)</f>
        <v>vyplň údaj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 </v>
      </c>
      <c r="G51" s="41"/>
      <c r="H51" s="41"/>
      <c r="I51" s="118" t="s">
        <v>31</v>
      </c>
      <c r="J51" s="335" t="str">
        <f>E21</f>
        <v> </v>
      </c>
      <c r="K51" s="44"/>
    </row>
    <row r="52" spans="2:11" s="1" customFormat="1" ht="14.25" customHeight="1">
      <c r="B52" s="40"/>
      <c r="C52" s="36" t="s">
        <v>29</v>
      </c>
      <c r="D52" s="41"/>
      <c r="E52" s="41"/>
      <c r="F52" s="34">
        <f>IF(E18="","",E18)</f>
      </c>
      <c r="G52" s="41"/>
      <c r="H52" s="41"/>
      <c r="I52" s="117"/>
      <c r="J52" s="37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103</v>
      </c>
    </row>
    <row r="57" spans="2:11" s="7" customFormat="1" ht="24.75" customHeight="1">
      <c r="B57" s="148"/>
      <c r="C57" s="149"/>
      <c r="D57" s="150" t="s">
        <v>190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5" customHeight="1">
      <c r="B58" s="155"/>
      <c r="C58" s="156"/>
      <c r="D58" s="157" t="s">
        <v>191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5" customHeight="1">
      <c r="B59" s="155"/>
      <c r="C59" s="156"/>
      <c r="D59" s="157" t="s">
        <v>192</v>
      </c>
      <c r="E59" s="158"/>
      <c r="F59" s="158"/>
      <c r="G59" s="158"/>
      <c r="H59" s="158"/>
      <c r="I59" s="159"/>
      <c r="J59" s="160">
        <f>J165</f>
        <v>0</v>
      </c>
      <c r="K59" s="161"/>
    </row>
    <row r="60" spans="2:11" s="8" customFormat="1" ht="19.5" customHeight="1">
      <c r="B60" s="155"/>
      <c r="C60" s="156"/>
      <c r="D60" s="157" t="s">
        <v>193</v>
      </c>
      <c r="E60" s="158"/>
      <c r="F60" s="158"/>
      <c r="G60" s="158"/>
      <c r="H60" s="158"/>
      <c r="I60" s="159"/>
      <c r="J60" s="160">
        <f>J217</f>
        <v>0</v>
      </c>
      <c r="K60" s="161"/>
    </row>
    <row r="61" spans="2:11" s="8" customFormat="1" ht="19.5" customHeight="1">
      <c r="B61" s="155"/>
      <c r="C61" s="156"/>
      <c r="D61" s="157" t="s">
        <v>194</v>
      </c>
      <c r="E61" s="158"/>
      <c r="F61" s="158"/>
      <c r="G61" s="158"/>
      <c r="H61" s="158"/>
      <c r="I61" s="159"/>
      <c r="J61" s="160">
        <f>J220</f>
        <v>0</v>
      </c>
      <c r="K61" s="161"/>
    </row>
    <row r="62" spans="2:11" s="8" customFormat="1" ht="19.5" customHeight="1">
      <c r="B62" s="155"/>
      <c r="C62" s="156"/>
      <c r="D62" s="157" t="s">
        <v>195</v>
      </c>
      <c r="E62" s="158"/>
      <c r="F62" s="158"/>
      <c r="G62" s="158"/>
      <c r="H62" s="158"/>
      <c r="I62" s="159"/>
      <c r="J62" s="160">
        <f>J247</f>
        <v>0</v>
      </c>
      <c r="K62" s="161"/>
    </row>
    <row r="63" spans="2:11" s="8" customFormat="1" ht="19.5" customHeight="1">
      <c r="B63" s="155"/>
      <c r="C63" s="156"/>
      <c r="D63" s="157" t="s">
        <v>196</v>
      </c>
      <c r="E63" s="158"/>
      <c r="F63" s="158"/>
      <c r="G63" s="158"/>
      <c r="H63" s="158"/>
      <c r="I63" s="159"/>
      <c r="J63" s="160">
        <f>J347</f>
        <v>0</v>
      </c>
      <c r="K63" s="161"/>
    </row>
    <row r="64" spans="2:11" s="8" customFormat="1" ht="19.5" customHeight="1">
      <c r="B64" s="155"/>
      <c r="C64" s="156"/>
      <c r="D64" s="157" t="s">
        <v>197</v>
      </c>
      <c r="E64" s="158"/>
      <c r="F64" s="158"/>
      <c r="G64" s="158"/>
      <c r="H64" s="158"/>
      <c r="I64" s="159"/>
      <c r="J64" s="160">
        <f>J421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7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7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75" customHeight="1">
      <c r="B71" s="40"/>
      <c r="C71" s="61" t="s">
        <v>107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2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2" t="str">
        <f>E7</f>
        <v>Stavební úpravy přechodu pro chodce, ul. Jana Kouly, Český Brod</v>
      </c>
      <c r="F74" s="373"/>
      <c r="G74" s="373"/>
      <c r="H74" s="373"/>
      <c r="I74" s="162"/>
      <c r="J74" s="62"/>
      <c r="K74" s="62"/>
      <c r="L74" s="60"/>
    </row>
    <row r="75" spans="2:12" s="1" customFormat="1" ht="14.25" customHeight="1">
      <c r="B75" s="40"/>
      <c r="C75" s="64" t="s">
        <v>97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67" t="str">
        <f>E9</f>
        <v>01.1 - SO 101 - komunikace a zpevněné plochy (uznatelné)</v>
      </c>
      <c r="F76" s="374"/>
      <c r="G76" s="374"/>
      <c r="H76" s="374"/>
      <c r="I76" s="162"/>
      <c r="J76" s="62"/>
      <c r="K76" s="62"/>
      <c r="L76" s="60"/>
    </row>
    <row r="77" spans="2:12" s="1" customFormat="1" ht="6.7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> </v>
      </c>
      <c r="G78" s="62"/>
      <c r="H78" s="62"/>
      <c r="I78" s="164" t="s">
        <v>25</v>
      </c>
      <c r="J78" s="72" t="str">
        <f>IF(J12="","",J12)</f>
        <v>vyplň údaj</v>
      </c>
      <c r="K78" s="62"/>
      <c r="L78" s="60"/>
    </row>
    <row r="79" spans="2:12" s="1" customFormat="1" ht="6.7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5">
      <c r="B80" s="40"/>
      <c r="C80" s="64" t="s">
        <v>26</v>
      </c>
      <c r="D80" s="62"/>
      <c r="E80" s="62"/>
      <c r="F80" s="163" t="str">
        <f>E15</f>
        <v> </v>
      </c>
      <c r="G80" s="62"/>
      <c r="H80" s="62"/>
      <c r="I80" s="164" t="s">
        <v>31</v>
      </c>
      <c r="J80" s="163" t="str">
        <f>E21</f>
        <v> </v>
      </c>
      <c r="K80" s="62"/>
      <c r="L80" s="60"/>
    </row>
    <row r="81" spans="2:12" s="1" customFormat="1" ht="14.25" customHeight="1">
      <c r="B81" s="40"/>
      <c r="C81" s="64" t="s">
        <v>29</v>
      </c>
      <c r="D81" s="62"/>
      <c r="E81" s="62"/>
      <c r="F81" s="163">
        <f>IF(E18="","",E18)</f>
      </c>
      <c r="G81" s="62"/>
      <c r="H81" s="62"/>
      <c r="I81" s="162"/>
      <c r="J81" s="62"/>
      <c r="K81" s="62"/>
      <c r="L81" s="60"/>
    </row>
    <row r="82" spans="2:12" s="1" customFormat="1" ht="9.7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108</v>
      </c>
      <c r="D83" s="167" t="s">
        <v>53</v>
      </c>
      <c r="E83" s="167" t="s">
        <v>49</v>
      </c>
      <c r="F83" s="167" t="s">
        <v>109</v>
      </c>
      <c r="G83" s="167" t="s">
        <v>110</v>
      </c>
      <c r="H83" s="167" t="s">
        <v>111</v>
      </c>
      <c r="I83" s="168" t="s">
        <v>112</v>
      </c>
      <c r="J83" s="167" t="s">
        <v>101</v>
      </c>
      <c r="K83" s="169" t="s">
        <v>113</v>
      </c>
      <c r="L83" s="170"/>
      <c r="M83" s="80" t="s">
        <v>114</v>
      </c>
      <c r="N83" s="81" t="s">
        <v>38</v>
      </c>
      <c r="O83" s="81" t="s">
        <v>115</v>
      </c>
      <c r="P83" s="81" t="s">
        <v>116</v>
      </c>
      <c r="Q83" s="81" t="s">
        <v>117</v>
      </c>
      <c r="R83" s="81" t="s">
        <v>118</v>
      </c>
      <c r="S83" s="81" t="s">
        <v>119</v>
      </c>
      <c r="T83" s="82" t="s">
        <v>120</v>
      </c>
    </row>
    <row r="84" spans="2:63" s="1" customFormat="1" ht="29.25" customHeight="1">
      <c r="B84" s="40"/>
      <c r="C84" s="86" t="s">
        <v>102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</f>
        <v>0</v>
      </c>
      <c r="Q84" s="84"/>
      <c r="R84" s="172">
        <f>R85</f>
        <v>104.103326</v>
      </c>
      <c r="S84" s="84"/>
      <c r="T84" s="173">
        <f>T85</f>
        <v>158.345</v>
      </c>
      <c r="AT84" s="23" t="s">
        <v>67</v>
      </c>
      <c r="AU84" s="23" t="s">
        <v>103</v>
      </c>
      <c r="BK84" s="174">
        <f>BK85</f>
        <v>0</v>
      </c>
    </row>
    <row r="85" spans="2:63" s="10" customFormat="1" ht="36.75" customHeight="1">
      <c r="B85" s="175"/>
      <c r="C85" s="176"/>
      <c r="D85" s="177" t="s">
        <v>67</v>
      </c>
      <c r="E85" s="178" t="s">
        <v>198</v>
      </c>
      <c r="F85" s="178" t="s">
        <v>199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P86+P165+P217+P220+P247+P347+P421</f>
        <v>0</v>
      </c>
      <c r="Q85" s="183"/>
      <c r="R85" s="184">
        <f>R86+R165+R217+R220+R247+R347+R421</f>
        <v>104.103326</v>
      </c>
      <c r="S85" s="183"/>
      <c r="T85" s="185">
        <f>T86+T165+T217+T220+T247+T347+T421</f>
        <v>158.345</v>
      </c>
      <c r="AR85" s="186" t="s">
        <v>76</v>
      </c>
      <c r="AT85" s="187" t="s">
        <v>67</v>
      </c>
      <c r="AU85" s="187" t="s">
        <v>68</v>
      </c>
      <c r="AY85" s="186" t="s">
        <v>124</v>
      </c>
      <c r="BK85" s="188">
        <f>BK86+BK165+BK217+BK220+BK247+BK347+BK421</f>
        <v>0</v>
      </c>
    </row>
    <row r="86" spans="2:63" s="10" customFormat="1" ht="19.5" customHeight="1">
      <c r="B86" s="175"/>
      <c r="C86" s="176"/>
      <c r="D86" s="177" t="s">
        <v>67</v>
      </c>
      <c r="E86" s="189" t="s">
        <v>76</v>
      </c>
      <c r="F86" s="189" t="s">
        <v>200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SUM(P87:P164)</f>
        <v>0</v>
      </c>
      <c r="Q86" s="183"/>
      <c r="R86" s="184">
        <f>SUM(R87:R164)</f>
        <v>7.50975</v>
      </c>
      <c r="S86" s="183"/>
      <c r="T86" s="185">
        <f>SUM(T87:T164)</f>
        <v>157.794</v>
      </c>
      <c r="AR86" s="186" t="s">
        <v>76</v>
      </c>
      <c r="AT86" s="187" t="s">
        <v>67</v>
      </c>
      <c r="AU86" s="187" t="s">
        <v>76</v>
      </c>
      <c r="AY86" s="186" t="s">
        <v>124</v>
      </c>
      <c r="BK86" s="188">
        <f>SUM(BK87:BK164)</f>
        <v>0</v>
      </c>
    </row>
    <row r="87" spans="2:65" s="1" customFormat="1" ht="38.25" customHeight="1">
      <c r="B87" s="40"/>
      <c r="C87" s="191" t="s">
        <v>76</v>
      </c>
      <c r="D87" s="191" t="s">
        <v>127</v>
      </c>
      <c r="E87" s="192" t="s">
        <v>201</v>
      </c>
      <c r="F87" s="193" t="s">
        <v>202</v>
      </c>
      <c r="G87" s="194" t="s">
        <v>203</v>
      </c>
      <c r="H87" s="195">
        <v>38</v>
      </c>
      <c r="I87" s="196"/>
      <c r="J87" s="197">
        <f>ROUND(I87*H87,2)</f>
        <v>0</v>
      </c>
      <c r="K87" s="193" t="s">
        <v>204</v>
      </c>
      <c r="L87" s="60"/>
      <c r="M87" s="198" t="s">
        <v>21</v>
      </c>
      <c r="N87" s="199" t="s">
        <v>39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0.26</v>
      </c>
      <c r="T87" s="201">
        <f>S87*H87</f>
        <v>9.88</v>
      </c>
      <c r="AR87" s="23" t="s">
        <v>158</v>
      </c>
      <c r="AT87" s="23" t="s">
        <v>127</v>
      </c>
      <c r="AU87" s="23" t="s">
        <v>78</v>
      </c>
      <c r="AY87" s="23" t="s">
        <v>124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76</v>
      </c>
      <c r="BK87" s="202">
        <f>ROUND(I87*H87,2)</f>
        <v>0</v>
      </c>
      <c r="BL87" s="23" t="s">
        <v>158</v>
      </c>
      <c r="BM87" s="23" t="s">
        <v>205</v>
      </c>
    </row>
    <row r="88" spans="2:47" s="1" customFormat="1" ht="27">
      <c r="B88" s="40"/>
      <c r="C88" s="62"/>
      <c r="D88" s="203" t="s">
        <v>142</v>
      </c>
      <c r="E88" s="62"/>
      <c r="F88" s="204" t="s">
        <v>206</v>
      </c>
      <c r="G88" s="62"/>
      <c r="H88" s="62"/>
      <c r="I88" s="162"/>
      <c r="J88" s="62"/>
      <c r="K88" s="62"/>
      <c r="L88" s="60"/>
      <c r="M88" s="208"/>
      <c r="N88" s="41"/>
      <c r="O88" s="41"/>
      <c r="P88" s="41"/>
      <c r="Q88" s="41"/>
      <c r="R88" s="41"/>
      <c r="S88" s="41"/>
      <c r="T88" s="77"/>
      <c r="AT88" s="23" t="s">
        <v>142</v>
      </c>
      <c r="AU88" s="23" t="s">
        <v>78</v>
      </c>
    </row>
    <row r="89" spans="2:51" s="11" customFormat="1" ht="13.5">
      <c r="B89" s="209"/>
      <c r="C89" s="210"/>
      <c r="D89" s="203" t="s">
        <v>207</v>
      </c>
      <c r="E89" s="211" t="s">
        <v>21</v>
      </c>
      <c r="F89" s="212" t="s">
        <v>208</v>
      </c>
      <c r="G89" s="210"/>
      <c r="H89" s="213">
        <v>23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207</v>
      </c>
      <c r="AU89" s="219" t="s">
        <v>78</v>
      </c>
      <c r="AV89" s="11" t="s">
        <v>78</v>
      </c>
      <c r="AW89" s="11" t="s">
        <v>32</v>
      </c>
      <c r="AX89" s="11" t="s">
        <v>68</v>
      </c>
      <c r="AY89" s="219" t="s">
        <v>124</v>
      </c>
    </row>
    <row r="90" spans="2:51" s="11" customFormat="1" ht="13.5">
      <c r="B90" s="209"/>
      <c r="C90" s="210"/>
      <c r="D90" s="203" t="s">
        <v>207</v>
      </c>
      <c r="E90" s="211" t="s">
        <v>21</v>
      </c>
      <c r="F90" s="212" t="s">
        <v>209</v>
      </c>
      <c r="G90" s="210"/>
      <c r="H90" s="213">
        <v>15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207</v>
      </c>
      <c r="AU90" s="219" t="s">
        <v>78</v>
      </c>
      <c r="AV90" s="11" t="s">
        <v>78</v>
      </c>
      <c r="AW90" s="11" t="s">
        <v>32</v>
      </c>
      <c r="AX90" s="11" t="s">
        <v>68</v>
      </c>
      <c r="AY90" s="219" t="s">
        <v>124</v>
      </c>
    </row>
    <row r="91" spans="2:51" s="12" customFormat="1" ht="13.5">
      <c r="B91" s="220"/>
      <c r="C91" s="221"/>
      <c r="D91" s="203" t="s">
        <v>207</v>
      </c>
      <c r="E91" s="222" t="s">
        <v>21</v>
      </c>
      <c r="F91" s="223" t="s">
        <v>210</v>
      </c>
      <c r="G91" s="221"/>
      <c r="H91" s="224">
        <v>38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207</v>
      </c>
      <c r="AU91" s="230" t="s">
        <v>78</v>
      </c>
      <c r="AV91" s="12" t="s">
        <v>158</v>
      </c>
      <c r="AW91" s="12" t="s">
        <v>32</v>
      </c>
      <c r="AX91" s="12" t="s">
        <v>76</v>
      </c>
      <c r="AY91" s="230" t="s">
        <v>124</v>
      </c>
    </row>
    <row r="92" spans="2:65" s="1" customFormat="1" ht="38.25" customHeight="1">
      <c r="B92" s="40"/>
      <c r="C92" s="191" t="s">
        <v>78</v>
      </c>
      <c r="D92" s="191" t="s">
        <v>127</v>
      </c>
      <c r="E92" s="192" t="s">
        <v>211</v>
      </c>
      <c r="F92" s="193" t="s">
        <v>212</v>
      </c>
      <c r="G92" s="194" t="s">
        <v>203</v>
      </c>
      <c r="H92" s="195">
        <v>74.5</v>
      </c>
      <c r="I92" s="196"/>
      <c r="J92" s="197">
        <f>ROUND(I92*H92,2)</f>
        <v>0</v>
      </c>
      <c r="K92" s="193" t="s">
        <v>204</v>
      </c>
      <c r="L92" s="60"/>
      <c r="M92" s="198" t="s">
        <v>21</v>
      </c>
      <c r="N92" s="199" t="s">
        <v>39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0.3</v>
      </c>
      <c r="T92" s="201">
        <f>S92*H92</f>
        <v>22.349999999999998</v>
      </c>
      <c r="AR92" s="23" t="s">
        <v>158</v>
      </c>
      <c r="AT92" s="23" t="s">
        <v>127</v>
      </c>
      <c r="AU92" s="23" t="s">
        <v>78</v>
      </c>
      <c r="AY92" s="23" t="s">
        <v>124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76</v>
      </c>
      <c r="BK92" s="202">
        <f>ROUND(I92*H92,2)</f>
        <v>0</v>
      </c>
      <c r="BL92" s="23" t="s">
        <v>158</v>
      </c>
      <c r="BM92" s="23" t="s">
        <v>213</v>
      </c>
    </row>
    <row r="93" spans="2:51" s="11" customFormat="1" ht="13.5">
      <c r="B93" s="209"/>
      <c r="C93" s="210"/>
      <c r="D93" s="203" t="s">
        <v>207</v>
      </c>
      <c r="E93" s="211" t="s">
        <v>21</v>
      </c>
      <c r="F93" s="212" t="s">
        <v>208</v>
      </c>
      <c r="G93" s="210"/>
      <c r="H93" s="213">
        <v>23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207</v>
      </c>
      <c r="AU93" s="219" t="s">
        <v>78</v>
      </c>
      <c r="AV93" s="11" t="s">
        <v>78</v>
      </c>
      <c r="AW93" s="11" t="s">
        <v>32</v>
      </c>
      <c r="AX93" s="11" t="s">
        <v>68</v>
      </c>
      <c r="AY93" s="219" t="s">
        <v>124</v>
      </c>
    </row>
    <row r="94" spans="2:51" s="11" customFormat="1" ht="13.5">
      <c r="B94" s="209"/>
      <c r="C94" s="210"/>
      <c r="D94" s="203" t="s">
        <v>207</v>
      </c>
      <c r="E94" s="211" t="s">
        <v>21</v>
      </c>
      <c r="F94" s="212" t="s">
        <v>209</v>
      </c>
      <c r="G94" s="210"/>
      <c r="H94" s="213">
        <v>15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207</v>
      </c>
      <c r="AU94" s="219" t="s">
        <v>78</v>
      </c>
      <c r="AV94" s="11" t="s">
        <v>78</v>
      </c>
      <c r="AW94" s="11" t="s">
        <v>32</v>
      </c>
      <c r="AX94" s="11" t="s">
        <v>68</v>
      </c>
      <c r="AY94" s="219" t="s">
        <v>124</v>
      </c>
    </row>
    <row r="95" spans="2:51" s="11" customFormat="1" ht="13.5">
      <c r="B95" s="209"/>
      <c r="C95" s="210"/>
      <c r="D95" s="203" t="s">
        <v>207</v>
      </c>
      <c r="E95" s="211" t="s">
        <v>21</v>
      </c>
      <c r="F95" s="212" t="s">
        <v>214</v>
      </c>
      <c r="G95" s="210"/>
      <c r="H95" s="213">
        <v>15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207</v>
      </c>
      <c r="AU95" s="219" t="s">
        <v>78</v>
      </c>
      <c r="AV95" s="11" t="s">
        <v>78</v>
      </c>
      <c r="AW95" s="11" t="s">
        <v>32</v>
      </c>
      <c r="AX95" s="11" t="s">
        <v>68</v>
      </c>
      <c r="AY95" s="219" t="s">
        <v>124</v>
      </c>
    </row>
    <row r="96" spans="2:51" s="11" customFormat="1" ht="13.5">
      <c r="B96" s="209"/>
      <c r="C96" s="210"/>
      <c r="D96" s="203" t="s">
        <v>207</v>
      </c>
      <c r="E96" s="211" t="s">
        <v>21</v>
      </c>
      <c r="F96" s="212" t="s">
        <v>215</v>
      </c>
      <c r="G96" s="210"/>
      <c r="H96" s="213">
        <v>21.5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207</v>
      </c>
      <c r="AU96" s="219" t="s">
        <v>78</v>
      </c>
      <c r="AV96" s="11" t="s">
        <v>78</v>
      </c>
      <c r="AW96" s="11" t="s">
        <v>32</v>
      </c>
      <c r="AX96" s="11" t="s">
        <v>68</v>
      </c>
      <c r="AY96" s="219" t="s">
        <v>124</v>
      </c>
    </row>
    <row r="97" spans="2:51" s="12" customFormat="1" ht="13.5">
      <c r="B97" s="220"/>
      <c r="C97" s="221"/>
      <c r="D97" s="203" t="s">
        <v>207</v>
      </c>
      <c r="E97" s="222" t="s">
        <v>21</v>
      </c>
      <c r="F97" s="223" t="s">
        <v>210</v>
      </c>
      <c r="G97" s="221"/>
      <c r="H97" s="224">
        <v>74.5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207</v>
      </c>
      <c r="AU97" s="230" t="s">
        <v>78</v>
      </c>
      <c r="AV97" s="12" t="s">
        <v>158</v>
      </c>
      <c r="AW97" s="12" t="s">
        <v>32</v>
      </c>
      <c r="AX97" s="12" t="s">
        <v>76</v>
      </c>
      <c r="AY97" s="230" t="s">
        <v>124</v>
      </c>
    </row>
    <row r="98" spans="2:65" s="1" customFormat="1" ht="38.25" customHeight="1">
      <c r="B98" s="40"/>
      <c r="C98" s="191" t="s">
        <v>138</v>
      </c>
      <c r="D98" s="191" t="s">
        <v>127</v>
      </c>
      <c r="E98" s="192" t="s">
        <v>216</v>
      </c>
      <c r="F98" s="193" t="s">
        <v>217</v>
      </c>
      <c r="G98" s="194" t="s">
        <v>203</v>
      </c>
      <c r="H98" s="195">
        <v>68</v>
      </c>
      <c r="I98" s="196"/>
      <c r="J98" s="197">
        <f>ROUND(I98*H98,2)</f>
        <v>0</v>
      </c>
      <c r="K98" s="193" t="s">
        <v>204</v>
      </c>
      <c r="L98" s="60"/>
      <c r="M98" s="198" t="s">
        <v>21</v>
      </c>
      <c r="N98" s="199" t="s">
        <v>39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0.098</v>
      </c>
      <c r="T98" s="201">
        <f>S98*H98</f>
        <v>6.664000000000001</v>
      </c>
      <c r="AR98" s="23" t="s">
        <v>158</v>
      </c>
      <c r="AT98" s="23" t="s">
        <v>127</v>
      </c>
      <c r="AU98" s="23" t="s">
        <v>78</v>
      </c>
      <c r="AY98" s="23" t="s">
        <v>124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76</v>
      </c>
      <c r="BK98" s="202">
        <f>ROUND(I98*H98,2)</f>
        <v>0</v>
      </c>
      <c r="BL98" s="23" t="s">
        <v>158</v>
      </c>
      <c r="BM98" s="23" t="s">
        <v>218</v>
      </c>
    </row>
    <row r="99" spans="2:51" s="11" customFormat="1" ht="13.5">
      <c r="B99" s="209"/>
      <c r="C99" s="210"/>
      <c r="D99" s="203" t="s">
        <v>207</v>
      </c>
      <c r="E99" s="211" t="s">
        <v>21</v>
      </c>
      <c r="F99" s="212" t="s">
        <v>219</v>
      </c>
      <c r="G99" s="210"/>
      <c r="H99" s="213">
        <v>48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207</v>
      </c>
      <c r="AU99" s="219" t="s">
        <v>78</v>
      </c>
      <c r="AV99" s="11" t="s">
        <v>78</v>
      </c>
      <c r="AW99" s="11" t="s">
        <v>32</v>
      </c>
      <c r="AX99" s="11" t="s">
        <v>68</v>
      </c>
      <c r="AY99" s="219" t="s">
        <v>124</v>
      </c>
    </row>
    <row r="100" spans="2:51" s="11" customFormat="1" ht="13.5">
      <c r="B100" s="209"/>
      <c r="C100" s="210"/>
      <c r="D100" s="203" t="s">
        <v>207</v>
      </c>
      <c r="E100" s="211" t="s">
        <v>21</v>
      </c>
      <c r="F100" s="212" t="s">
        <v>220</v>
      </c>
      <c r="G100" s="210"/>
      <c r="H100" s="213">
        <v>20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207</v>
      </c>
      <c r="AU100" s="219" t="s">
        <v>78</v>
      </c>
      <c r="AV100" s="11" t="s">
        <v>78</v>
      </c>
      <c r="AW100" s="11" t="s">
        <v>32</v>
      </c>
      <c r="AX100" s="11" t="s">
        <v>68</v>
      </c>
      <c r="AY100" s="219" t="s">
        <v>124</v>
      </c>
    </row>
    <row r="101" spans="2:51" s="12" customFormat="1" ht="13.5">
      <c r="B101" s="220"/>
      <c r="C101" s="221"/>
      <c r="D101" s="203" t="s">
        <v>207</v>
      </c>
      <c r="E101" s="222" t="s">
        <v>21</v>
      </c>
      <c r="F101" s="223" t="s">
        <v>210</v>
      </c>
      <c r="G101" s="221"/>
      <c r="H101" s="224">
        <v>68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207</v>
      </c>
      <c r="AU101" s="230" t="s">
        <v>78</v>
      </c>
      <c r="AV101" s="12" t="s">
        <v>158</v>
      </c>
      <c r="AW101" s="12" t="s">
        <v>32</v>
      </c>
      <c r="AX101" s="12" t="s">
        <v>76</v>
      </c>
      <c r="AY101" s="230" t="s">
        <v>124</v>
      </c>
    </row>
    <row r="102" spans="2:65" s="1" customFormat="1" ht="38.25" customHeight="1">
      <c r="B102" s="40"/>
      <c r="C102" s="191" t="s">
        <v>158</v>
      </c>
      <c r="D102" s="191" t="s">
        <v>127</v>
      </c>
      <c r="E102" s="192" t="s">
        <v>221</v>
      </c>
      <c r="F102" s="193" t="s">
        <v>222</v>
      </c>
      <c r="G102" s="194" t="s">
        <v>203</v>
      </c>
      <c r="H102" s="195">
        <v>68</v>
      </c>
      <c r="I102" s="196"/>
      <c r="J102" s="197">
        <f>ROUND(I102*H102,2)</f>
        <v>0</v>
      </c>
      <c r="K102" s="193" t="s">
        <v>204</v>
      </c>
      <c r="L102" s="60"/>
      <c r="M102" s="198" t="s">
        <v>21</v>
      </c>
      <c r="N102" s="199" t="s">
        <v>39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0.24</v>
      </c>
      <c r="T102" s="201">
        <f>S102*H102</f>
        <v>16.32</v>
      </c>
      <c r="AR102" s="23" t="s">
        <v>158</v>
      </c>
      <c r="AT102" s="23" t="s">
        <v>127</v>
      </c>
      <c r="AU102" s="23" t="s">
        <v>78</v>
      </c>
      <c r="AY102" s="23" t="s">
        <v>124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76</v>
      </c>
      <c r="BK102" s="202">
        <f>ROUND(I102*H102,2)</f>
        <v>0</v>
      </c>
      <c r="BL102" s="23" t="s">
        <v>158</v>
      </c>
      <c r="BM102" s="23" t="s">
        <v>223</v>
      </c>
    </row>
    <row r="103" spans="2:51" s="11" customFormat="1" ht="13.5">
      <c r="B103" s="209"/>
      <c r="C103" s="210"/>
      <c r="D103" s="203" t="s">
        <v>207</v>
      </c>
      <c r="E103" s="211" t="s">
        <v>21</v>
      </c>
      <c r="F103" s="212" t="s">
        <v>219</v>
      </c>
      <c r="G103" s="210"/>
      <c r="H103" s="213">
        <v>48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207</v>
      </c>
      <c r="AU103" s="219" t="s">
        <v>78</v>
      </c>
      <c r="AV103" s="11" t="s">
        <v>78</v>
      </c>
      <c r="AW103" s="11" t="s">
        <v>32</v>
      </c>
      <c r="AX103" s="11" t="s">
        <v>68</v>
      </c>
      <c r="AY103" s="219" t="s">
        <v>124</v>
      </c>
    </row>
    <row r="104" spans="2:51" s="11" customFormat="1" ht="13.5">
      <c r="B104" s="209"/>
      <c r="C104" s="210"/>
      <c r="D104" s="203" t="s">
        <v>207</v>
      </c>
      <c r="E104" s="211" t="s">
        <v>21</v>
      </c>
      <c r="F104" s="212" t="s">
        <v>220</v>
      </c>
      <c r="G104" s="210"/>
      <c r="H104" s="213">
        <v>20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207</v>
      </c>
      <c r="AU104" s="219" t="s">
        <v>78</v>
      </c>
      <c r="AV104" s="11" t="s">
        <v>78</v>
      </c>
      <c r="AW104" s="11" t="s">
        <v>32</v>
      </c>
      <c r="AX104" s="11" t="s">
        <v>68</v>
      </c>
      <c r="AY104" s="219" t="s">
        <v>124</v>
      </c>
    </row>
    <row r="105" spans="2:51" s="12" customFormat="1" ht="13.5">
      <c r="B105" s="220"/>
      <c r="C105" s="221"/>
      <c r="D105" s="203" t="s">
        <v>207</v>
      </c>
      <c r="E105" s="222" t="s">
        <v>21</v>
      </c>
      <c r="F105" s="223" t="s">
        <v>210</v>
      </c>
      <c r="G105" s="221"/>
      <c r="H105" s="224">
        <v>68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207</v>
      </c>
      <c r="AU105" s="230" t="s">
        <v>78</v>
      </c>
      <c r="AV105" s="12" t="s">
        <v>158</v>
      </c>
      <c r="AW105" s="12" t="s">
        <v>32</v>
      </c>
      <c r="AX105" s="12" t="s">
        <v>76</v>
      </c>
      <c r="AY105" s="230" t="s">
        <v>124</v>
      </c>
    </row>
    <row r="106" spans="2:65" s="1" customFormat="1" ht="38.25" customHeight="1">
      <c r="B106" s="40"/>
      <c r="C106" s="191" t="s">
        <v>123</v>
      </c>
      <c r="D106" s="191" t="s">
        <v>127</v>
      </c>
      <c r="E106" s="192" t="s">
        <v>224</v>
      </c>
      <c r="F106" s="193" t="s">
        <v>225</v>
      </c>
      <c r="G106" s="194" t="s">
        <v>203</v>
      </c>
      <c r="H106" s="195">
        <v>68</v>
      </c>
      <c r="I106" s="196"/>
      <c r="J106" s="197">
        <f>ROUND(I106*H106,2)</f>
        <v>0</v>
      </c>
      <c r="K106" s="193" t="s">
        <v>204</v>
      </c>
      <c r="L106" s="60"/>
      <c r="M106" s="198" t="s">
        <v>21</v>
      </c>
      <c r="N106" s="199" t="s">
        <v>39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0.18</v>
      </c>
      <c r="T106" s="201">
        <f>S106*H106</f>
        <v>12.24</v>
      </c>
      <c r="AR106" s="23" t="s">
        <v>158</v>
      </c>
      <c r="AT106" s="23" t="s">
        <v>127</v>
      </c>
      <c r="AU106" s="23" t="s">
        <v>78</v>
      </c>
      <c r="AY106" s="23" t="s">
        <v>124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76</v>
      </c>
      <c r="BK106" s="202">
        <f>ROUND(I106*H106,2)</f>
        <v>0</v>
      </c>
      <c r="BL106" s="23" t="s">
        <v>158</v>
      </c>
      <c r="BM106" s="23" t="s">
        <v>226</v>
      </c>
    </row>
    <row r="107" spans="2:51" s="11" customFormat="1" ht="13.5">
      <c r="B107" s="209"/>
      <c r="C107" s="210"/>
      <c r="D107" s="203" t="s">
        <v>207</v>
      </c>
      <c r="E107" s="211" t="s">
        <v>21</v>
      </c>
      <c r="F107" s="212" t="s">
        <v>219</v>
      </c>
      <c r="G107" s="210"/>
      <c r="H107" s="213">
        <v>48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207</v>
      </c>
      <c r="AU107" s="219" t="s">
        <v>78</v>
      </c>
      <c r="AV107" s="11" t="s">
        <v>78</v>
      </c>
      <c r="AW107" s="11" t="s">
        <v>32</v>
      </c>
      <c r="AX107" s="11" t="s">
        <v>68</v>
      </c>
      <c r="AY107" s="219" t="s">
        <v>124</v>
      </c>
    </row>
    <row r="108" spans="2:51" s="11" customFormat="1" ht="13.5">
      <c r="B108" s="209"/>
      <c r="C108" s="210"/>
      <c r="D108" s="203" t="s">
        <v>207</v>
      </c>
      <c r="E108" s="211" t="s">
        <v>21</v>
      </c>
      <c r="F108" s="212" t="s">
        <v>220</v>
      </c>
      <c r="G108" s="210"/>
      <c r="H108" s="213">
        <v>20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207</v>
      </c>
      <c r="AU108" s="219" t="s">
        <v>78</v>
      </c>
      <c r="AV108" s="11" t="s">
        <v>78</v>
      </c>
      <c r="AW108" s="11" t="s">
        <v>32</v>
      </c>
      <c r="AX108" s="11" t="s">
        <v>68</v>
      </c>
      <c r="AY108" s="219" t="s">
        <v>124</v>
      </c>
    </row>
    <row r="109" spans="2:51" s="12" customFormat="1" ht="13.5">
      <c r="B109" s="220"/>
      <c r="C109" s="221"/>
      <c r="D109" s="203" t="s">
        <v>207</v>
      </c>
      <c r="E109" s="222" t="s">
        <v>21</v>
      </c>
      <c r="F109" s="223" t="s">
        <v>210</v>
      </c>
      <c r="G109" s="221"/>
      <c r="H109" s="224">
        <v>68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207</v>
      </c>
      <c r="AU109" s="230" t="s">
        <v>78</v>
      </c>
      <c r="AV109" s="12" t="s">
        <v>158</v>
      </c>
      <c r="AW109" s="12" t="s">
        <v>32</v>
      </c>
      <c r="AX109" s="12" t="s">
        <v>76</v>
      </c>
      <c r="AY109" s="230" t="s">
        <v>124</v>
      </c>
    </row>
    <row r="110" spans="2:65" s="1" customFormat="1" ht="38.25" customHeight="1">
      <c r="B110" s="40"/>
      <c r="C110" s="191" t="s">
        <v>167</v>
      </c>
      <c r="D110" s="191" t="s">
        <v>127</v>
      </c>
      <c r="E110" s="192" t="s">
        <v>227</v>
      </c>
      <c r="F110" s="193" t="s">
        <v>228</v>
      </c>
      <c r="G110" s="194" t="s">
        <v>203</v>
      </c>
      <c r="H110" s="195">
        <v>36.5</v>
      </c>
      <c r="I110" s="196"/>
      <c r="J110" s="197">
        <f>ROUND(I110*H110,2)</f>
        <v>0</v>
      </c>
      <c r="K110" s="193" t="s">
        <v>204</v>
      </c>
      <c r="L110" s="60"/>
      <c r="M110" s="198" t="s">
        <v>21</v>
      </c>
      <c r="N110" s="199" t="s">
        <v>39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0.295</v>
      </c>
      <c r="T110" s="201">
        <f>S110*H110</f>
        <v>10.7675</v>
      </c>
      <c r="AR110" s="23" t="s">
        <v>158</v>
      </c>
      <c r="AT110" s="23" t="s">
        <v>127</v>
      </c>
      <c r="AU110" s="23" t="s">
        <v>78</v>
      </c>
      <c r="AY110" s="23" t="s">
        <v>124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76</v>
      </c>
      <c r="BK110" s="202">
        <f>ROUND(I110*H110,2)</f>
        <v>0</v>
      </c>
      <c r="BL110" s="23" t="s">
        <v>158</v>
      </c>
      <c r="BM110" s="23" t="s">
        <v>229</v>
      </c>
    </row>
    <row r="111" spans="2:51" s="11" customFormat="1" ht="13.5">
      <c r="B111" s="209"/>
      <c r="C111" s="210"/>
      <c r="D111" s="203" t="s">
        <v>207</v>
      </c>
      <c r="E111" s="211" t="s">
        <v>21</v>
      </c>
      <c r="F111" s="212" t="s">
        <v>214</v>
      </c>
      <c r="G111" s="210"/>
      <c r="H111" s="213">
        <v>15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207</v>
      </c>
      <c r="AU111" s="219" t="s">
        <v>78</v>
      </c>
      <c r="AV111" s="11" t="s">
        <v>78</v>
      </c>
      <c r="AW111" s="11" t="s">
        <v>32</v>
      </c>
      <c r="AX111" s="11" t="s">
        <v>68</v>
      </c>
      <c r="AY111" s="219" t="s">
        <v>124</v>
      </c>
    </row>
    <row r="112" spans="2:51" s="11" customFormat="1" ht="13.5">
      <c r="B112" s="209"/>
      <c r="C112" s="210"/>
      <c r="D112" s="203" t="s">
        <v>207</v>
      </c>
      <c r="E112" s="211" t="s">
        <v>21</v>
      </c>
      <c r="F112" s="212" t="s">
        <v>215</v>
      </c>
      <c r="G112" s="210"/>
      <c r="H112" s="213">
        <v>21.5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207</v>
      </c>
      <c r="AU112" s="219" t="s">
        <v>78</v>
      </c>
      <c r="AV112" s="11" t="s">
        <v>78</v>
      </c>
      <c r="AW112" s="11" t="s">
        <v>32</v>
      </c>
      <c r="AX112" s="11" t="s">
        <v>68</v>
      </c>
      <c r="AY112" s="219" t="s">
        <v>124</v>
      </c>
    </row>
    <row r="113" spans="2:51" s="12" customFormat="1" ht="13.5">
      <c r="B113" s="220"/>
      <c r="C113" s="221"/>
      <c r="D113" s="203" t="s">
        <v>207</v>
      </c>
      <c r="E113" s="222" t="s">
        <v>21</v>
      </c>
      <c r="F113" s="223" t="s">
        <v>210</v>
      </c>
      <c r="G113" s="221"/>
      <c r="H113" s="224">
        <v>36.5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207</v>
      </c>
      <c r="AU113" s="230" t="s">
        <v>78</v>
      </c>
      <c r="AV113" s="12" t="s">
        <v>158</v>
      </c>
      <c r="AW113" s="12" t="s">
        <v>32</v>
      </c>
      <c r="AX113" s="12" t="s">
        <v>76</v>
      </c>
      <c r="AY113" s="230" t="s">
        <v>124</v>
      </c>
    </row>
    <row r="114" spans="2:65" s="1" customFormat="1" ht="38.25" customHeight="1">
      <c r="B114" s="40"/>
      <c r="C114" s="191" t="s">
        <v>173</v>
      </c>
      <c r="D114" s="191" t="s">
        <v>127</v>
      </c>
      <c r="E114" s="192" t="s">
        <v>230</v>
      </c>
      <c r="F114" s="193" t="s">
        <v>231</v>
      </c>
      <c r="G114" s="194" t="s">
        <v>203</v>
      </c>
      <c r="H114" s="195">
        <v>36.5</v>
      </c>
      <c r="I114" s="196"/>
      <c r="J114" s="197">
        <f>ROUND(I114*H114,2)</f>
        <v>0</v>
      </c>
      <c r="K114" s="193" t="s">
        <v>204</v>
      </c>
      <c r="L114" s="60"/>
      <c r="M114" s="198" t="s">
        <v>21</v>
      </c>
      <c r="N114" s="199" t="s">
        <v>39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0.325</v>
      </c>
      <c r="T114" s="201">
        <f>S114*H114</f>
        <v>11.8625</v>
      </c>
      <c r="AR114" s="23" t="s">
        <v>158</v>
      </c>
      <c r="AT114" s="23" t="s">
        <v>127</v>
      </c>
      <c r="AU114" s="23" t="s">
        <v>78</v>
      </c>
      <c r="AY114" s="23" t="s">
        <v>124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76</v>
      </c>
      <c r="BK114" s="202">
        <f>ROUND(I114*H114,2)</f>
        <v>0</v>
      </c>
      <c r="BL114" s="23" t="s">
        <v>158</v>
      </c>
      <c r="BM114" s="23" t="s">
        <v>232</v>
      </c>
    </row>
    <row r="115" spans="2:51" s="11" customFormat="1" ht="13.5">
      <c r="B115" s="209"/>
      <c r="C115" s="210"/>
      <c r="D115" s="203" t="s">
        <v>207</v>
      </c>
      <c r="E115" s="211" t="s">
        <v>21</v>
      </c>
      <c r="F115" s="212" t="s">
        <v>214</v>
      </c>
      <c r="G115" s="210"/>
      <c r="H115" s="213">
        <v>15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207</v>
      </c>
      <c r="AU115" s="219" t="s">
        <v>78</v>
      </c>
      <c r="AV115" s="11" t="s">
        <v>78</v>
      </c>
      <c r="AW115" s="11" t="s">
        <v>32</v>
      </c>
      <c r="AX115" s="11" t="s">
        <v>68</v>
      </c>
      <c r="AY115" s="219" t="s">
        <v>124</v>
      </c>
    </row>
    <row r="116" spans="2:51" s="11" customFormat="1" ht="13.5">
      <c r="B116" s="209"/>
      <c r="C116" s="210"/>
      <c r="D116" s="203" t="s">
        <v>207</v>
      </c>
      <c r="E116" s="211" t="s">
        <v>21</v>
      </c>
      <c r="F116" s="212" t="s">
        <v>215</v>
      </c>
      <c r="G116" s="210"/>
      <c r="H116" s="213">
        <v>21.5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207</v>
      </c>
      <c r="AU116" s="219" t="s">
        <v>78</v>
      </c>
      <c r="AV116" s="11" t="s">
        <v>78</v>
      </c>
      <c r="AW116" s="11" t="s">
        <v>32</v>
      </c>
      <c r="AX116" s="11" t="s">
        <v>68</v>
      </c>
      <c r="AY116" s="219" t="s">
        <v>124</v>
      </c>
    </row>
    <row r="117" spans="2:51" s="12" customFormat="1" ht="13.5">
      <c r="B117" s="220"/>
      <c r="C117" s="221"/>
      <c r="D117" s="203" t="s">
        <v>207</v>
      </c>
      <c r="E117" s="222" t="s">
        <v>21</v>
      </c>
      <c r="F117" s="223" t="s">
        <v>210</v>
      </c>
      <c r="G117" s="221"/>
      <c r="H117" s="224">
        <v>36.5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207</v>
      </c>
      <c r="AU117" s="230" t="s">
        <v>78</v>
      </c>
      <c r="AV117" s="12" t="s">
        <v>158</v>
      </c>
      <c r="AW117" s="12" t="s">
        <v>32</v>
      </c>
      <c r="AX117" s="12" t="s">
        <v>76</v>
      </c>
      <c r="AY117" s="230" t="s">
        <v>124</v>
      </c>
    </row>
    <row r="118" spans="2:65" s="1" customFormat="1" ht="38.25" customHeight="1">
      <c r="B118" s="40"/>
      <c r="C118" s="191" t="s">
        <v>233</v>
      </c>
      <c r="D118" s="191" t="s">
        <v>127</v>
      </c>
      <c r="E118" s="192" t="s">
        <v>234</v>
      </c>
      <c r="F118" s="193" t="s">
        <v>235</v>
      </c>
      <c r="G118" s="194" t="s">
        <v>203</v>
      </c>
      <c r="H118" s="195">
        <v>325</v>
      </c>
      <c r="I118" s="196"/>
      <c r="J118" s="197">
        <f>ROUND(I118*H118,2)</f>
        <v>0</v>
      </c>
      <c r="K118" s="193" t="s">
        <v>21</v>
      </c>
      <c r="L118" s="60"/>
      <c r="M118" s="198" t="s">
        <v>21</v>
      </c>
      <c r="N118" s="199" t="s">
        <v>39</v>
      </c>
      <c r="O118" s="41"/>
      <c r="P118" s="200">
        <f>O118*H118</f>
        <v>0</v>
      </c>
      <c r="Q118" s="200">
        <v>3E-05</v>
      </c>
      <c r="R118" s="200">
        <f>Q118*H118</f>
        <v>0.00975</v>
      </c>
      <c r="S118" s="200">
        <v>0.103</v>
      </c>
      <c r="T118" s="201">
        <f>S118*H118</f>
        <v>33.475</v>
      </c>
      <c r="AR118" s="23" t="s">
        <v>158</v>
      </c>
      <c r="AT118" s="23" t="s">
        <v>127</v>
      </c>
      <c r="AU118" s="23" t="s">
        <v>78</v>
      </c>
      <c r="AY118" s="23" t="s">
        <v>124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76</v>
      </c>
      <c r="BK118" s="202">
        <f>ROUND(I118*H118,2)</f>
        <v>0</v>
      </c>
      <c r="BL118" s="23" t="s">
        <v>158</v>
      </c>
      <c r="BM118" s="23" t="s">
        <v>236</v>
      </c>
    </row>
    <row r="119" spans="2:51" s="11" customFormat="1" ht="13.5">
      <c r="B119" s="209"/>
      <c r="C119" s="210"/>
      <c r="D119" s="203" t="s">
        <v>207</v>
      </c>
      <c r="E119" s="211" t="s">
        <v>21</v>
      </c>
      <c r="F119" s="212" t="s">
        <v>237</v>
      </c>
      <c r="G119" s="210"/>
      <c r="H119" s="213">
        <v>325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207</v>
      </c>
      <c r="AU119" s="219" t="s">
        <v>78</v>
      </c>
      <c r="AV119" s="11" t="s">
        <v>78</v>
      </c>
      <c r="AW119" s="11" t="s">
        <v>32</v>
      </c>
      <c r="AX119" s="11" t="s">
        <v>76</v>
      </c>
      <c r="AY119" s="219" t="s">
        <v>124</v>
      </c>
    </row>
    <row r="120" spans="2:65" s="1" customFormat="1" ht="38.25" customHeight="1">
      <c r="B120" s="40"/>
      <c r="C120" s="191" t="s">
        <v>177</v>
      </c>
      <c r="D120" s="191" t="s">
        <v>127</v>
      </c>
      <c r="E120" s="192" t="s">
        <v>238</v>
      </c>
      <c r="F120" s="193" t="s">
        <v>239</v>
      </c>
      <c r="G120" s="194" t="s">
        <v>240</v>
      </c>
      <c r="H120" s="195">
        <v>82</v>
      </c>
      <c r="I120" s="196"/>
      <c r="J120" s="197">
        <f>ROUND(I120*H120,2)</f>
        <v>0</v>
      </c>
      <c r="K120" s="193" t="s">
        <v>204</v>
      </c>
      <c r="L120" s="60"/>
      <c r="M120" s="198" t="s">
        <v>21</v>
      </c>
      <c r="N120" s="199" t="s">
        <v>39</v>
      </c>
      <c r="O120" s="41"/>
      <c r="P120" s="200">
        <f>O120*H120</f>
        <v>0</v>
      </c>
      <c r="Q120" s="200">
        <v>0</v>
      </c>
      <c r="R120" s="200">
        <f>Q120*H120</f>
        <v>0</v>
      </c>
      <c r="S120" s="200">
        <v>0.29</v>
      </c>
      <c r="T120" s="201">
        <f>S120*H120</f>
        <v>23.779999999999998</v>
      </c>
      <c r="AR120" s="23" t="s">
        <v>158</v>
      </c>
      <c r="AT120" s="23" t="s">
        <v>127</v>
      </c>
      <c r="AU120" s="23" t="s">
        <v>78</v>
      </c>
      <c r="AY120" s="23" t="s">
        <v>124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76</v>
      </c>
      <c r="BK120" s="202">
        <f>ROUND(I120*H120,2)</f>
        <v>0</v>
      </c>
      <c r="BL120" s="23" t="s">
        <v>158</v>
      </c>
      <c r="BM120" s="23" t="s">
        <v>241</v>
      </c>
    </row>
    <row r="121" spans="2:51" s="11" customFormat="1" ht="13.5">
      <c r="B121" s="209"/>
      <c r="C121" s="210"/>
      <c r="D121" s="203" t="s">
        <v>207</v>
      </c>
      <c r="E121" s="211" t="s">
        <v>21</v>
      </c>
      <c r="F121" s="212" t="s">
        <v>242</v>
      </c>
      <c r="G121" s="210"/>
      <c r="H121" s="213">
        <v>38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207</v>
      </c>
      <c r="AU121" s="219" t="s">
        <v>78</v>
      </c>
      <c r="AV121" s="11" t="s">
        <v>78</v>
      </c>
      <c r="AW121" s="11" t="s">
        <v>32</v>
      </c>
      <c r="AX121" s="11" t="s">
        <v>68</v>
      </c>
      <c r="AY121" s="219" t="s">
        <v>124</v>
      </c>
    </row>
    <row r="122" spans="2:51" s="11" customFormat="1" ht="13.5">
      <c r="B122" s="209"/>
      <c r="C122" s="210"/>
      <c r="D122" s="203" t="s">
        <v>207</v>
      </c>
      <c r="E122" s="211" t="s">
        <v>21</v>
      </c>
      <c r="F122" s="212" t="s">
        <v>243</v>
      </c>
      <c r="G122" s="210"/>
      <c r="H122" s="213">
        <v>44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207</v>
      </c>
      <c r="AU122" s="219" t="s">
        <v>78</v>
      </c>
      <c r="AV122" s="11" t="s">
        <v>78</v>
      </c>
      <c r="AW122" s="11" t="s">
        <v>32</v>
      </c>
      <c r="AX122" s="11" t="s">
        <v>68</v>
      </c>
      <c r="AY122" s="219" t="s">
        <v>124</v>
      </c>
    </row>
    <row r="123" spans="2:51" s="12" customFormat="1" ht="13.5">
      <c r="B123" s="220"/>
      <c r="C123" s="221"/>
      <c r="D123" s="203" t="s">
        <v>207</v>
      </c>
      <c r="E123" s="222" t="s">
        <v>21</v>
      </c>
      <c r="F123" s="223" t="s">
        <v>210</v>
      </c>
      <c r="G123" s="221"/>
      <c r="H123" s="224">
        <v>82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207</v>
      </c>
      <c r="AU123" s="230" t="s">
        <v>78</v>
      </c>
      <c r="AV123" s="12" t="s">
        <v>158</v>
      </c>
      <c r="AW123" s="12" t="s">
        <v>32</v>
      </c>
      <c r="AX123" s="12" t="s">
        <v>76</v>
      </c>
      <c r="AY123" s="230" t="s">
        <v>124</v>
      </c>
    </row>
    <row r="124" spans="2:65" s="1" customFormat="1" ht="38.25" customHeight="1">
      <c r="B124" s="40"/>
      <c r="C124" s="191" t="s">
        <v>184</v>
      </c>
      <c r="D124" s="191" t="s">
        <v>127</v>
      </c>
      <c r="E124" s="192" t="s">
        <v>244</v>
      </c>
      <c r="F124" s="193" t="s">
        <v>245</v>
      </c>
      <c r="G124" s="194" t="s">
        <v>240</v>
      </c>
      <c r="H124" s="195">
        <v>51</v>
      </c>
      <c r="I124" s="196"/>
      <c r="J124" s="197">
        <f>ROUND(I124*H124,2)</f>
        <v>0</v>
      </c>
      <c r="K124" s="193" t="s">
        <v>204</v>
      </c>
      <c r="L124" s="60"/>
      <c r="M124" s="198" t="s">
        <v>21</v>
      </c>
      <c r="N124" s="199" t="s">
        <v>39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0.205</v>
      </c>
      <c r="T124" s="201">
        <f>S124*H124</f>
        <v>10.455</v>
      </c>
      <c r="AR124" s="23" t="s">
        <v>158</v>
      </c>
      <c r="AT124" s="23" t="s">
        <v>127</v>
      </c>
      <c r="AU124" s="23" t="s">
        <v>78</v>
      </c>
      <c r="AY124" s="23" t="s">
        <v>124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76</v>
      </c>
      <c r="BK124" s="202">
        <f>ROUND(I124*H124,2)</f>
        <v>0</v>
      </c>
      <c r="BL124" s="23" t="s">
        <v>158</v>
      </c>
      <c r="BM124" s="23" t="s">
        <v>246</v>
      </c>
    </row>
    <row r="125" spans="2:51" s="11" customFormat="1" ht="13.5">
      <c r="B125" s="209"/>
      <c r="C125" s="210"/>
      <c r="D125" s="203" t="s">
        <v>207</v>
      </c>
      <c r="E125" s="211" t="s">
        <v>21</v>
      </c>
      <c r="F125" s="212" t="s">
        <v>247</v>
      </c>
      <c r="G125" s="210"/>
      <c r="H125" s="213">
        <v>34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207</v>
      </c>
      <c r="AU125" s="219" t="s">
        <v>78</v>
      </c>
      <c r="AV125" s="11" t="s">
        <v>78</v>
      </c>
      <c r="AW125" s="11" t="s">
        <v>32</v>
      </c>
      <c r="AX125" s="11" t="s">
        <v>68</v>
      </c>
      <c r="AY125" s="219" t="s">
        <v>124</v>
      </c>
    </row>
    <row r="126" spans="2:51" s="11" customFormat="1" ht="13.5">
      <c r="B126" s="209"/>
      <c r="C126" s="210"/>
      <c r="D126" s="203" t="s">
        <v>207</v>
      </c>
      <c r="E126" s="211" t="s">
        <v>21</v>
      </c>
      <c r="F126" s="212" t="s">
        <v>248</v>
      </c>
      <c r="G126" s="210"/>
      <c r="H126" s="213">
        <v>17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207</v>
      </c>
      <c r="AU126" s="219" t="s">
        <v>78</v>
      </c>
      <c r="AV126" s="11" t="s">
        <v>78</v>
      </c>
      <c r="AW126" s="11" t="s">
        <v>32</v>
      </c>
      <c r="AX126" s="11" t="s">
        <v>68</v>
      </c>
      <c r="AY126" s="219" t="s">
        <v>124</v>
      </c>
    </row>
    <row r="127" spans="2:51" s="12" customFormat="1" ht="13.5">
      <c r="B127" s="220"/>
      <c r="C127" s="221"/>
      <c r="D127" s="203" t="s">
        <v>207</v>
      </c>
      <c r="E127" s="222" t="s">
        <v>21</v>
      </c>
      <c r="F127" s="223" t="s">
        <v>210</v>
      </c>
      <c r="G127" s="221"/>
      <c r="H127" s="224">
        <v>51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207</v>
      </c>
      <c r="AU127" s="230" t="s">
        <v>78</v>
      </c>
      <c r="AV127" s="12" t="s">
        <v>158</v>
      </c>
      <c r="AW127" s="12" t="s">
        <v>32</v>
      </c>
      <c r="AX127" s="12" t="s">
        <v>76</v>
      </c>
      <c r="AY127" s="230" t="s">
        <v>124</v>
      </c>
    </row>
    <row r="128" spans="2:65" s="1" customFormat="1" ht="38.25" customHeight="1">
      <c r="B128" s="40"/>
      <c r="C128" s="191" t="s">
        <v>249</v>
      </c>
      <c r="D128" s="191" t="s">
        <v>127</v>
      </c>
      <c r="E128" s="192" t="s">
        <v>250</v>
      </c>
      <c r="F128" s="193" t="s">
        <v>251</v>
      </c>
      <c r="G128" s="194" t="s">
        <v>252</v>
      </c>
      <c r="H128" s="195">
        <v>21.35</v>
      </c>
      <c r="I128" s="196"/>
      <c r="J128" s="197">
        <f>ROUND(I128*H128,2)</f>
        <v>0</v>
      </c>
      <c r="K128" s="193" t="s">
        <v>204</v>
      </c>
      <c r="L128" s="60"/>
      <c r="M128" s="198" t="s">
        <v>21</v>
      </c>
      <c r="N128" s="199" t="s">
        <v>39</v>
      </c>
      <c r="O128" s="4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3" t="s">
        <v>158</v>
      </c>
      <c r="AT128" s="23" t="s">
        <v>127</v>
      </c>
      <c r="AU128" s="23" t="s">
        <v>78</v>
      </c>
      <c r="AY128" s="23" t="s">
        <v>124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76</v>
      </c>
      <c r="BK128" s="202">
        <f>ROUND(I128*H128,2)</f>
        <v>0</v>
      </c>
      <c r="BL128" s="23" t="s">
        <v>158</v>
      </c>
      <c r="BM128" s="23" t="s">
        <v>253</v>
      </c>
    </row>
    <row r="129" spans="2:51" s="11" customFormat="1" ht="13.5">
      <c r="B129" s="209"/>
      <c r="C129" s="210"/>
      <c r="D129" s="203" t="s">
        <v>207</v>
      </c>
      <c r="E129" s="211" t="s">
        <v>21</v>
      </c>
      <c r="F129" s="212" t="s">
        <v>254</v>
      </c>
      <c r="G129" s="210"/>
      <c r="H129" s="213">
        <v>7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207</v>
      </c>
      <c r="AU129" s="219" t="s">
        <v>78</v>
      </c>
      <c r="AV129" s="11" t="s">
        <v>78</v>
      </c>
      <c r="AW129" s="11" t="s">
        <v>32</v>
      </c>
      <c r="AX129" s="11" t="s">
        <v>68</v>
      </c>
      <c r="AY129" s="219" t="s">
        <v>124</v>
      </c>
    </row>
    <row r="130" spans="2:51" s="11" customFormat="1" ht="13.5">
      <c r="B130" s="209"/>
      <c r="C130" s="210"/>
      <c r="D130" s="203" t="s">
        <v>207</v>
      </c>
      <c r="E130" s="211" t="s">
        <v>21</v>
      </c>
      <c r="F130" s="212" t="s">
        <v>255</v>
      </c>
      <c r="G130" s="210"/>
      <c r="H130" s="213">
        <v>8.15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207</v>
      </c>
      <c r="AU130" s="219" t="s">
        <v>78</v>
      </c>
      <c r="AV130" s="11" t="s">
        <v>78</v>
      </c>
      <c r="AW130" s="11" t="s">
        <v>32</v>
      </c>
      <c r="AX130" s="11" t="s">
        <v>68</v>
      </c>
      <c r="AY130" s="219" t="s">
        <v>124</v>
      </c>
    </row>
    <row r="131" spans="2:51" s="11" customFormat="1" ht="13.5">
      <c r="B131" s="209"/>
      <c r="C131" s="210"/>
      <c r="D131" s="203" t="s">
        <v>207</v>
      </c>
      <c r="E131" s="211" t="s">
        <v>21</v>
      </c>
      <c r="F131" s="212" t="s">
        <v>256</v>
      </c>
      <c r="G131" s="210"/>
      <c r="H131" s="213">
        <v>6.2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207</v>
      </c>
      <c r="AU131" s="219" t="s">
        <v>78</v>
      </c>
      <c r="AV131" s="11" t="s">
        <v>78</v>
      </c>
      <c r="AW131" s="11" t="s">
        <v>32</v>
      </c>
      <c r="AX131" s="11" t="s">
        <v>68</v>
      </c>
      <c r="AY131" s="219" t="s">
        <v>124</v>
      </c>
    </row>
    <row r="132" spans="2:51" s="12" customFormat="1" ht="13.5">
      <c r="B132" s="220"/>
      <c r="C132" s="221"/>
      <c r="D132" s="203" t="s">
        <v>207</v>
      </c>
      <c r="E132" s="222" t="s">
        <v>21</v>
      </c>
      <c r="F132" s="223" t="s">
        <v>210</v>
      </c>
      <c r="G132" s="221"/>
      <c r="H132" s="224">
        <v>21.35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207</v>
      </c>
      <c r="AU132" s="230" t="s">
        <v>78</v>
      </c>
      <c r="AV132" s="12" t="s">
        <v>158</v>
      </c>
      <c r="AW132" s="12" t="s">
        <v>32</v>
      </c>
      <c r="AX132" s="12" t="s">
        <v>76</v>
      </c>
      <c r="AY132" s="230" t="s">
        <v>124</v>
      </c>
    </row>
    <row r="133" spans="2:65" s="1" customFormat="1" ht="38.25" customHeight="1">
      <c r="B133" s="40"/>
      <c r="C133" s="191" t="s">
        <v>257</v>
      </c>
      <c r="D133" s="191" t="s">
        <v>127</v>
      </c>
      <c r="E133" s="192" t="s">
        <v>258</v>
      </c>
      <c r="F133" s="193" t="s">
        <v>259</v>
      </c>
      <c r="G133" s="194" t="s">
        <v>252</v>
      </c>
      <c r="H133" s="195">
        <v>10.675</v>
      </c>
      <c r="I133" s="196"/>
      <c r="J133" s="197">
        <f>ROUND(I133*H133,2)</f>
        <v>0</v>
      </c>
      <c r="K133" s="193" t="s">
        <v>204</v>
      </c>
      <c r="L133" s="60"/>
      <c r="M133" s="198" t="s">
        <v>21</v>
      </c>
      <c r="N133" s="199" t="s">
        <v>39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158</v>
      </c>
      <c r="AT133" s="23" t="s">
        <v>127</v>
      </c>
      <c r="AU133" s="23" t="s">
        <v>78</v>
      </c>
      <c r="AY133" s="23" t="s">
        <v>124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76</v>
      </c>
      <c r="BK133" s="202">
        <f>ROUND(I133*H133,2)</f>
        <v>0</v>
      </c>
      <c r="BL133" s="23" t="s">
        <v>158</v>
      </c>
      <c r="BM133" s="23" t="s">
        <v>260</v>
      </c>
    </row>
    <row r="134" spans="2:51" s="11" customFormat="1" ht="13.5">
      <c r="B134" s="209"/>
      <c r="C134" s="210"/>
      <c r="D134" s="203" t="s">
        <v>207</v>
      </c>
      <c r="E134" s="211" t="s">
        <v>21</v>
      </c>
      <c r="F134" s="212" t="s">
        <v>261</v>
      </c>
      <c r="G134" s="210"/>
      <c r="H134" s="213">
        <v>10.675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207</v>
      </c>
      <c r="AU134" s="219" t="s">
        <v>78</v>
      </c>
      <c r="AV134" s="11" t="s">
        <v>78</v>
      </c>
      <c r="AW134" s="11" t="s">
        <v>32</v>
      </c>
      <c r="AX134" s="11" t="s">
        <v>76</v>
      </c>
      <c r="AY134" s="219" t="s">
        <v>124</v>
      </c>
    </row>
    <row r="135" spans="2:65" s="1" customFormat="1" ht="38.25" customHeight="1">
      <c r="B135" s="40"/>
      <c r="C135" s="191" t="s">
        <v>262</v>
      </c>
      <c r="D135" s="191" t="s">
        <v>127</v>
      </c>
      <c r="E135" s="192" t="s">
        <v>263</v>
      </c>
      <c r="F135" s="193" t="s">
        <v>264</v>
      </c>
      <c r="G135" s="194" t="s">
        <v>252</v>
      </c>
      <c r="H135" s="195">
        <v>1.5</v>
      </c>
      <c r="I135" s="196"/>
      <c r="J135" s="197">
        <f>ROUND(I135*H135,2)</f>
        <v>0</v>
      </c>
      <c r="K135" s="193" t="s">
        <v>204</v>
      </c>
      <c r="L135" s="60"/>
      <c r="M135" s="198" t="s">
        <v>21</v>
      </c>
      <c r="N135" s="199" t="s">
        <v>39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158</v>
      </c>
      <c r="AT135" s="23" t="s">
        <v>127</v>
      </c>
      <c r="AU135" s="23" t="s">
        <v>78</v>
      </c>
      <c r="AY135" s="23" t="s">
        <v>124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76</v>
      </c>
      <c r="BK135" s="202">
        <f>ROUND(I135*H135,2)</f>
        <v>0</v>
      </c>
      <c r="BL135" s="23" t="s">
        <v>158</v>
      </c>
      <c r="BM135" s="23" t="s">
        <v>265</v>
      </c>
    </row>
    <row r="136" spans="2:51" s="11" customFormat="1" ht="13.5">
      <c r="B136" s="209"/>
      <c r="C136" s="210"/>
      <c r="D136" s="203" t="s">
        <v>207</v>
      </c>
      <c r="E136" s="211" t="s">
        <v>21</v>
      </c>
      <c r="F136" s="212" t="s">
        <v>266</v>
      </c>
      <c r="G136" s="210"/>
      <c r="H136" s="213">
        <v>1.5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207</v>
      </c>
      <c r="AU136" s="219" t="s">
        <v>78</v>
      </c>
      <c r="AV136" s="11" t="s">
        <v>78</v>
      </c>
      <c r="AW136" s="11" t="s">
        <v>32</v>
      </c>
      <c r="AX136" s="11" t="s">
        <v>76</v>
      </c>
      <c r="AY136" s="219" t="s">
        <v>124</v>
      </c>
    </row>
    <row r="137" spans="2:65" s="1" customFormat="1" ht="38.25" customHeight="1">
      <c r="B137" s="40"/>
      <c r="C137" s="191" t="s">
        <v>267</v>
      </c>
      <c r="D137" s="191" t="s">
        <v>127</v>
      </c>
      <c r="E137" s="192" t="s">
        <v>268</v>
      </c>
      <c r="F137" s="193" t="s">
        <v>269</v>
      </c>
      <c r="G137" s="194" t="s">
        <v>252</v>
      </c>
      <c r="H137" s="195">
        <v>0.75</v>
      </c>
      <c r="I137" s="196"/>
      <c r="J137" s="197">
        <f>ROUND(I137*H137,2)</f>
        <v>0</v>
      </c>
      <c r="K137" s="193" t="s">
        <v>204</v>
      </c>
      <c r="L137" s="60"/>
      <c r="M137" s="198" t="s">
        <v>21</v>
      </c>
      <c r="N137" s="199" t="s">
        <v>39</v>
      </c>
      <c r="O137" s="4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3" t="s">
        <v>158</v>
      </c>
      <c r="AT137" s="23" t="s">
        <v>127</v>
      </c>
      <c r="AU137" s="23" t="s">
        <v>78</v>
      </c>
      <c r="AY137" s="23" t="s">
        <v>124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3" t="s">
        <v>76</v>
      </c>
      <c r="BK137" s="202">
        <f>ROUND(I137*H137,2)</f>
        <v>0</v>
      </c>
      <c r="BL137" s="23" t="s">
        <v>158</v>
      </c>
      <c r="BM137" s="23" t="s">
        <v>270</v>
      </c>
    </row>
    <row r="138" spans="2:51" s="11" customFormat="1" ht="13.5">
      <c r="B138" s="209"/>
      <c r="C138" s="210"/>
      <c r="D138" s="203" t="s">
        <v>207</v>
      </c>
      <c r="E138" s="211" t="s">
        <v>21</v>
      </c>
      <c r="F138" s="212" t="s">
        <v>271</v>
      </c>
      <c r="G138" s="210"/>
      <c r="H138" s="213">
        <v>0.75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207</v>
      </c>
      <c r="AU138" s="219" t="s">
        <v>78</v>
      </c>
      <c r="AV138" s="11" t="s">
        <v>78</v>
      </c>
      <c r="AW138" s="11" t="s">
        <v>32</v>
      </c>
      <c r="AX138" s="11" t="s">
        <v>76</v>
      </c>
      <c r="AY138" s="219" t="s">
        <v>124</v>
      </c>
    </row>
    <row r="139" spans="2:65" s="1" customFormat="1" ht="25.5" customHeight="1">
      <c r="B139" s="40"/>
      <c r="C139" s="191" t="s">
        <v>272</v>
      </c>
      <c r="D139" s="191" t="s">
        <v>127</v>
      </c>
      <c r="E139" s="192" t="s">
        <v>273</v>
      </c>
      <c r="F139" s="193" t="s">
        <v>274</v>
      </c>
      <c r="G139" s="194" t="s">
        <v>252</v>
      </c>
      <c r="H139" s="195">
        <v>1.8</v>
      </c>
      <c r="I139" s="196"/>
      <c r="J139" s="197">
        <f>ROUND(I139*H139,2)</f>
        <v>0</v>
      </c>
      <c r="K139" s="193" t="s">
        <v>204</v>
      </c>
      <c r="L139" s="60"/>
      <c r="M139" s="198" t="s">
        <v>21</v>
      </c>
      <c r="N139" s="199" t="s">
        <v>39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158</v>
      </c>
      <c r="AT139" s="23" t="s">
        <v>127</v>
      </c>
      <c r="AU139" s="23" t="s">
        <v>78</v>
      </c>
      <c r="AY139" s="23" t="s">
        <v>124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76</v>
      </c>
      <c r="BK139" s="202">
        <f>ROUND(I139*H139,2)</f>
        <v>0</v>
      </c>
      <c r="BL139" s="23" t="s">
        <v>158</v>
      </c>
      <c r="BM139" s="23" t="s">
        <v>275</v>
      </c>
    </row>
    <row r="140" spans="2:51" s="11" customFormat="1" ht="13.5">
      <c r="B140" s="209"/>
      <c r="C140" s="210"/>
      <c r="D140" s="203" t="s">
        <v>207</v>
      </c>
      <c r="E140" s="211" t="s">
        <v>21</v>
      </c>
      <c r="F140" s="212" t="s">
        <v>276</v>
      </c>
      <c r="G140" s="210"/>
      <c r="H140" s="213">
        <v>1.8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207</v>
      </c>
      <c r="AU140" s="219" t="s">
        <v>78</v>
      </c>
      <c r="AV140" s="11" t="s">
        <v>78</v>
      </c>
      <c r="AW140" s="11" t="s">
        <v>32</v>
      </c>
      <c r="AX140" s="11" t="s">
        <v>76</v>
      </c>
      <c r="AY140" s="219" t="s">
        <v>124</v>
      </c>
    </row>
    <row r="141" spans="2:65" s="1" customFormat="1" ht="38.25" customHeight="1">
      <c r="B141" s="40"/>
      <c r="C141" s="191" t="s">
        <v>10</v>
      </c>
      <c r="D141" s="191" t="s">
        <v>127</v>
      </c>
      <c r="E141" s="192" t="s">
        <v>277</v>
      </c>
      <c r="F141" s="193" t="s">
        <v>278</v>
      </c>
      <c r="G141" s="194" t="s">
        <v>252</v>
      </c>
      <c r="H141" s="195">
        <v>0.9</v>
      </c>
      <c r="I141" s="196"/>
      <c r="J141" s="197">
        <f>ROUND(I141*H141,2)</f>
        <v>0</v>
      </c>
      <c r="K141" s="193" t="s">
        <v>204</v>
      </c>
      <c r="L141" s="60"/>
      <c r="M141" s="198" t="s">
        <v>21</v>
      </c>
      <c r="N141" s="199" t="s">
        <v>39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158</v>
      </c>
      <c r="AT141" s="23" t="s">
        <v>127</v>
      </c>
      <c r="AU141" s="23" t="s">
        <v>78</v>
      </c>
      <c r="AY141" s="23" t="s">
        <v>124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76</v>
      </c>
      <c r="BK141" s="202">
        <f>ROUND(I141*H141,2)</f>
        <v>0</v>
      </c>
      <c r="BL141" s="23" t="s">
        <v>158</v>
      </c>
      <c r="BM141" s="23" t="s">
        <v>279</v>
      </c>
    </row>
    <row r="142" spans="2:51" s="11" customFormat="1" ht="13.5">
      <c r="B142" s="209"/>
      <c r="C142" s="210"/>
      <c r="D142" s="203" t="s">
        <v>207</v>
      </c>
      <c r="E142" s="211" t="s">
        <v>21</v>
      </c>
      <c r="F142" s="212" t="s">
        <v>280</v>
      </c>
      <c r="G142" s="210"/>
      <c r="H142" s="213">
        <v>0.9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207</v>
      </c>
      <c r="AU142" s="219" t="s">
        <v>78</v>
      </c>
      <c r="AV142" s="11" t="s">
        <v>78</v>
      </c>
      <c r="AW142" s="11" t="s">
        <v>32</v>
      </c>
      <c r="AX142" s="11" t="s">
        <v>76</v>
      </c>
      <c r="AY142" s="219" t="s">
        <v>124</v>
      </c>
    </row>
    <row r="143" spans="2:65" s="1" customFormat="1" ht="38.25" customHeight="1">
      <c r="B143" s="40"/>
      <c r="C143" s="191" t="s">
        <v>281</v>
      </c>
      <c r="D143" s="191" t="s">
        <v>127</v>
      </c>
      <c r="E143" s="192" t="s">
        <v>282</v>
      </c>
      <c r="F143" s="193" t="s">
        <v>283</v>
      </c>
      <c r="G143" s="194" t="s">
        <v>252</v>
      </c>
      <c r="H143" s="195">
        <v>24.65</v>
      </c>
      <c r="I143" s="196"/>
      <c r="J143" s="197">
        <f>ROUND(I143*H143,2)</f>
        <v>0</v>
      </c>
      <c r="K143" s="193" t="s">
        <v>204</v>
      </c>
      <c r="L143" s="60"/>
      <c r="M143" s="198" t="s">
        <v>21</v>
      </c>
      <c r="N143" s="199" t="s">
        <v>39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158</v>
      </c>
      <c r="AT143" s="23" t="s">
        <v>127</v>
      </c>
      <c r="AU143" s="23" t="s">
        <v>78</v>
      </c>
      <c r="AY143" s="23" t="s">
        <v>124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76</v>
      </c>
      <c r="BK143" s="202">
        <f>ROUND(I143*H143,2)</f>
        <v>0</v>
      </c>
      <c r="BL143" s="23" t="s">
        <v>158</v>
      </c>
      <c r="BM143" s="23" t="s">
        <v>284</v>
      </c>
    </row>
    <row r="144" spans="2:51" s="11" customFormat="1" ht="13.5">
      <c r="B144" s="209"/>
      <c r="C144" s="210"/>
      <c r="D144" s="203" t="s">
        <v>207</v>
      </c>
      <c r="E144" s="211" t="s">
        <v>21</v>
      </c>
      <c r="F144" s="212" t="s">
        <v>254</v>
      </c>
      <c r="G144" s="210"/>
      <c r="H144" s="213">
        <v>7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207</v>
      </c>
      <c r="AU144" s="219" t="s">
        <v>78</v>
      </c>
      <c r="AV144" s="11" t="s">
        <v>78</v>
      </c>
      <c r="AW144" s="11" t="s">
        <v>32</v>
      </c>
      <c r="AX144" s="11" t="s">
        <v>68</v>
      </c>
      <c r="AY144" s="219" t="s">
        <v>124</v>
      </c>
    </row>
    <row r="145" spans="2:51" s="11" customFormat="1" ht="13.5">
      <c r="B145" s="209"/>
      <c r="C145" s="210"/>
      <c r="D145" s="203" t="s">
        <v>207</v>
      </c>
      <c r="E145" s="211" t="s">
        <v>21</v>
      </c>
      <c r="F145" s="212" t="s">
        <v>255</v>
      </c>
      <c r="G145" s="210"/>
      <c r="H145" s="213">
        <v>8.15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207</v>
      </c>
      <c r="AU145" s="219" t="s">
        <v>78</v>
      </c>
      <c r="AV145" s="11" t="s">
        <v>78</v>
      </c>
      <c r="AW145" s="11" t="s">
        <v>32</v>
      </c>
      <c r="AX145" s="11" t="s">
        <v>68</v>
      </c>
      <c r="AY145" s="219" t="s">
        <v>124</v>
      </c>
    </row>
    <row r="146" spans="2:51" s="11" customFormat="1" ht="13.5">
      <c r="B146" s="209"/>
      <c r="C146" s="210"/>
      <c r="D146" s="203" t="s">
        <v>207</v>
      </c>
      <c r="E146" s="211" t="s">
        <v>21</v>
      </c>
      <c r="F146" s="212" t="s">
        <v>276</v>
      </c>
      <c r="G146" s="210"/>
      <c r="H146" s="213">
        <v>1.8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207</v>
      </c>
      <c r="AU146" s="219" t="s">
        <v>78</v>
      </c>
      <c r="AV146" s="11" t="s">
        <v>78</v>
      </c>
      <c r="AW146" s="11" t="s">
        <v>32</v>
      </c>
      <c r="AX146" s="11" t="s">
        <v>68</v>
      </c>
      <c r="AY146" s="219" t="s">
        <v>124</v>
      </c>
    </row>
    <row r="147" spans="2:51" s="11" customFormat="1" ht="13.5">
      <c r="B147" s="209"/>
      <c r="C147" s="210"/>
      <c r="D147" s="203" t="s">
        <v>207</v>
      </c>
      <c r="E147" s="211" t="s">
        <v>21</v>
      </c>
      <c r="F147" s="212" t="s">
        <v>266</v>
      </c>
      <c r="G147" s="210"/>
      <c r="H147" s="213">
        <v>1.5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207</v>
      </c>
      <c r="AU147" s="219" t="s">
        <v>78</v>
      </c>
      <c r="AV147" s="11" t="s">
        <v>78</v>
      </c>
      <c r="AW147" s="11" t="s">
        <v>32</v>
      </c>
      <c r="AX147" s="11" t="s">
        <v>68</v>
      </c>
      <c r="AY147" s="219" t="s">
        <v>124</v>
      </c>
    </row>
    <row r="148" spans="2:51" s="11" customFormat="1" ht="13.5">
      <c r="B148" s="209"/>
      <c r="C148" s="210"/>
      <c r="D148" s="203" t="s">
        <v>207</v>
      </c>
      <c r="E148" s="211" t="s">
        <v>21</v>
      </c>
      <c r="F148" s="212" t="s">
        <v>256</v>
      </c>
      <c r="G148" s="210"/>
      <c r="H148" s="213">
        <v>6.2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207</v>
      </c>
      <c r="AU148" s="219" t="s">
        <v>78</v>
      </c>
      <c r="AV148" s="11" t="s">
        <v>78</v>
      </c>
      <c r="AW148" s="11" t="s">
        <v>32</v>
      </c>
      <c r="AX148" s="11" t="s">
        <v>68</v>
      </c>
      <c r="AY148" s="219" t="s">
        <v>124</v>
      </c>
    </row>
    <row r="149" spans="2:51" s="12" customFormat="1" ht="13.5">
      <c r="B149" s="220"/>
      <c r="C149" s="221"/>
      <c r="D149" s="203" t="s">
        <v>207</v>
      </c>
      <c r="E149" s="222" t="s">
        <v>21</v>
      </c>
      <c r="F149" s="223" t="s">
        <v>210</v>
      </c>
      <c r="G149" s="221"/>
      <c r="H149" s="224">
        <v>24.65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207</v>
      </c>
      <c r="AU149" s="230" t="s">
        <v>78</v>
      </c>
      <c r="AV149" s="12" t="s">
        <v>158</v>
      </c>
      <c r="AW149" s="12" t="s">
        <v>32</v>
      </c>
      <c r="AX149" s="12" t="s">
        <v>76</v>
      </c>
      <c r="AY149" s="230" t="s">
        <v>124</v>
      </c>
    </row>
    <row r="150" spans="2:65" s="1" customFormat="1" ht="51" customHeight="1">
      <c r="B150" s="40"/>
      <c r="C150" s="191" t="s">
        <v>285</v>
      </c>
      <c r="D150" s="191" t="s">
        <v>127</v>
      </c>
      <c r="E150" s="192" t="s">
        <v>286</v>
      </c>
      <c r="F150" s="193" t="s">
        <v>287</v>
      </c>
      <c r="G150" s="194" t="s">
        <v>252</v>
      </c>
      <c r="H150" s="195">
        <v>221.85</v>
      </c>
      <c r="I150" s="196"/>
      <c r="J150" s="197">
        <f>ROUND(I150*H150,2)</f>
        <v>0</v>
      </c>
      <c r="K150" s="193" t="s">
        <v>204</v>
      </c>
      <c r="L150" s="60"/>
      <c r="M150" s="198" t="s">
        <v>21</v>
      </c>
      <c r="N150" s="199" t="s">
        <v>39</v>
      </c>
      <c r="O150" s="4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3" t="s">
        <v>158</v>
      </c>
      <c r="AT150" s="23" t="s">
        <v>127</v>
      </c>
      <c r="AU150" s="23" t="s">
        <v>78</v>
      </c>
      <c r="AY150" s="23" t="s">
        <v>124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76</v>
      </c>
      <c r="BK150" s="202">
        <f>ROUND(I150*H150,2)</f>
        <v>0</v>
      </c>
      <c r="BL150" s="23" t="s">
        <v>158</v>
      </c>
      <c r="BM150" s="23" t="s">
        <v>288</v>
      </c>
    </row>
    <row r="151" spans="2:51" s="11" customFormat="1" ht="13.5">
      <c r="B151" s="209"/>
      <c r="C151" s="210"/>
      <c r="D151" s="203" t="s">
        <v>207</v>
      </c>
      <c r="E151" s="211" t="s">
        <v>21</v>
      </c>
      <c r="F151" s="212" t="s">
        <v>289</v>
      </c>
      <c r="G151" s="210"/>
      <c r="H151" s="213">
        <v>221.85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207</v>
      </c>
      <c r="AU151" s="219" t="s">
        <v>78</v>
      </c>
      <c r="AV151" s="11" t="s">
        <v>78</v>
      </c>
      <c r="AW151" s="11" t="s">
        <v>32</v>
      </c>
      <c r="AX151" s="11" t="s">
        <v>76</v>
      </c>
      <c r="AY151" s="219" t="s">
        <v>124</v>
      </c>
    </row>
    <row r="152" spans="2:65" s="1" customFormat="1" ht="16.5" customHeight="1">
      <c r="B152" s="40"/>
      <c r="C152" s="231" t="s">
        <v>290</v>
      </c>
      <c r="D152" s="231" t="s">
        <v>291</v>
      </c>
      <c r="E152" s="232" t="s">
        <v>292</v>
      </c>
      <c r="F152" s="233" t="s">
        <v>293</v>
      </c>
      <c r="G152" s="234" t="s">
        <v>294</v>
      </c>
      <c r="H152" s="235">
        <v>7.5</v>
      </c>
      <c r="I152" s="236"/>
      <c r="J152" s="237">
        <f>ROUND(I152*H152,2)</f>
        <v>0</v>
      </c>
      <c r="K152" s="233" t="s">
        <v>21</v>
      </c>
      <c r="L152" s="238"/>
      <c r="M152" s="239" t="s">
        <v>21</v>
      </c>
      <c r="N152" s="240" t="s">
        <v>39</v>
      </c>
      <c r="O152" s="41"/>
      <c r="P152" s="200">
        <f>O152*H152</f>
        <v>0</v>
      </c>
      <c r="Q152" s="200">
        <v>1</v>
      </c>
      <c r="R152" s="200">
        <f>Q152*H152</f>
        <v>7.5</v>
      </c>
      <c r="S152" s="200">
        <v>0</v>
      </c>
      <c r="T152" s="201">
        <f>S152*H152</f>
        <v>0</v>
      </c>
      <c r="AR152" s="23" t="s">
        <v>177</v>
      </c>
      <c r="AT152" s="23" t="s">
        <v>291</v>
      </c>
      <c r="AU152" s="23" t="s">
        <v>78</v>
      </c>
      <c r="AY152" s="23" t="s">
        <v>124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76</v>
      </c>
      <c r="BK152" s="202">
        <f>ROUND(I152*H152,2)</f>
        <v>0</v>
      </c>
      <c r="BL152" s="23" t="s">
        <v>158</v>
      </c>
      <c r="BM152" s="23" t="s">
        <v>295</v>
      </c>
    </row>
    <row r="153" spans="2:51" s="11" customFormat="1" ht="13.5">
      <c r="B153" s="209"/>
      <c r="C153" s="210"/>
      <c r="D153" s="203" t="s">
        <v>207</v>
      </c>
      <c r="E153" s="211" t="s">
        <v>21</v>
      </c>
      <c r="F153" s="212" t="s">
        <v>296</v>
      </c>
      <c r="G153" s="210"/>
      <c r="H153" s="213">
        <v>5.1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207</v>
      </c>
      <c r="AU153" s="219" t="s">
        <v>78</v>
      </c>
      <c r="AV153" s="11" t="s">
        <v>78</v>
      </c>
      <c r="AW153" s="11" t="s">
        <v>32</v>
      </c>
      <c r="AX153" s="11" t="s">
        <v>68</v>
      </c>
      <c r="AY153" s="219" t="s">
        <v>124</v>
      </c>
    </row>
    <row r="154" spans="2:51" s="11" customFormat="1" ht="13.5">
      <c r="B154" s="209"/>
      <c r="C154" s="210"/>
      <c r="D154" s="203" t="s">
        <v>207</v>
      </c>
      <c r="E154" s="211" t="s">
        <v>21</v>
      </c>
      <c r="F154" s="212" t="s">
        <v>297</v>
      </c>
      <c r="G154" s="210"/>
      <c r="H154" s="213">
        <v>2.4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207</v>
      </c>
      <c r="AU154" s="219" t="s">
        <v>78</v>
      </c>
      <c r="AV154" s="11" t="s">
        <v>78</v>
      </c>
      <c r="AW154" s="11" t="s">
        <v>32</v>
      </c>
      <c r="AX154" s="11" t="s">
        <v>68</v>
      </c>
      <c r="AY154" s="219" t="s">
        <v>124</v>
      </c>
    </row>
    <row r="155" spans="2:51" s="12" customFormat="1" ht="13.5">
      <c r="B155" s="220"/>
      <c r="C155" s="221"/>
      <c r="D155" s="203" t="s">
        <v>207</v>
      </c>
      <c r="E155" s="222" t="s">
        <v>21</v>
      </c>
      <c r="F155" s="223" t="s">
        <v>210</v>
      </c>
      <c r="G155" s="221"/>
      <c r="H155" s="224">
        <v>7.5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207</v>
      </c>
      <c r="AU155" s="230" t="s">
        <v>78</v>
      </c>
      <c r="AV155" s="12" t="s">
        <v>158</v>
      </c>
      <c r="AW155" s="12" t="s">
        <v>32</v>
      </c>
      <c r="AX155" s="12" t="s">
        <v>76</v>
      </c>
      <c r="AY155" s="230" t="s">
        <v>124</v>
      </c>
    </row>
    <row r="156" spans="2:65" s="1" customFormat="1" ht="25.5" customHeight="1">
      <c r="B156" s="40"/>
      <c r="C156" s="191" t="s">
        <v>298</v>
      </c>
      <c r="D156" s="191" t="s">
        <v>127</v>
      </c>
      <c r="E156" s="192" t="s">
        <v>299</v>
      </c>
      <c r="F156" s="193" t="s">
        <v>300</v>
      </c>
      <c r="G156" s="194" t="s">
        <v>203</v>
      </c>
      <c r="H156" s="195">
        <v>139</v>
      </c>
      <c r="I156" s="196"/>
      <c r="J156" s="197">
        <f>ROUND(I156*H156,2)</f>
        <v>0</v>
      </c>
      <c r="K156" s="193" t="s">
        <v>204</v>
      </c>
      <c r="L156" s="60"/>
      <c r="M156" s="198" t="s">
        <v>21</v>
      </c>
      <c r="N156" s="199" t="s">
        <v>39</v>
      </c>
      <c r="O156" s="4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3" t="s">
        <v>158</v>
      </c>
      <c r="AT156" s="23" t="s">
        <v>127</v>
      </c>
      <c r="AU156" s="23" t="s">
        <v>78</v>
      </c>
      <c r="AY156" s="23" t="s">
        <v>124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76</v>
      </c>
      <c r="BK156" s="202">
        <f>ROUND(I156*H156,2)</f>
        <v>0</v>
      </c>
      <c r="BL156" s="23" t="s">
        <v>158</v>
      </c>
      <c r="BM156" s="23" t="s">
        <v>301</v>
      </c>
    </row>
    <row r="157" spans="2:51" s="11" customFormat="1" ht="13.5">
      <c r="B157" s="209"/>
      <c r="C157" s="210"/>
      <c r="D157" s="203" t="s">
        <v>207</v>
      </c>
      <c r="E157" s="211" t="s">
        <v>21</v>
      </c>
      <c r="F157" s="212" t="s">
        <v>302</v>
      </c>
      <c r="G157" s="210"/>
      <c r="H157" s="213">
        <v>60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207</v>
      </c>
      <c r="AU157" s="219" t="s">
        <v>78</v>
      </c>
      <c r="AV157" s="11" t="s">
        <v>78</v>
      </c>
      <c r="AW157" s="11" t="s">
        <v>32</v>
      </c>
      <c r="AX157" s="11" t="s">
        <v>68</v>
      </c>
      <c r="AY157" s="219" t="s">
        <v>124</v>
      </c>
    </row>
    <row r="158" spans="2:51" s="11" customFormat="1" ht="13.5">
      <c r="B158" s="209"/>
      <c r="C158" s="210"/>
      <c r="D158" s="203" t="s">
        <v>207</v>
      </c>
      <c r="E158" s="211" t="s">
        <v>21</v>
      </c>
      <c r="F158" s="212" t="s">
        <v>303</v>
      </c>
      <c r="G158" s="210"/>
      <c r="H158" s="213">
        <v>29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207</v>
      </c>
      <c r="AU158" s="219" t="s">
        <v>78</v>
      </c>
      <c r="AV158" s="11" t="s">
        <v>78</v>
      </c>
      <c r="AW158" s="11" t="s">
        <v>32</v>
      </c>
      <c r="AX158" s="11" t="s">
        <v>68</v>
      </c>
      <c r="AY158" s="219" t="s">
        <v>124</v>
      </c>
    </row>
    <row r="159" spans="2:51" s="11" customFormat="1" ht="13.5">
      <c r="B159" s="209"/>
      <c r="C159" s="210"/>
      <c r="D159" s="203" t="s">
        <v>207</v>
      </c>
      <c r="E159" s="211" t="s">
        <v>21</v>
      </c>
      <c r="F159" s="212" t="s">
        <v>304</v>
      </c>
      <c r="G159" s="210"/>
      <c r="H159" s="213">
        <v>7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207</v>
      </c>
      <c r="AU159" s="219" t="s">
        <v>78</v>
      </c>
      <c r="AV159" s="11" t="s">
        <v>78</v>
      </c>
      <c r="AW159" s="11" t="s">
        <v>32</v>
      </c>
      <c r="AX159" s="11" t="s">
        <v>68</v>
      </c>
      <c r="AY159" s="219" t="s">
        <v>124</v>
      </c>
    </row>
    <row r="160" spans="2:51" s="11" customFormat="1" ht="13.5">
      <c r="B160" s="209"/>
      <c r="C160" s="210"/>
      <c r="D160" s="203" t="s">
        <v>207</v>
      </c>
      <c r="E160" s="211" t="s">
        <v>21</v>
      </c>
      <c r="F160" s="212" t="s">
        <v>305</v>
      </c>
      <c r="G160" s="210"/>
      <c r="H160" s="213">
        <v>4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207</v>
      </c>
      <c r="AU160" s="219" t="s">
        <v>78</v>
      </c>
      <c r="AV160" s="11" t="s">
        <v>78</v>
      </c>
      <c r="AW160" s="11" t="s">
        <v>32</v>
      </c>
      <c r="AX160" s="11" t="s">
        <v>68</v>
      </c>
      <c r="AY160" s="219" t="s">
        <v>124</v>
      </c>
    </row>
    <row r="161" spans="2:51" s="11" customFormat="1" ht="13.5">
      <c r="B161" s="209"/>
      <c r="C161" s="210"/>
      <c r="D161" s="203" t="s">
        <v>207</v>
      </c>
      <c r="E161" s="211" t="s">
        <v>21</v>
      </c>
      <c r="F161" s="212" t="s">
        <v>306</v>
      </c>
      <c r="G161" s="210"/>
      <c r="H161" s="213">
        <v>4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207</v>
      </c>
      <c r="AU161" s="219" t="s">
        <v>78</v>
      </c>
      <c r="AV161" s="11" t="s">
        <v>78</v>
      </c>
      <c r="AW161" s="11" t="s">
        <v>32</v>
      </c>
      <c r="AX161" s="11" t="s">
        <v>68</v>
      </c>
      <c r="AY161" s="219" t="s">
        <v>124</v>
      </c>
    </row>
    <row r="162" spans="2:51" s="11" customFormat="1" ht="13.5">
      <c r="B162" s="209"/>
      <c r="C162" s="210"/>
      <c r="D162" s="203" t="s">
        <v>207</v>
      </c>
      <c r="E162" s="211" t="s">
        <v>21</v>
      </c>
      <c r="F162" s="212" t="s">
        <v>307</v>
      </c>
      <c r="G162" s="210"/>
      <c r="H162" s="213">
        <v>4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207</v>
      </c>
      <c r="AU162" s="219" t="s">
        <v>78</v>
      </c>
      <c r="AV162" s="11" t="s">
        <v>78</v>
      </c>
      <c r="AW162" s="11" t="s">
        <v>32</v>
      </c>
      <c r="AX162" s="11" t="s">
        <v>68</v>
      </c>
      <c r="AY162" s="219" t="s">
        <v>124</v>
      </c>
    </row>
    <row r="163" spans="2:51" s="11" customFormat="1" ht="13.5">
      <c r="B163" s="209"/>
      <c r="C163" s="210"/>
      <c r="D163" s="203" t="s">
        <v>207</v>
      </c>
      <c r="E163" s="211" t="s">
        <v>21</v>
      </c>
      <c r="F163" s="212" t="s">
        <v>308</v>
      </c>
      <c r="G163" s="210"/>
      <c r="H163" s="213">
        <v>31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207</v>
      </c>
      <c r="AU163" s="219" t="s">
        <v>78</v>
      </c>
      <c r="AV163" s="11" t="s">
        <v>78</v>
      </c>
      <c r="AW163" s="11" t="s">
        <v>32</v>
      </c>
      <c r="AX163" s="11" t="s">
        <v>68</v>
      </c>
      <c r="AY163" s="219" t="s">
        <v>124</v>
      </c>
    </row>
    <row r="164" spans="2:51" s="12" customFormat="1" ht="13.5">
      <c r="B164" s="220"/>
      <c r="C164" s="221"/>
      <c r="D164" s="203" t="s">
        <v>207</v>
      </c>
      <c r="E164" s="222" t="s">
        <v>21</v>
      </c>
      <c r="F164" s="223" t="s">
        <v>210</v>
      </c>
      <c r="G164" s="221"/>
      <c r="H164" s="224">
        <v>139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207</v>
      </c>
      <c r="AU164" s="230" t="s">
        <v>78</v>
      </c>
      <c r="AV164" s="12" t="s">
        <v>158</v>
      </c>
      <c r="AW164" s="12" t="s">
        <v>32</v>
      </c>
      <c r="AX164" s="12" t="s">
        <v>76</v>
      </c>
      <c r="AY164" s="230" t="s">
        <v>124</v>
      </c>
    </row>
    <row r="165" spans="2:63" s="10" customFormat="1" ht="29.25" customHeight="1">
      <c r="B165" s="175"/>
      <c r="C165" s="176"/>
      <c r="D165" s="177" t="s">
        <v>67</v>
      </c>
      <c r="E165" s="189" t="s">
        <v>123</v>
      </c>
      <c r="F165" s="189" t="s">
        <v>309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SUM(P166:P216)</f>
        <v>0</v>
      </c>
      <c r="Q165" s="183"/>
      <c r="R165" s="184">
        <f>SUM(R166:R216)</f>
        <v>66.14723699999999</v>
      </c>
      <c r="S165" s="183"/>
      <c r="T165" s="185">
        <f>SUM(T166:T216)</f>
        <v>0</v>
      </c>
      <c r="AR165" s="186" t="s">
        <v>76</v>
      </c>
      <c r="AT165" s="187" t="s">
        <v>67</v>
      </c>
      <c r="AU165" s="187" t="s">
        <v>76</v>
      </c>
      <c r="AY165" s="186" t="s">
        <v>124</v>
      </c>
      <c r="BK165" s="188">
        <f>SUM(BK166:BK216)</f>
        <v>0</v>
      </c>
    </row>
    <row r="166" spans="2:65" s="1" customFormat="1" ht="25.5" customHeight="1">
      <c r="B166" s="40"/>
      <c r="C166" s="191" t="s">
        <v>310</v>
      </c>
      <c r="D166" s="191" t="s">
        <v>127</v>
      </c>
      <c r="E166" s="192" t="s">
        <v>311</v>
      </c>
      <c r="F166" s="193" t="s">
        <v>312</v>
      </c>
      <c r="G166" s="194" t="s">
        <v>203</v>
      </c>
      <c r="H166" s="195">
        <v>108</v>
      </c>
      <c r="I166" s="196"/>
      <c r="J166" s="197">
        <f>ROUND(I166*H166,2)</f>
        <v>0</v>
      </c>
      <c r="K166" s="193" t="s">
        <v>204</v>
      </c>
      <c r="L166" s="60"/>
      <c r="M166" s="198" t="s">
        <v>21</v>
      </c>
      <c r="N166" s="199" t="s">
        <v>39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3" t="s">
        <v>158</v>
      </c>
      <c r="AT166" s="23" t="s">
        <v>127</v>
      </c>
      <c r="AU166" s="23" t="s">
        <v>78</v>
      </c>
      <c r="AY166" s="23" t="s">
        <v>124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76</v>
      </c>
      <c r="BK166" s="202">
        <f>ROUND(I166*H166,2)</f>
        <v>0</v>
      </c>
      <c r="BL166" s="23" t="s">
        <v>158</v>
      </c>
      <c r="BM166" s="23" t="s">
        <v>313</v>
      </c>
    </row>
    <row r="167" spans="2:51" s="11" customFormat="1" ht="13.5">
      <c r="B167" s="209"/>
      <c r="C167" s="210"/>
      <c r="D167" s="203" t="s">
        <v>207</v>
      </c>
      <c r="E167" s="211" t="s">
        <v>21</v>
      </c>
      <c r="F167" s="212" t="s">
        <v>302</v>
      </c>
      <c r="G167" s="210"/>
      <c r="H167" s="213">
        <v>60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207</v>
      </c>
      <c r="AU167" s="219" t="s">
        <v>78</v>
      </c>
      <c r="AV167" s="11" t="s">
        <v>78</v>
      </c>
      <c r="AW167" s="11" t="s">
        <v>32</v>
      </c>
      <c r="AX167" s="11" t="s">
        <v>68</v>
      </c>
      <c r="AY167" s="219" t="s">
        <v>124</v>
      </c>
    </row>
    <row r="168" spans="2:51" s="11" customFormat="1" ht="13.5">
      <c r="B168" s="209"/>
      <c r="C168" s="210"/>
      <c r="D168" s="203" t="s">
        <v>207</v>
      </c>
      <c r="E168" s="211" t="s">
        <v>21</v>
      </c>
      <c r="F168" s="212" t="s">
        <v>303</v>
      </c>
      <c r="G168" s="210"/>
      <c r="H168" s="213">
        <v>29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207</v>
      </c>
      <c r="AU168" s="219" t="s">
        <v>78</v>
      </c>
      <c r="AV168" s="11" t="s">
        <v>78</v>
      </c>
      <c r="AW168" s="11" t="s">
        <v>32</v>
      </c>
      <c r="AX168" s="11" t="s">
        <v>68</v>
      </c>
      <c r="AY168" s="219" t="s">
        <v>124</v>
      </c>
    </row>
    <row r="169" spans="2:51" s="11" customFormat="1" ht="13.5">
      <c r="B169" s="209"/>
      <c r="C169" s="210"/>
      <c r="D169" s="203" t="s">
        <v>207</v>
      </c>
      <c r="E169" s="211" t="s">
        <v>21</v>
      </c>
      <c r="F169" s="212" t="s">
        <v>304</v>
      </c>
      <c r="G169" s="210"/>
      <c r="H169" s="213">
        <v>7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207</v>
      </c>
      <c r="AU169" s="219" t="s">
        <v>78</v>
      </c>
      <c r="AV169" s="11" t="s">
        <v>78</v>
      </c>
      <c r="AW169" s="11" t="s">
        <v>32</v>
      </c>
      <c r="AX169" s="11" t="s">
        <v>68</v>
      </c>
      <c r="AY169" s="219" t="s">
        <v>124</v>
      </c>
    </row>
    <row r="170" spans="2:51" s="11" customFormat="1" ht="13.5">
      <c r="B170" s="209"/>
      <c r="C170" s="210"/>
      <c r="D170" s="203" t="s">
        <v>207</v>
      </c>
      <c r="E170" s="211" t="s">
        <v>21</v>
      </c>
      <c r="F170" s="212" t="s">
        <v>305</v>
      </c>
      <c r="G170" s="210"/>
      <c r="H170" s="213">
        <v>4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207</v>
      </c>
      <c r="AU170" s="219" t="s">
        <v>78</v>
      </c>
      <c r="AV170" s="11" t="s">
        <v>78</v>
      </c>
      <c r="AW170" s="11" t="s">
        <v>32</v>
      </c>
      <c r="AX170" s="11" t="s">
        <v>68</v>
      </c>
      <c r="AY170" s="219" t="s">
        <v>124</v>
      </c>
    </row>
    <row r="171" spans="2:51" s="11" customFormat="1" ht="13.5">
      <c r="B171" s="209"/>
      <c r="C171" s="210"/>
      <c r="D171" s="203" t="s">
        <v>207</v>
      </c>
      <c r="E171" s="211" t="s">
        <v>21</v>
      </c>
      <c r="F171" s="212" t="s">
        <v>306</v>
      </c>
      <c r="G171" s="210"/>
      <c r="H171" s="213">
        <v>4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207</v>
      </c>
      <c r="AU171" s="219" t="s">
        <v>78</v>
      </c>
      <c r="AV171" s="11" t="s">
        <v>78</v>
      </c>
      <c r="AW171" s="11" t="s">
        <v>32</v>
      </c>
      <c r="AX171" s="11" t="s">
        <v>68</v>
      </c>
      <c r="AY171" s="219" t="s">
        <v>124</v>
      </c>
    </row>
    <row r="172" spans="2:51" s="11" customFormat="1" ht="13.5">
      <c r="B172" s="209"/>
      <c r="C172" s="210"/>
      <c r="D172" s="203" t="s">
        <v>207</v>
      </c>
      <c r="E172" s="211" t="s">
        <v>21</v>
      </c>
      <c r="F172" s="212" t="s">
        <v>307</v>
      </c>
      <c r="G172" s="210"/>
      <c r="H172" s="213">
        <v>4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207</v>
      </c>
      <c r="AU172" s="219" t="s">
        <v>78</v>
      </c>
      <c r="AV172" s="11" t="s">
        <v>78</v>
      </c>
      <c r="AW172" s="11" t="s">
        <v>32</v>
      </c>
      <c r="AX172" s="11" t="s">
        <v>68</v>
      </c>
      <c r="AY172" s="219" t="s">
        <v>124</v>
      </c>
    </row>
    <row r="173" spans="2:51" s="12" customFormat="1" ht="13.5">
      <c r="B173" s="220"/>
      <c r="C173" s="221"/>
      <c r="D173" s="203" t="s">
        <v>207</v>
      </c>
      <c r="E173" s="222" t="s">
        <v>21</v>
      </c>
      <c r="F173" s="223" t="s">
        <v>210</v>
      </c>
      <c r="G173" s="221"/>
      <c r="H173" s="224">
        <v>108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207</v>
      </c>
      <c r="AU173" s="230" t="s">
        <v>78</v>
      </c>
      <c r="AV173" s="12" t="s">
        <v>158</v>
      </c>
      <c r="AW173" s="12" t="s">
        <v>32</v>
      </c>
      <c r="AX173" s="12" t="s">
        <v>76</v>
      </c>
      <c r="AY173" s="230" t="s">
        <v>124</v>
      </c>
    </row>
    <row r="174" spans="2:65" s="1" customFormat="1" ht="25.5" customHeight="1">
      <c r="B174" s="40"/>
      <c r="C174" s="191" t="s">
        <v>314</v>
      </c>
      <c r="D174" s="191" t="s">
        <v>127</v>
      </c>
      <c r="E174" s="192" t="s">
        <v>315</v>
      </c>
      <c r="F174" s="193" t="s">
        <v>316</v>
      </c>
      <c r="G174" s="194" t="s">
        <v>240</v>
      </c>
      <c r="H174" s="195">
        <v>40.35</v>
      </c>
      <c r="I174" s="196"/>
      <c r="J174" s="197">
        <f>ROUND(I174*H174,2)</f>
        <v>0</v>
      </c>
      <c r="K174" s="193" t="s">
        <v>21</v>
      </c>
      <c r="L174" s="60"/>
      <c r="M174" s="198" t="s">
        <v>21</v>
      </c>
      <c r="N174" s="199" t="s">
        <v>39</v>
      </c>
      <c r="O174" s="41"/>
      <c r="P174" s="200">
        <f>O174*H174</f>
        <v>0</v>
      </c>
      <c r="Q174" s="200">
        <v>0.00282</v>
      </c>
      <c r="R174" s="200">
        <f>Q174*H174</f>
        <v>0.113787</v>
      </c>
      <c r="S174" s="200">
        <v>0</v>
      </c>
      <c r="T174" s="201">
        <f>S174*H174</f>
        <v>0</v>
      </c>
      <c r="AR174" s="23" t="s">
        <v>158</v>
      </c>
      <c r="AT174" s="23" t="s">
        <v>127</v>
      </c>
      <c r="AU174" s="23" t="s">
        <v>78</v>
      </c>
      <c r="AY174" s="23" t="s">
        <v>124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76</v>
      </c>
      <c r="BK174" s="202">
        <f>ROUND(I174*H174,2)</f>
        <v>0</v>
      </c>
      <c r="BL174" s="23" t="s">
        <v>158</v>
      </c>
      <c r="BM174" s="23" t="s">
        <v>317</v>
      </c>
    </row>
    <row r="175" spans="2:51" s="11" customFormat="1" ht="13.5">
      <c r="B175" s="209"/>
      <c r="C175" s="210"/>
      <c r="D175" s="203" t="s">
        <v>207</v>
      </c>
      <c r="E175" s="211" t="s">
        <v>21</v>
      </c>
      <c r="F175" s="212" t="s">
        <v>318</v>
      </c>
      <c r="G175" s="210"/>
      <c r="H175" s="213">
        <v>40.35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207</v>
      </c>
      <c r="AU175" s="219" t="s">
        <v>78</v>
      </c>
      <c r="AV175" s="11" t="s">
        <v>78</v>
      </c>
      <c r="AW175" s="11" t="s">
        <v>32</v>
      </c>
      <c r="AX175" s="11" t="s">
        <v>76</v>
      </c>
      <c r="AY175" s="219" t="s">
        <v>124</v>
      </c>
    </row>
    <row r="176" spans="2:65" s="1" customFormat="1" ht="25.5" customHeight="1">
      <c r="B176" s="40"/>
      <c r="C176" s="191" t="s">
        <v>319</v>
      </c>
      <c r="D176" s="191" t="s">
        <v>127</v>
      </c>
      <c r="E176" s="192" t="s">
        <v>320</v>
      </c>
      <c r="F176" s="193" t="s">
        <v>321</v>
      </c>
      <c r="G176" s="194" t="s">
        <v>203</v>
      </c>
      <c r="H176" s="195">
        <v>300</v>
      </c>
      <c r="I176" s="196"/>
      <c r="J176" s="197">
        <f>ROUND(I176*H176,2)</f>
        <v>0</v>
      </c>
      <c r="K176" s="193" t="s">
        <v>21</v>
      </c>
      <c r="L176" s="60"/>
      <c r="M176" s="198" t="s">
        <v>21</v>
      </c>
      <c r="N176" s="199" t="s">
        <v>39</v>
      </c>
      <c r="O176" s="4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3" t="s">
        <v>158</v>
      </c>
      <c r="AT176" s="23" t="s">
        <v>127</v>
      </c>
      <c r="AU176" s="23" t="s">
        <v>78</v>
      </c>
      <c r="AY176" s="23" t="s">
        <v>124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3" t="s">
        <v>76</v>
      </c>
      <c r="BK176" s="202">
        <f>ROUND(I176*H176,2)</f>
        <v>0</v>
      </c>
      <c r="BL176" s="23" t="s">
        <v>158</v>
      </c>
      <c r="BM176" s="23" t="s">
        <v>322</v>
      </c>
    </row>
    <row r="177" spans="2:51" s="11" customFormat="1" ht="13.5">
      <c r="B177" s="209"/>
      <c r="C177" s="210"/>
      <c r="D177" s="203" t="s">
        <v>207</v>
      </c>
      <c r="E177" s="211" t="s">
        <v>21</v>
      </c>
      <c r="F177" s="212" t="s">
        <v>323</v>
      </c>
      <c r="G177" s="210"/>
      <c r="H177" s="213">
        <v>300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207</v>
      </c>
      <c r="AU177" s="219" t="s">
        <v>78</v>
      </c>
      <c r="AV177" s="11" t="s">
        <v>78</v>
      </c>
      <c r="AW177" s="11" t="s">
        <v>32</v>
      </c>
      <c r="AX177" s="11" t="s">
        <v>76</v>
      </c>
      <c r="AY177" s="219" t="s">
        <v>124</v>
      </c>
    </row>
    <row r="178" spans="2:65" s="1" customFormat="1" ht="38.25" customHeight="1">
      <c r="B178" s="40"/>
      <c r="C178" s="191" t="s">
        <v>324</v>
      </c>
      <c r="D178" s="191" t="s">
        <v>127</v>
      </c>
      <c r="E178" s="192" t="s">
        <v>325</v>
      </c>
      <c r="F178" s="193" t="s">
        <v>326</v>
      </c>
      <c r="G178" s="194" t="s">
        <v>203</v>
      </c>
      <c r="H178" s="195">
        <v>300</v>
      </c>
      <c r="I178" s="196"/>
      <c r="J178" s="197">
        <f>ROUND(I178*H178,2)</f>
        <v>0</v>
      </c>
      <c r="K178" s="193" t="s">
        <v>21</v>
      </c>
      <c r="L178" s="60"/>
      <c r="M178" s="198" t="s">
        <v>21</v>
      </c>
      <c r="N178" s="199" t="s">
        <v>39</v>
      </c>
      <c r="O178" s="4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3" t="s">
        <v>158</v>
      </c>
      <c r="AT178" s="23" t="s">
        <v>127</v>
      </c>
      <c r="AU178" s="23" t="s">
        <v>78</v>
      </c>
      <c r="AY178" s="23" t="s">
        <v>124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76</v>
      </c>
      <c r="BK178" s="202">
        <f>ROUND(I178*H178,2)</f>
        <v>0</v>
      </c>
      <c r="BL178" s="23" t="s">
        <v>158</v>
      </c>
      <c r="BM178" s="23" t="s">
        <v>327</v>
      </c>
    </row>
    <row r="179" spans="2:51" s="11" customFormat="1" ht="13.5">
      <c r="B179" s="209"/>
      <c r="C179" s="210"/>
      <c r="D179" s="203" t="s">
        <v>207</v>
      </c>
      <c r="E179" s="211" t="s">
        <v>21</v>
      </c>
      <c r="F179" s="212" t="s">
        <v>323</v>
      </c>
      <c r="G179" s="210"/>
      <c r="H179" s="213">
        <v>300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207</v>
      </c>
      <c r="AU179" s="219" t="s">
        <v>78</v>
      </c>
      <c r="AV179" s="11" t="s">
        <v>78</v>
      </c>
      <c r="AW179" s="11" t="s">
        <v>32</v>
      </c>
      <c r="AX179" s="11" t="s">
        <v>76</v>
      </c>
      <c r="AY179" s="219" t="s">
        <v>124</v>
      </c>
    </row>
    <row r="180" spans="2:65" s="1" customFormat="1" ht="25.5" customHeight="1">
      <c r="B180" s="40"/>
      <c r="C180" s="191" t="s">
        <v>328</v>
      </c>
      <c r="D180" s="191" t="s">
        <v>127</v>
      </c>
      <c r="E180" s="192" t="s">
        <v>329</v>
      </c>
      <c r="F180" s="193" t="s">
        <v>330</v>
      </c>
      <c r="G180" s="194" t="s">
        <v>203</v>
      </c>
      <c r="H180" s="195">
        <v>31</v>
      </c>
      <c r="I180" s="196"/>
      <c r="J180" s="197">
        <f>ROUND(I180*H180,2)</f>
        <v>0</v>
      </c>
      <c r="K180" s="193" t="s">
        <v>21</v>
      </c>
      <c r="L180" s="60"/>
      <c r="M180" s="198" t="s">
        <v>21</v>
      </c>
      <c r="N180" s="199" t="s">
        <v>39</v>
      </c>
      <c r="O180" s="4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3" t="s">
        <v>158</v>
      </c>
      <c r="AT180" s="23" t="s">
        <v>127</v>
      </c>
      <c r="AU180" s="23" t="s">
        <v>78</v>
      </c>
      <c r="AY180" s="23" t="s">
        <v>124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3" t="s">
        <v>76</v>
      </c>
      <c r="BK180" s="202">
        <f>ROUND(I180*H180,2)</f>
        <v>0</v>
      </c>
      <c r="BL180" s="23" t="s">
        <v>158</v>
      </c>
      <c r="BM180" s="23" t="s">
        <v>331</v>
      </c>
    </row>
    <row r="181" spans="2:51" s="11" customFormat="1" ht="13.5">
      <c r="B181" s="209"/>
      <c r="C181" s="210"/>
      <c r="D181" s="203" t="s">
        <v>207</v>
      </c>
      <c r="E181" s="211" t="s">
        <v>21</v>
      </c>
      <c r="F181" s="212" t="s">
        <v>308</v>
      </c>
      <c r="G181" s="210"/>
      <c r="H181" s="213">
        <v>31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207</v>
      </c>
      <c r="AU181" s="219" t="s">
        <v>78</v>
      </c>
      <c r="AV181" s="11" t="s">
        <v>78</v>
      </c>
      <c r="AW181" s="11" t="s">
        <v>32</v>
      </c>
      <c r="AX181" s="11" t="s">
        <v>76</v>
      </c>
      <c r="AY181" s="219" t="s">
        <v>124</v>
      </c>
    </row>
    <row r="182" spans="2:65" s="1" customFormat="1" ht="51" customHeight="1">
      <c r="B182" s="40"/>
      <c r="C182" s="191" t="s">
        <v>332</v>
      </c>
      <c r="D182" s="191" t="s">
        <v>127</v>
      </c>
      <c r="E182" s="192" t="s">
        <v>333</v>
      </c>
      <c r="F182" s="193" t="s">
        <v>334</v>
      </c>
      <c r="G182" s="194" t="s">
        <v>203</v>
      </c>
      <c r="H182" s="195">
        <v>108</v>
      </c>
      <c r="I182" s="196"/>
      <c r="J182" s="197">
        <f>ROUND(I182*H182,2)</f>
        <v>0</v>
      </c>
      <c r="K182" s="193" t="s">
        <v>204</v>
      </c>
      <c r="L182" s="60"/>
      <c r="M182" s="198" t="s">
        <v>21</v>
      </c>
      <c r="N182" s="199" t="s">
        <v>39</v>
      </c>
      <c r="O182" s="41"/>
      <c r="P182" s="200">
        <f>O182*H182</f>
        <v>0</v>
      </c>
      <c r="Q182" s="200">
        <v>0.08425</v>
      </c>
      <c r="R182" s="200">
        <f>Q182*H182</f>
        <v>9.099</v>
      </c>
      <c r="S182" s="200">
        <v>0</v>
      </c>
      <c r="T182" s="201">
        <f>S182*H182</f>
        <v>0</v>
      </c>
      <c r="AR182" s="23" t="s">
        <v>158</v>
      </c>
      <c r="AT182" s="23" t="s">
        <v>127</v>
      </c>
      <c r="AU182" s="23" t="s">
        <v>78</v>
      </c>
      <c r="AY182" s="23" t="s">
        <v>124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76</v>
      </c>
      <c r="BK182" s="202">
        <f>ROUND(I182*H182,2)</f>
        <v>0</v>
      </c>
      <c r="BL182" s="23" t="s">
        <v>158</v>
      </c>
      <c r="BM182" s="23" t="s">
        <v>335</v>
      </c>
    </row>
    <row r="183" spans="2:51" s="11" customFormat="1" ht="13.5">
      <c r="B183" s="209"/>
      <c r="C183" s="210"/>
      <c r="D183" s="203" t="s">
        <v>207</v>
      </c>
      <c r="E183" s="211" t="s">
        <v>21</v>
      </c>
      <c r="F183" s="212" t="s">
        <v>302</v>
      </c>
      <c r="G183" s="210"/>
      <c r="H183" s="213">
        <v>60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207</v>
      </c>
      <c r="AU183" s="219" t="s">
        <v>78</v>
      </c>
      <c r="AV183" s="11" t="s">
        <v>78</v>
      </c>
      <c r="AW183" s="11" t="s">
        <v>32</v>
      </c>
      <c r="AX183" s="11" t="s">
        <v>68</v>
      </c>
      <c r="AY183" s="219" t="s">
        <v>124</v>
      </c>
    </row>
    <row r="184" spans="2:51" s="11" customFormat="1" ht="13.5">
      <c r="B184" s="209"/>
      <c r="C184" s="210"/>
      <c r="D184" s="203" t="s">
        <v>207</v>
      </c>
      <c r="E184" s="211" t="s">
        <v>21</v>
      </c>
      <c r="F184" s="212" t="s">
        <v>303</v>
      </c>
      <c r="G184" s="210"/>
      <c r="H184" s="213">
        <v>29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207</v>
      </c>
      <c r="AU184" s="219" t="s">
        <v>78</v>
      </c>
      <c r="AV184" s="11" t="s">
        <v>78</v>
      </c>
      <c r="AW184" s="11" t="s">
        <v>32</v>
      </c>
      <c r="AX184" s="11" t="s">
        <v>68</v>
      </c>
      <c r="AY184" s="219" t="s">
        <v>124</v>
      </c>
    </row>
    <row r="185" spans="2:51" s="11" customFormat="1" ht="13.5">
      <c r="B185" s="209"/>
      <c r="C185" s="210"/>
      <c r="D185" s="203" t="s">
        <v>207</v>
      </c>
      <c r="E185" s="211" t="s">
        <v>21</v>
      </c>
      <c r="F185" s="212" t="s">
        <v>304</v>
      </c>
      <c r="G185" s="210"/>
      <c r="H185" s="213">
        <v>7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207</v>
      </c>
      <c r="AU185" s="219" t="s">
        <v>78</v>
      </c>
      <c r="AV185" s="11" t="s">
        <v>78</v>
      </c>
      <c r="AW185" s="11" t="s">
        <v>32</v>
      </c>
      <c r="AX185" s="11" t="s">
        <v>68</v>
      </c>
      <c r="AY185" s="219" t="s">
        <v>124</v>
      </c>
    </row>
    <row r="186" spans="2:51" s="11" customFormat="1" ht="13.5">
      <c r="B186" s="209"/>
      <c r="C186" s="210"/>
      <c r="D186" s="203" t="s">
        <v>207</v>
      </c>
      <c r="E186" s="211" t="s">
        <v>21</v>
      </c>
      <c r="F186" s="212" t="s">
        <v>305</v>
      </c>
      <c r="G186" s="210"/>
      <c r="H186" s="213">
        <v>4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207</v>
      </c>
      <c r="AU186" s="219" t="s">
        <v>78</v>
      </c>
      <c r="AV186" s="11" t="s">
        <v>78</v>
      </c>
      <c r="AW186" s="11" t="s">
        <v>32</v>
      </c>
      <c r="AX186" s="11" t="s">
        <v>68</v>
      </c>
      <c r="AY186" s="219" t="s">
        <v>124</v>
      </c>
    </row>
    <row r="187" spans="2:51" s="11" customFormat="1" ht="13.5">
      <c r="B187" s="209"/>
      <c r="C187" s="210"/>
      <c r="D187" s="203" t="s">
        <v>207</v>
      </c>
      <c r="E187" s="211" t="s">
        <v>21</v>
      </c>
      <c r="F187" s="212" t="s">
        <v>306</v>
      </c>
      <c r="G187" s="210"/>
      <c r="H187" s="213">
        <v>4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207</v>
      </c>
      <c r="AU187" s="219" t="s">
        <v>78</v>
      </c>
      <c r="AV187" s="11" t="s">
        <v>78</v>
      </c>
      <c r="AW187" s="11" t="s">
        <v>32</v>
      </c>
      <c r="AX187" s="11" t="s">
        <v>68</v>
      </c>
      <c r="AY187" s="219" t="s">
        <v>124</v>
      </c>
    </row>
    <row r="188" spans="2:51" s="11" customFormat="1" ht="13.5">
      <c r="B188" s="209"/>
      <c r="C188" s="210"/>
      <c r="D188" s="203" t="s">
        <v>207</v>
      </c>
      <c r="E188" s="211" t="s">
        <v>21</v>
      </c>
      <c r="F188" s="212" t="s">
        <v>307</v>
      </c>
      <c r="G188" s="210"/>
      <c r="H188" s="213">
        <v>4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207</v>
      </c>
      <c r="AU188" s="219" t="s">
        <v>78</v>
      </c>
      <c r="AV188" s="11" t="s">
        <v>78</v>
      </c>
      <c r="AW188" s="11" t="s">
        <v>32</v>
      </c>
      <c r="AX188" s="11" t="s">
        <v>68</v>
      </c>
      <c r="AY188" s="219" t="s">
        <v>124</v>
      </c>
    </row>
    <row r="189" spans="2:51" s="12" customFormat="1" ht="13.5">
      <c r="B189" s="220"/>
      <c r="C189" s="221"/>
      <c r="D189" s="203" t="s">
        <v>207</v>
      </c>
      <c r="E189" s="222" t="s">
        <v>21</v>
      </c>
      <c r="F189" s="223" t="s">
        <v>210</v>
      </c>
      <c r="G189" s="221"/>
      <c r="H189" s="224">
        <v>108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207</v>
      </c>
      <c r="AU189" s="230" t="s">
        <v>78</v>
      </c>
      <c r="AV189" s="12" t="s">
        <v>158</v>
      </c>
      <c r="AW189" s="12" t="s">
        <v>32</v>
      </c>
      <c r="AX189" s="12" t="s">
        <v>76</v>
      </c>
      <c r="AY189" s="230" t="s">
        <v>124</v>
      </c>
    </row>
    <row r="190" spans="2:65" s="1" customFormat="1" ht="16.5" customHeight="1">
      <c r="B190" s="40"/>
      <c r="C190" s="231" t="s">
        <v>9</v>
      </c>
      <c r="D190" s="231" t="s">
        <v>291</v>
      </c>
      <c r="E190" s="232" t="s">
        <v>336</v>
      </c>
      <c r="F190" s="233" t="s">
        <v>337</v>
      </c>
      <c r="G190" s="234" t="s">
        <v>203</v>
      </c>
      <c r="H190" s="235">
        <v>67.06</v>
      </c>
      <c r="I190" s="236"/>
      <c r="J190" s="237">
        <f>ROUND(I190*H190,2)</f>
        <v>0</v>
      </c>
      <c r="K190" s="233" t="s">
        <v>204</v>
      </c>
      <c r="L190" s="238"/>
      <c r="M190" s="239" t="s">
        <v>21</v>
      </c>
      <c r="N190" s="240" t="s">
        <v>39</v>
      </c>
      <c r="O190" s="41"/>
      <c r="P190" s="200">
        <f>O190*H190</f>
        <v>0</v>
      </c>
      <c r="Q190" s="200">
        <v>0.113</v>
      </c>
      <c r="R190" s="200">
        <f>Q190*H190</f>
        <v>7.577780000000001</v>
      </c>
      <c r="S190" s="200">
        <v>0</v>
      </c>
      <c r="T190" s="201">
        <f>S190*H190</f>
        <v>0</v>
      </c>
      <c r="AR190" s="23" t="s">
        <v>177</v>
      </c>
      <c r="AT190" s="23" t="s">
        <v>291</v>
      </c>
      <c r="AU190" s="23" t="s">
        <v>78</v>
      </c>
      <c r="AY190" s="23" t="s">
        <v>124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76</v>
      </c>
      <c r="BK190" s="202">
        <f>ROUND(I190*H190,2)</f>
        <v>0</v>
      </c>
      <c r="BL190" s="23" t="s">
        <v>158</v>
      </c>
      <c r="BM190" s="23" t="s">
        <v>338</v>
      </c>
    </row>
    <row r="191" spans="2:51" s="11" customFormat="1" ht="13.5">
      <c r="B191" s="209"/>
      <c r="C191" s="210"/>
      <c r="D191" s="203" t="s">
        <v>207</v>
      </c>
      <c r="E191" s="211" t="s">
        <v>21</v>
      </c>
      <c r="F191" s="212" t="s">
        <v>339</v>
      </c>
      <c r="G191" s="210"/>
      <c r="H191" s="213">
        <v>42.06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207</v>
      </c>
      <c r="AU191" s="219" t="s">
        <v>78</v>
      </c>
      <c r="AV191" s="11" t="s">
        <v>78</v>
      </c>
      <c r="AW191" s="11" t="s">
        <v>32</v>
      </c>
      <c r="AX191" s="11" t="s">
        <v>68</v>
      </c>
      <c r="AY191" s="219" t="s">
        <v>124</v>
      </c>
    </row>
    <row r="192" spans="2:51" s="11" customFormat="1" ht="13.5">
      <c r="B192" s="209"/>
      <c r="C192" s="210"/>
      <c r="D192" s="203" t="s">
        <v>207</v>
      </c>
      <c r="E192" s="211" t="s">
        <v>21</v>
      </c>
      <c r="F192" s="212" t="s">
        <v>340</v>
      </c>
      <c r="G192" s="210"/>
      <c r="H192" s="213">
        <v>17.3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207</v>
      </c>
      <c r="AU192" s="219" t="s">
        <v>78</v>
      </c>
      <c r="AV192" s="11" t="s">
        <v>78</v>
      </c>
      <c r="AW192" s="11" t="s">
        <v>32</v>
      </c>
      <c r="AX192" s="11" t="s">
        <v>68</v>
      </c>
      <c r="AY192" s="219" t="s">
        <v>124</v>
      </c>
    </row>
    <row r="193" spans="2:51" s="11" customFormat="1" ht="13.5">
      <c r="B193" s="209"/>
      <c r="C193" s="210"/>
      <c r="D193" s="203" t="s">
        <v>207</v>
      </c>
      <c r="E193" s="211" t="s">
        <v>21</v>
      </c>
      <c r="F193" s="212" t="s">
        <v>341</v>
      </c>
      <c r="G193" s="210"/>
      <c r="H193" s="213">
        <v>7.7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207</v>
      </c>
      <c r="AU193" s="219" t="s">
        <v>78</v>
      </c>
      <c r="AV193" s="11" t="s">
        <v>78</v>
      </c>
      <c r="AW193" s="11" t="s">
        <v>32</v>
      </c>
      <c r="AX193" s="11" t="s">
        <v>68</v>
      </c>
      <c r="AY193" s="219" t="s">
        <v>124</v>
      </c>
    </row>
    <row r="194" spans="2:51" s="12" customFormat="1" ht="13.5">
      <c r="B194" s="220"/>
      <c r="C194" s="221"/>
      <c r="D194" s="203" t="s">
        <v>207</v>
      </c>
      <c r="E194" s="222" t="s">
        <v>21</v>
      </c>
      <c r="F194" s="223" t="s">
        <v>210</v>
      </c>
      <c r="G194" s="221"/>
      <c r="H194" s="224">
        <v>67.06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207</v>
      </c>
      <c r="AU194" s="230" t="s">
        <v>78</v>
      </c>
      <c r="AV194" s="12" t="s">
        <v>158</v>
      </c>
      <c r="AW194" s="12" t="s">
        <v>32</v>
      </c>
      <c r="AX194" s="12" t="s">
        <v>76</v>
      </c>
      <c r="AY194" s="230" t="s">
        <v>124</v>
      </c>
    </row>
    <row r="195" spans="2:65" s="1" customFormat="1" ht="16.5" customHeight="1">
      <c r="B195" s="40"/>
      <c r="C195" s="231" t="s">
        <v>342</v>
      </c>
      <c r="D195" s="231" t="s">
        <v>291</v>
      </c>
      <c r="E195" s="232" t="s">
        <v>343</v>
      </c>
      <c r="F195" s="233" t="s">
        <v>344</v>
      </c>
      <c r="G195" s="234" t="s">
        <v>203</v>
      </c>
      <c r="H195" s="235">
        <v>13.2</v>
      </c>
      <c r="I195" s="236"/>
      <c r="J195" s="237">
        <f>ROUND(I195*H195,2)</f>
        <v>0</v>
      </c>
      <c r="K195" s="233" t="s">
        <v>204</v>
      </c>
      <c r="L195" s="238"/>
      <c r="M195" s="239" t="s">
        <v>21</v>
      </c>
      <c r="N195" s="240" t="s">
        <v>39</v>
      </c>
      <c r="O195" s="41"/>
      <c r="P195" s="200">
        <f>O195*H195</f>
        <v>0</v>
      </c>
      <c r="Q195" s="200">
        <v>0.131</v>
      </c>
      <c r="R195" s="200">
        <f>Q195*H195</f>
        <v>1.7292</v>
      </c>
      <c r="S195" s="200">
        <v>0</v>
      </c>
      <c r="T195" s="201">
        <f>S195*H195</f>
        <v>0</v>
      </c>
      <c r="AR195" s="23" t="s">
        <v>177</v>
      </c>
      <c r="AT195" s="23" t="s">
        <v>291</v>
      </c>
      <c r="AU195" s="23" t="s">
        <v>78</v>
      </c>
      <c r="AY195" s="23" t="s">
        <v>124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76</v>
      </c>
      <c r="BK195" s="202">
        <f>ROUND(I195*H195,2)</f>
        <v>0</v>
      </c>
      <c r="BL195" s="23" t="s">
        <v>158</v>
      </c>
      <c r="BM195" s="23" t="s">
        <v>345</v>
      </c>
    </row>
    <row r="196" spans="2:51" s="11" customFormat="1" ht="13.5">
      <c r="B196" s="209"/>
      <c r="C196" s="210"/>
      <c r="D196" s="203" t="s">
        <v>207</v>
      </c>
      <c r="E196" s="211" t="s">
        <v>21</v>
      </c>
      <c r="F196" s="212" t="s">
        <v>346</v>
      </c>
      <c r="G196" s="210"/>
      <c r="H196" s="213">
        <v>4.4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207</v>
      </c>
      <c r="AU196" s="219" t="s">
        <v>78</v>
      </c>
      <c r="AV196" s="11" t="s">
        <v>78</v>
      </c>
      <c r="AW196" s="11" t="s">
        <v>32</v>
      </c>
      <c r="AX196" s="11" t="s">
        <v>68</v>
      </c>
      <c r="AY196" s="219" t="s">
        <v>124</v>
      </c>
    </row>
    <row r="197" spans="2:51" s="11" customFormat="1" ht="13.5">
      <c r="B197" s="209"/>
      <c r="C197" s="210"/>
      <c r="D197" s="203" t="s">
        <v>207</v>
      </c>
      <c r="E197" s="211" t="s">
        <v>21</v>
      </c>
      <c r="F197" s="212" t="s">
        <v>347</v>
      </c>
      <c r="G197" s="210"/>
      <c r="H197" s="213">
        <v>4.4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207</v>
      </c>
      <c r="AU197" s="219" t="s">
        <v>78</v>
      </c>
      <c r="AV197" s="11" t="s">
        <v>78</v>
      </c>
      <c r="AW197" s="11" t="s">
        <v>32</v>
      </c>
      <c r="AX197" s="11" t="s">
        <v>68</v>
      </c>
      <c r="AY197" s="219" t="s">
        <v>124</v>
      </c>
    </row>
    <row r="198" spans="2:51" s="11" customFormat="1" ht="13.5">
      <c r="B198" s="209"/>
      <c r="C198" s="210"/>
      <c r="D198" s="203" t="s">
        <v>207</v>
      </c>
      <c r="E198" s="211" t="s">
        <v>21</v>
      </c>
      <c r="F198" s="212" t="s">
        <v>348</v>
      </c>
      <c r="G198" s="210"/>
      <c r="H198" s="213">
        <v>4.4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207</v>
      </c>
      <c r="AU198" s="219" t="s">
        <v>78</v>
      </c>
      <c r="AV198" s="11" t="s">
        <v>78</v>
      </c>
      <c r="AW198" s="11" t="s">
        <v>32</v>
      </c>
      <c r="AX198" s="11" t="s">
        <v>68</v>
      </c>
      <c r="AY198" s="219" t="s">
        <v>124</v>
      </c>
    </row>
    <row r="199" spans="2:51" s="12" customFormat="1" ht="13.5">
      <c r="B199" s="220"/>
      <c r="C199" s="221"/>
      <c r="D199" s="203" t="s">
        <v>207</v>
      </c>
      <c r="E199" s="222" t="s">
        <v>21</v>
      </c>
      <c r="F199" s="223" t="s">
        <v>210</v>
      </c>
      <c r="G199" s="221"/>
      <c r="H199" s="224">
        <v>13.2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207</v>
      </c>
      <c r="AU199" s="230" t="s">
        <v>78</v>
      </c>
      <c r="AV199" s="12" t="s">
        <v>158</v>
      </c>
      <c r="AW199" s="12" t="s">
        <v>32</v>
      </c>
      <c r="AX199" s="12" t="s">
        <v>76</v>
      </c>
      <c r="AY199" s="230" t="s">
        <v>124</v>
      </c>
    </row>
    <row r="200" spans="2:65" s="1" customFormat="1" ht="16.5" customHeight="1">
      <c r="B200" s="40"/>
      <c r="C200" s="231" t="s">
        <v>349</v>
      </c>
      <c r="D200" s="231" t="s">
        <v>291</v>
      </c>
      <c r="E200" s="232" t="s">
        <v>350</v>
      </c>
      <c r="F200" s="233" t="s">
        <v>351</v>
      </c>
      <c r="G200" s="234" t="s">
        <v>252</v>
      </c>
      <c r="H200" s="235">
        <v>15.2</v>
      </c>
      <c r="I200" s="236"/>
      <c r="J200" s="237">
        <f>ROUND(I200*H200,2)</f>
        <v>0</v>
      </c>
      <c r="K200" s="233" t="s">
        <v>204</v>
      </c>
      <c r="L200" s="238"/>
      <c r="M200" s="239" t="s">
        <v>21</v>
      </c>
      <c r="N200" s="240" t="s">
        <v>39</v>
      </c>
      <c r="O200" s="41"/>
      <c r="P200" s="200">
        <f>O200*H200</f>
        <v>0</v>
      </c>
      <c r="Q200" s="200">
        <v>2.429</v>
      </c>
      <c r="R200" s="200">
        <f>Q200*H200</f>
        <v>36.92079999999999</v>
      </c>
      <c r="S200" s="200">
        <v>0</v>
      </c>
      <c r="T200" s="201">
        <f>S200*H200</f>
        <v>0</v>
      </c>
      <c r="AR200" s="23" t="s">
        <v>177</v>
      </c>
      <c r="AT200" s="23" t="s">
        <v>291</v>
      </c>
      <c r="AU200" s="23" t="s">
        <v>78</v>
      </c>
      <c r="AY200" s="23" t="s">
        <v>124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76</v>
      </c>
      <c r="BK200" s="202">
        <f>ROUND(I200*H200,2)</f>
        <v>0</v>
      </c>
      <c r="BL200" s="23" t="s">
        <v>158</v>
      </c>
      <c r="BM200" s="23" t="s">
        <v>352</v>
      </c>
    </row>
    <row r="201" spans="2:51" s="11" customFormat="1" ht="13.5">
      <c r="B201" s="209"/>
      <c r="C201" s="210"/>
      <c r="D201" s="203" t="s">
        <v>207</v>
      </c>
      <c r="E201" s="211" t="s">
        <v>21</v>
      </c>
      <c r="F201" s="212" t="s">
        <v>353</v>
      </c>
      <c r="G201" s="210"/>
      <c r="H201" s="213">
        <v>3.625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207</v>
      </c>
      <c r="AU201" s="219" t="s">
        <v>78</v>
      </c>
      <c r="AV201" s="11" t="s">
        <v>78</v>
      </c>
      <c r="AW201" s="11" t="s">
        <v>32</v>
      </c>
      <c r="AX201" s="11" t="s">
        <v>68</v>
      </c>
      <c r="AY201" s="219" t="s">
        <v>124</v>
      </c>
    </row>
    <row r="202" spans="2:51" s="11" customFormat="1" ht="13.5">
      <c r="B202" s="209"/>
      <c r="C202" s="210"/>
      <c r="D202" s="203" t="s">
        <v>207</v>
      </c>
      <c r="E202" s="211" t="s">
        <v>21</v>
      </c>
      <c r="F202" s="212" t="s">
        <v>354</v>
      </c>
      <c r="G202" s="210"/>
      <c r="H202" s="213">
        <v>5.375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207</v>
      </c>
      <c r="AU202" s="219" t="s">
        <v>78</v>
      </c>
      <c r="AV202" s="11" t="s">
        <v>78</v>
      </c>
      <c r="AW202" s="11" t="s">
        <v>32</v>
      </c>
      <c r="AX202" s="11" t="s">
        <v>68</v>
      </c>
      <c r="AY202" s="219" t="s">
        <v>124</v>
      </c>
    </row>
    <row r="203" spans="2:51" s="11" customFormat="1" ht="13.5">
      <c r="B203" s="209"/>
      <c r="C203" s="210"/>
      <c r="D203" s="203" t="s">
        <v>207</v>
      </c>
      <c r="E203" s="211" t="s">
        <v>21</v>
      </c>
      <c r="F203" s="212" t="s">
        <v>256</v>
      </c>
      <c r="G203" s="210"/>
      <c r="H203" s="213">
        <v>6.2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207</v>
      </c>
      <c r="AU203" s="219" t="s">
        <v>78</v>
      </c>
      <c r="AV203" s="11" t="s">
        <v>78</v>
      </c>
      <c r="AW203" s="11" t="s">
        <v>32</v>
      </c>
      <c r="AX203" s="11" t="s">
        <v>68</v>
      </c>
      <c r="AY203" s="219" t="s">
        <v>124</v>
      </c>
    </row>
    <row r="204" spans="2:51" s="12" customFormat="1" ht="13.5">
      <c r="B204" s="220"/>
      <c r="C204" s="221"/>
      <c r="D204" s="203" t="s">
        <v>207</v>
      </c>
      <c r="E204" s="222" t="s">
        <v>21</v>
      </c>
      <c r="F204" s="223" t="s">
        <v>210</v>
      </c>
      <c r="G204" s="221"/>
      <c r="H204" s="224">
        <v>15.2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207</v>
      </c>
      <c r="AU204" s="230" t="s">
        <v>78</v>
      </c>
      <c r="AV204" s="12" t="s">
        <v>158</v>
      </c>
      <c r="AW204" s="12" t="s">
        <v>32</v>
      </c>
      <c r="AX204" s="12" t="s">
        <v>76</v>
      </c>
      <c r="AY204" s="230" t="s">
        <v>124</v>
      </c>
    </row>
    <row r="205" spans="2:65" s="1" customFormat="1" ht="51" customHeight="1">
      <c r="B205" s="40"/>
      <c r="C205" s="191" t="s">
        <v>355</v>
      </c>
      <c r="D205" s="191" t="s">
        <v>127</v>
      </c>
      <c r="E205" s="192" t="s">
        <v>356</v>
      </c>
      <c r="F205" s="193" t="s">
        <v>357</v>
      </c>
      <c r="G205" s="194" t="s">
        <v>203</v>
      </c>
      <c r="H205" s="195">
        <v>36</v>
      </c>
      <c r="I205" s="196"/>
      <c r="J205" s="197">
        <f>ROUND(I205*H205,2)</f>
        <v>0</v>
      </c>
      <c r="K205" s="193" t="s">
        <v>204</v>
      </c>
      <c r="L205" s="60"/>
      <c r="M205" s="198" t="s">
        <v>21</v>
      </c>
      <c r="N205" s="199" t="s">
        <v>39</v>
      </c>
      <c r="O205" s="41"/>
      <c r="P205" s="200">
        <f>O205*H205</f>
        <v>0</v>
      </c>
      <c r="Q205" s="200">
        <v>0.10362</v>
      </c>
      <c r="R205" s="200">
        <f>Q205*H205</f>
        <v>3.7303200000000003</v>
      </c>
      <c r="S205" s="200">
        <v>0</v>
      </c>
      <c r="T205" s="201">
        <f>S205*H205</f>
        <v>0</v>
      </c>
      <c r="AR205" s="23" t="s">
        <v>158</v>
      </c>
      <c r="AT205" s="23" t="s">
        <v>127</v>
      </c>
      <c r="AU205" s="23" t="s">
        <v>78</v>
      </c>
      <c r="AY205" s="23" t="s">
        <v>124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76</v>
      </c>
      <c r="BK205" s="202">
        <f>ROUND(I205*H205,2)</f>
        <v>0</v>
      </c>
      <c r="BL205" s="23" t="s">
        <v>158</v>
      </c>
      <c r="BM205" s="23" t="s">
        <v>358</v>
      </c>
    </row>
    <row r="206" spans="2:51" s="11" customFormat="1" ht="13.5">
      <c r="B206" s="209"/>
      <c r="C206" s="210"/>
      <c r="D206" s="203" t="s">
        <v>207</v>
      </c>
      <c r="E206" s="211" t="s">
        <v>21</v>
      </c>
      <c r="F206" s="212" t="s">
        <v>359</v>
      </c>
      <c r="G206" s="210"/>
      <c r="H206" s="213">
        <v>14.5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207</v>
      </c>
      <c r="AU206" s="219" t="s">
        <v>78</v>
      </c>
      <c r="AV206" s="11" t="s">
        <v>78</v>
      </c>
      <c r="AW206" s="11" t="s">
        <v>32</v>
      </c>
      <c r="AX206" s="11" t="s">
        <v>68</v>
      </c>
      <c r="AY206" s="219" t="s">
        <v>124</v>
      </c>
    </row>
    <row r="207" spans="2:51" s="11" customFormat="1" ht="13.5">
      <c r="B207" s="209"/>
      <c r="C207" s="210"/>
      <c r="D207" s="203" t="s">
        <v>207</v>
      </c>
      <c r="E207" s="211" t="s">
        <v>21</v>
      </c>
      <c r="F207" s="212" t="s">
        <v>215</v>
      </c>
      <c r="G207" s="210"/>
      <c r="H207" s="213">
        <v>21.5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207</v>
      </c>
      <c r="AU207" s="219" t="s">
        <v>78</v>
      </c>
      <c r="AV207" s="11" t="s">
        <v>78</v>
      </c>
      <c r="AW207" s="11" t="s">
        <v>32</v>
      </c>
      <c r="AX207" s="11" t="s">
        <v>68</v>
      </c>
      <c r="AY207" s="219" t="s">
        <v>124</v>
      </c>
    </row>
    <row r="208" spans="2:51" s="12" customFormat="1" ht="13.5">
      <c r="B208" s="220"/>
      <c r="C208" s="221"/>
      <c r="D208" s="203" t="s">
        <v>207</v>
      </c>
      <c r="E208" s="222" t="s">
        <v>21</v>
      </c>
      <c r="F208" s="223" t="s">
        <v>210</v>
      </c>
      <c r="G208" s="221"/>
      <c r="H208" s="224">
        <v>36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207</v>
      </c>
      <c r="AU208" s="230" t="s">
        <v>78</v>
      </c>
      <c r="AV208" s="12" t="s">
        <v>158</v>
      </c>
      <c r="AW208" s="12" t="s">
        <v>32</v>
      </c>
      <c r="AX208" s="12" t="s">
        <v>76</v>
      </c>
      <c r="AY208" s="230" t="s">
        <v>124</v>
      </c>
    </row>
    <row r="209" spans="2:65" s="1" customFormat="1" ht="16.5" customHeight="1">
      <c r="B209" s="40"/>
      <c r="C209" s="231" t="s">
        <v>360</v>
      </c>
      <c r="D209" s="231" t="s">
        <v>291</v>
      </c>
      <c r="E209" s="232" t="s">
        <v>361</v>
      </c>
      <c r="F209" s="233" t="s">
        <v>362</v>
      </c>
      <c r="G209" s="234" t="s">
        <v>203</v>
      </c>
      <c r="H209" s="235">
        <v>39.6</v>
      </c>
      <c r="I209" s="236"/>
      <c r="J209" s="237">
        <f>ROUND(I209*H209,2)</f>
        <v>0</v>
      </c>
      <c r="K209" s="233" t="s">
        <v>21</v>
      </c>
      <c r="L209" s="238"/>
      <c r="M209" s="239" t="s">
        <v>21</v>
      </c>
      <c r="N209" s="240" t="s">
        <v>39</v>
      </c>
      <c r="O209" s="41"/>
      <c r="P209" s="200">
        <f>O209*H209</f>
        <v>0</v>
      </c>
      <c r="Q209" s="200">
        <v>0.176</v>
      </c>
      <c r="R209" s="200">
        <f>Q209*H209</f>
        <v>6.9696</v>
      </c>
      <c r="S209" s="200">
        <v>0</v>
      </c>
      <c r="T209" s="201">
        <f>S209*H209</f>
        <v>0</v>
      </c>
      <c r="AR209" s="23" t="s">
        <v>177</v>
      </c>
      <c r="AT209" s="23" t="s">
        <v>291</v>
      </c>
      <c r="AU209" s="23" t="s">
        <v>78</v>
      </c>
      <c r="AY209" s="23" t="s">
        <v>124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3" t="s">
        <v>76</v>
      </c>
      <c r="BK209" s="202">
        <f>ROUND(I209*H209,2)</f>
        <v>0</v>
      </c>
      <c r="BL209" s="23" t="s">
        <v>158</v>
      </c>
      <c r="BM209" s="23" t="s">
        <v>363</v>
      </c>
    </row>
    <row r="210" spans="2:51" s="11" customFormat="1" ht="13.5">
      <c r="B210" s="209"/>
      <c r="C210" s="210"/>
      <c r="D210" s="203" t="s">
        <v>207</v>
      </c>
      <c r="E210" s="211" t="s">
        <v>21</v>
      </c>
      <c r="F210" s="212" t="s">
        <v>364</v>
      </c>
      <c r="G210" s="210"/>
      <c r="H210" s="213">
        <v>15.95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207</v>
      </c>
      <c r="AU210" s="219" t="s">
        <v>78</v>
      </c>
      <c r="AV210" s="11" t="s">
        <v>78</v>
      </c>
      <c r="AW210" s="11" t="s">
        <v>32</v>
      </c>
      <c r="AX210" s="11" t="s">
        <v>68</v>
      </c>
      <c r="AY210" s="219" t="s">
        <v>124</v>
      </c>
    </row>
    <row r="211" spans="2:51" s="11" customFormat="1" ht="13.5">
      <c r="B211" s="209"/>
      <c r="C211" s="210"/>
      <c r="D211" s="203" t="s">
        <v>207</v>
      </c>
      <c r="E211" s="211" t="s">
        <v>21</v>
      </c>
      <c r="F211" s="212" t="s">
        <v>365</v>
      </c>
      <c r="G211" s="210"/>
      <c r="H211" s="213">
        <v>23.65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207</v>
      </c>
      <c r="AU211" s="219" t="s">
        <v>78</v>
      </c>
      <c r="AV211" s="11" t="s">
        <v>78</v>
      </c>
      <c r="AW211" s="11" t="s">
        <v>32</v>
      </c>
      <c r="AX211" s="11" t="s">
        <v>68</v>
      </c>
      <c r="AY211" s="219" t="s">
        <v>124</v>
      </c>
    </row>
    <row r="212" spans="2:51" s="12" customFormat="1" ht="13.5">
      <c r="B212" s="220"/>
      <c r="C212" s="221"/>
      <c r="D212" s="203" t="s">
        <v>207</v>
      </c>
      <c r="E212" s="222" t="s">
        <v>21</v>
      </c>
      <c r="F212" s="223" t="s">
        <v>210</v>
      </c>
      <c r="G212" s="221"/>
      <c r="H212" s="224">
        <v>39.6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207</v>
      </c>
      <c r="AU212" s="230" t="s">
        <v>78</v>
      </c>
      <c r="AV212" s="12" t="s">
        <v>158</v>
      </c>
      <c r="AW212" s="12" t="s">
        <v>32</v>
      </c>
      <c r="AX212" s="12" t="s">
        <v>76</v>
      </c>
      <c r="AY212" s="230" t="s">
        <v>124</v>
      </c>
    </row>
    <row r="213" spans="2:65" s="1" customFormat="1" ht="25.5" customHeight="1">
      <c r="B213" s="40"/>
      <c r="C213" s="191" t="s">
        <v>366</v>
      </c>
      <c r="D213" s="191" t="s">
        <v>127</v>
      </c>
      <c r="E213" s="192" t="s">
        <v>367</v>
      </c>
      <c r="F213" s="193" t="s">
        <v>368</v>
      </c>
      <c r="G213" s="194" t="s">
        <v>240</v>
      </c>
      <c r="H213" s="195">
        <v>75</v>
      </c>
      <c r="I213" s="196"/>
      <c r="J213" s="197">
        <f>ROUND(I213*H213,2)</f>
        <v>0</v>
      </c>
      <c r="K213" s="193" t="s">
        <v>21</v>
      </c>
      <c r="L213" s="60"/>
      <c r="M213" s="198" t="s">
        <v>21</v>
      </c>
      <c r="N213" s="199" t="s">
        <v>39</v>
      </c>
      <c r="O213" s="41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3" t="s">
        <v>158</v>
      </c>
      <c r="AT213" s="23" t="s">
        <v>127</v>
      </c>
      <c r="AU213" s="23" t="s">
        <v>78</v>
      </c>
      <c r="AY213" s="23" t="s">
        <v>124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76</v>
      </c>
      <c r="BK213" s="202">
        <f>ROUND(I213*H213,2)</f>
        <v>0</v>
      </c>
      <c r="BL213" s="23" t="s">
        <v>158</v>
      </c>
      <c r="BM213" s="23" t="s">
        <v>369</v>
      </c>
    </row>
    <row r="214" spans="2:51" s="11" customFormat="1" ht="13.5">
      <c r="B214" s="209"/>
      <c r="C214" s="210"/>
      <c r="D214" s="203" t="s">
        <v>207</v>
      </c>
      <c r="E214" s="211" t="s">
        <v>21</v>
      </c>
      <c r="F214" s="212" t="s">
        <v>370</v>
      </c>
      <c r="G214" s="210"/>
      <c r="H214" s="213">
        <v>75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207</v>
      </c>
      <c r="AU214" s="219" t="s">
        <v>78</v>
      </c>
      <c r="AV214" s="11" t="s">
        <v>78</v>
      </c>
      <c r="AW214" s="11" t="s">
        <v>32</v>
      </c>
      <c r="AX214" s="11" t="s">
        <v>76</v>
      </c>
      <c r="AY214" s="219" t="s">
        <v>124</v>
      </c>
    </row>
    <row r="215" spans="2:65" s="1" customFormat="1" ht="38.25" customHeight="1">
      <c r="B215" s="40"/>
      <c r="C215" s="191" t="s">
        <v>371</v>
      </c>
      <c r="D215" s="191" t="s">
        <v>127</v>
      </c>
      <c r="E215" s="192" t="s">
        <v>372</v>
      </c>
      <c r="F215" s="193" t="s">
        <v>373</v>
      </c>
      <c r="G215" s="194" t="s">
        <v>240</v>
      </c>
      <c r="H215" s="195">
        <v>75</v>
      </c>
      <c r="I215" s="196"/>
      <c r="J215" s="197">
        <f>ROUND(I215*H215,2)</f>
        <v>0</v>
      </c>
      <c r="K215" s="193" t="s">
        <v>21</v>
      </c>
      <c r="L215" s="60"/>
      <c r="M215" s="198" t="s">
        <v>21</v>
      </c>
      <c r="N215" s="199" t="s">
        <v>39</v>
      </c>
      <c r="O215" s="41"/>
      <c r="P215" s="200">
        <f>O215*H215</f>
        <v>0</v>
      </c>
      <c r="Q215" s="200">
        <v>9E-05</v>
      </c>
      <c r="R215" s="200">
        <f>Q215*H215</f>
        <v>0.006750000000000001</v>
      </c>
      <c r="S215" s="200">
        <v>0</v>
      </c>
      <c r="T215" s="201">
        <f>S215*H215</f>
        <v>0</v>
      </c>
      <c r="AR215" s="23" t="s">
        <v>158</v>
      </c>
      <c r="AT215" s="23" t="s">
        <v>127</v>
      </c>
      <c r="AU215" s="23" t="s">
        <v>78</v>
      </c>
      <c r="AY215" s="23" t="s">
        <v>124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76</v>
      </c>
      <c r="BK215" s="202">
        <f>ROUND(I215*H215,2)</f>
        <v>0</v>
      </c>
      <c r="BL215" s="23" t="s">
        <v>158</v>
      </c>
      <c r="BM215" s="23" t="s">
        <v>374</v>
      </c>
    </row>
    <row r="216" spans="2:51" s="11" customFormat="1" ht="13.5">
      <c r="B216" s="209"/>
      <c r="C216" s="210"/>
      <c r="D216" s="203" t="s">
        <v>207</v>
      </c>
      <c r="E216" s="211" t="s">
        <v>21</v>
      </c>
      <c r="F216" s="212" t="s">
        <v>370</v>
      </c>
      <c r="G216" s="210"/>
      <c r="H216" s="213">
        <v>75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207</v>
      </c>
      <c r="AU216" s="219" t="s">
        <v>78</v>
      </c>
      <c r="AV216" s="11" t="s">
        <v>78</v>
      </c>
      <c r="AW216" s="11" t="s">
        <v>32</v>
      </c>
      <c r="AX216" s="11" t="s">
        <v>76</v>
      </c>
      <c r="AY216" s="219" t="s">
        <v>124</v>
      </c>
    </row>
    <row r="217" spans="2:63" s="10" customFormat="1" ht="29.25" customHeight="1">
      <c r="B217" s="175"/>
      <c r="C217" s="176"/>
      <c r="D217" s="177" t="s">
        <v>67</v>
      </c>
      <c r="E217" s="189" t="s">
        <v>167</v>
      </c>
      <c r="F217" s="189" t="s">
        <v>375</v>
      </c>
      <c r="G217" s="176"/>
      <c r="H217" s="176"/>
      <c r="I217" s="179"/>
      <c r="J217" s="190">
        <f>BK217</f>
        <v>0</v>
      </c>
      <c r="K217" s="176"/>
      <c r="L217" s="181"/>
      <c r="M217" s="182"/>
      <c r="N217" s="183"/>
      <c r="O217" s="183"/>
      <c r="P217" s="184">
        <f>SUM(P218:P219)</f>
        <v>0</v>
      </c>
      <c r="Q217" s="183"/>
      <c r="R217" s="184">
        <f>SUM(R218:R219)</f>
        <v>1.143</v>
      </c>
      <c r="S217" s="183"/>
      <c r="T217" s="185">
        <f>SUM(T218:T219)</f>
        <v>0</v>
      </c>
      <c r="AR217" s="186" t="s">
        <v>76</v>
      </c>
      <c r="AT217" s="187" t="s">
        <v>67</v>
      </c>
      <c r="AU217" s="187" t="s">
        <v>76</v>
      </c>
      <c r="AY217" s="186" t="s">
        <v>124</v>
      </c>
      <c r="BK217" s="188">
        <f>SUM(BK218:BK219)</f>
        <v>0</v>
      </c>
    </row>
    <row r="218" spans="2:65" s="1" customFormat="1" ht="16.5" customHeight="1">
      <c r="B218" s="40"/>
      <c r="C218" s="191" t="s">
        <v>376</v>
      </c>
      <c r="D218" s="191" t="s">
        <v>127</v>
      </c>
      <c r="E218" s="192" t="s">
        <v>377</v>
      </c>
      <c r="F218" s="193" t="s">
        <v>378</v>
      </c>
      <c r="G218" s="194" t="s">
        <v>203</v>
      </c>
      <c r="H218" s="195">
        <v>100</v>
      </c>
      <c r="I218" s="196"/>
      <c r="J218" s="197">
        <f>ROUND(I218*H218,2)</f>
        <v>0</v>
      </c>
      <c r="K218" s="193" t="s">
        <v>21</v>
      </c>
      <c r="L218" s="60"/>
      <c r="M218" s="198" t="s">
        <v>21</v>
      </c>
      <c r="N218" s="199" t="s">
        <v>39</v>
      </c>
      <c r="O218" s="41"/>
      <c r="P218" s="200">
        <f>O218*H218</f>
        <v>0</v>
      </c>
      <c r="Q218" s="200">
        <v>0.01143</v>
      </c>
      <c r="R218" s="200">
        <f>Q218*H218</f>
        <v>1.143</v>
      </c>
      <c r="S218" s="200">
        <v>0</v>
      </c>
      <c r="T218" s="201">
        <f>S218*H218</f>
        <v>0</v>
      </c>
      <c r="AR218" s="23" t="s">
        <v>158</v>
      </c>
      <c r="AT218" s="23" t="s">
        <v>127</v>
      </c>
      <c r="AU218" s="23" t="s">
        <v>78</v>
      </c>
      <c r="AY218" s="23" t="s">
        <v>124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76</v>
      </c>
      <c r="BK218" s="202">
        <f>ROUND(I218*H218,2)</f>
        <v>0</v>
      </c>
      <c r="BL218" s="23" t="s">
        <v>158</v>
      </c>
      <c r="BM218" s="23" t="s">
        <v>379</v>
      </c>
    </row>
    <row r="219" spans="2:51" s="11" customFormat="1" ht="13.5">
      <c r="B219" s="209"/>
      <c r="C219" s="210"/>
      <c r="D219" s="203" t="s">
        <v>207</v>
      </c>
      <c r="E219" s="211" t="s">
        <v>21</v>
      </c>
      <c r="F219" s="212" t="s">
        <v>380</v>
      </c>
      <c r="G219" s="210"/>
      <c r="H219" s="213">
        <v>100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207</v>
      </c>
      <c r="AU219" s="219" t="s">
        <v>78</v>
      </c>
      <c r="AV219" s="11" t="s">
        <v>78</v>
      </c>
      <c r="AW219" s="11" t="s">
        <v>32</v>
      </c>
      <c r="AX219" s="11" t="s">
        <v>76</v>
      </c>
      <c r="AY219" s="219" t="s">
        <v>124</v>
      </c>
    </row>
    <row r="220" spans="2:63" s="10" customFormat="1" ht="29.25" customHeight="1">
      <c r="B220" s="175"/>
      <c r="C220" s="176"/>
      <c r="D220" s="177" t="s">
        <v>67</v>
      </c>
      <c r="E220" s="189" t="s">
        <v>177</v>
      </c>
      <c r="F220" s="189" t="s">
        <v>381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SUM(P221:P246)</f>
        <v>0</v>
      </c>
      <c r="Q220" s="183"/>
      <c r="R220" s="184">
        <f>SUM(R221:R246)</f>
        <v>0.716352</v>
      </c>
      <c r="S220" s="183"/>
      <c r="T220" s="185">
        <f>SUM(T221:T246)</f>
        <v>0.2</v>
      </c>
      <c r="AR220" s="186" t="s">
        <v>76</v>
      </c>
      <c r="AT220" s="187" t="s">
        <v>67</v>
      </c>
      <c r="AU220" s="187" t="s">
        <v>76</v>
      </c>
      <c r="AY220" s="186" t="s">
        <v>124</v>
      </c>
      <c r="BK220" s="188">
        <f>SUM(BK221:BK246)</f>
        <v>0</v>
      </c>
    </row>
    <row r="221" spans="2:65" s="1" customFormat="1" ht="16.5" customHeight="1">
      <c r="B221" s="40"/>
      <c r="C221" s="191" t="s">
        <v>382</v>
      </c>
      <c r="D221" s="191" t="s">
        <v>127</v>
      </c>
      <c r="E221" s="192" t="s">
        <v>383</v>
      </c>
      <c r="F221" s="193" t="s">
        <v>384</v>
      </c>
      <c r="G221" s="194" t="s">
        <v>385</v>
      </c>
      <c r="H221" s="195">
        <v>1</v>
      </c>
      <c r="I221" s="196"/>
      <c r="J221" s="197">
        <f>ROUND(I221*H221,2)</f>
        <v>0</v>
      </c>
      <c r="K221" s="193" t="s">
        <v>21</v>
      </c>
      <c r="L221" s="60"/>
      <c r="M221" s="198" t="s">
        <v>21</v>
      </c>
      <c r="N221" s="199" t="s">
        <v>39</v>
      </c>
      <c r="O221" s="41"/>
      <c r="P221" s="200">
        <f>O221*H221</f>
        <v>0</v>
      </c>
      <c r="Q221" s="200">
        <v>0</v>
      </c>
      <c r="R221" s="200">
        <f>Q221*H221</f>
        <v>0</v>
      </c>
      <c r="S221" s="200">
        <v>0.2</v>
      </c>
      <c r="T221" s="201">
        <f>S221*H221</f>
        <v>0.2</v>
      </c>
      <c r="AR221" s="23" t="s">
        <v>158</v>
      </c>
      <c r="AT221" s="23" t="s">
        <v>127</v>
      </c>
      <c r="AU221" s="23" t="s">
        <v>78</v>
      </c>
      <c r="AY221" s="23" t="s">
        <v>124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3" t="s">
        <v>76</v>
      </c>
      <c r="BK221" s="202">
        <f>ROUND(I221*H221,2)</f>
        <v>0</v>
      </c>
      <c r="BL221" s="23" t="s">
        <v>158</v>
      </c>
      <c r="BM221" s="23" t="s">
        <v>386</v>
      </c>
    </row>
    <row r="222" spans="2:51" s="11" customFormat="1" ht="13.5">
      <c r="B222" s="209"/>
      <c r="C222" s="210"/>
      <c r="D222" s="203" t="s">
        <v>207</v>
      </c>
      <c r="E222" s="211" t="s">
        <v>21</v>
      </c>
      <c r="F222" s="212" t="s">
        <v>387</v>
      </c>
      <c r="G222" s="210"/>
      <c r="H222" s="213">
        <v>1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207</v>
      </c>
      <c r="AU222" s="219" t="s">
        <v>78</v>
      </c>
      <c r="AV222" s="11" t="s">
        <v>78</v>
      </c>
      <c r="AW222" s="11" t="s">
        <v>32</v>
      </c>
      <c r="AX222" s="11" t="s">
        <v>76</v>
      </c>
      <c r="AY222" s="219" t="s">
        <v>124</v>
      </c>
    </row>
    <row r="223" spans="2:65" s="1" customFormat="1" ht="25.5" customHeight="1">
      <c r="B223" s="40"/>
      <c r="C223" s="191" t="s">
        <v>388</v>
      </c>
      <c r="D223" s="191" t="s">
        <v>127</v>
      </c>
      <c r="E223" s="192" t="s">
        <v>389</v>
      </c>
      <c r="F223" s="193" t="s">
        <v>390</v>
      </c>
      <c r="G223" s="194" t="s">
        <v>240</v>
      </c>
      <c r="H223" s="195">
        <v>1.2</v>
      </c>
      <c r="I223" s="196"/>
      <c r="J223" s="197">
        <f>ROUND(I223*H223,2)</f>
        <v>0</v>
      </c>
      <c r="K223" s="193" t="s">
        <v>204</v>
      </c>
      <c r="L223" s="60"/>
      <c r="M223" s="198" t="s">
        <v>21</v>
      </c>
      <c r="N223" s="199" t="s">
        <v>39</v>
      </c>
      <c r="O223" s="41"/>
      <c r="P223" s="200">
        <f>O223*H223</f>
        <v>0</v>
      </c>
      <c r="Q223" s="200">
        <v>1E-05</v>
      </c>
      <c r="R223" s="200">
        <f>Q223*H223</f>
        <v>1.2E-05</v>
      </c>
      <c r="S223" s="200">
        <v>0</v>
      </c>
      <c r="T223" s="201">
        <f>S223*H223</f>
        <v>0</v>
      </c>
      <c r="AR223" s="23" t="s">
        <v>158</v>
      </c>
      <c r="AT223" s="23" t="s">
        <v>127</v>
      </c>
      <c r="AU223" s="23" t="s">
        <v>78</v>
      </c>
      <c r="AY223" s="23" t="s">
        <v>124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76</v>
      </c>
      <c r="BK223" s="202">
        <f>ROUND(I223*H223,2)</f>
        <v>0</v>
      </c>
      <c r="BL223" s="23" t="s">
        <v>158</v>
      </c>
      <c r="BM223" s="23" t="s">
        <v>391</v>
      </c>
    </row>
    <row r="224" spans="2:51" s="11" customFormat="1" ht="13.5">
      <c r="B224" s="209"/>
      <c r="C224" s="210"/>
      <c r="D224" s="203" t="s">
        <v>207</v>
      </c>
      <c r="E224" s="211" t="s">
        <v>21</v>
      </c>
      <c r="F224" s="212" t="s">
        <v>392</v>
      </c>
      <c r="G224" s="210"/>
      <c r="H224" s="213">
        <v>1.2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207</v>
      </c>
      <c r="AU224" s="219" t="s">
        <v>78</v>
      </c>
      <c r="AV224" s="11" t="s">
        <v>78</v>
      </c>
      <c r="AW224" s="11" t="s">
        <v>32</v>
      </c>
      <c r="AX224" s="11" t="s">
        <v>76</v>
      </c>
      <c r="AY224" s="219" t="s">
        <v>124</v>
      </c>
    </row>
    <row r="225" spans="2:65" s="1" customFormat="1" ht="25.5" customHeight="1">
      <c r="B225" s="40"/>
      <c r="C225" s="191" t="s">
        <v>393</v>
      </c>
      <c r="D225" s="191" t="s">
        <v>127</v>
      </c>
      <c r="E225" s="192" t="s">
        <v>394</v>
      </c>
      <c r="F225" s="193" t="s">
        <v>395</v>
      </c>
      <c r="G225" s="194" t="s">
        <v>240</v>
      </c>
      <c r="H225" s="195">
        <v>1.2</v>
      </c>
      <c r="I225" s="196"/>
      <c r="J225" s="197">
        <f>ROUND(I225*H225,2)</f>
        <v>0</v>
      </c>
      <c r="K225" s="193" t="s">
        <v>204</v>
      </c>
      <c r="L225" s="60"/>
      <c r="M225" s="198" t="s">
        <v>21</v>
      </c>
      <c r="N225" s="199" t="s">
        <v>39</v>
      </c>
      <c r="O225" s="4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AR225" s="23" t="s">
        <v>158</v>
      </c>
      <c r="AT225" s="23" t="s">
        <v>127</v>
      </c>
      <c r="AU225" s="23" t="s">
        <v>78</v>
      </c>
      <c r="AY225" s="23" t="s">
        <v>124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3" t="s">
        <v>76</v>
      </c>
      <c r="BK225" s="202">
        <f>ROUND(I225*H225,2)</f>
        <v>0</v>
      </c>
      <c r="BL225" s="23" t="s">
        <v>158</v>
      </c>
      <c r="BM225" s="23" t="s">
        <v>396</v>
      </c>
    </row>
    <row r="226" spans="2:51" s="11" customFormat="1" ht="13.5">
      <c r="B226" s="209"/>
      <c r="C226" s="210"/>
      <c r="D226" s="203" t="s">
        <v>207</v>
      </c>
      <c r="E226" s="211" t="s">
        <v>21</v>
      </c>
      <c r="F226" s="212" t="s">
        <v>392</v>
      </c>
      <c r="G226" s="210"/>
      <c r="H226" s="213">
        <v>1.2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207</v>
      </c>
      <c r="AU226" s="219" t="s">
        <v>78</v>
      </c>
      <c r="AV226" s="11" t="s">
        <v>78</v>
      </c>
      <c r="AW226" s="11" t="s">
        <v>32</v>
      </c>
      <c r="AX226" s="11" t="s">
        <v>76</v>
      </c>
      <c r="AY226" s="219" t="s">
        <v>124</v>
      </c>
    </row>
    <row r="227" spans="2:65" s="1" customFormat="1" ht="16.5" customHeight="1">
      <c r="B227" s="40"/>
      <c r="C227" s="231" t="s">
        <v>397</v>
      </c>
      <c r="D227" s="231" t="s">
        <v>291</v>
      </c>
      <c r="E227" s="232" t="s">
        <v>398</v>
      </c>
      <c r="F227" s="233" t="s">
        <v>399</v>
      </c>
      <c r="G227" s="234" t="s">
        <v>240</v>
      </c>
      <c r="H227" s="235">
        <v>6</v>
      </c>
      <c r="I227" s="236"/>
      <c r="J227" s="237">
        <f>ROUND(I227*H227,2)</f>
        <v>0</v>
      </c>
      <c r="K227" s="233" t="s">
        <v>204</v>
      </c>
      <c r="L227" s="238"/>
      <c r="M227" s="239" t="s">
        <v>21</v>
      </c>
      <c r="N227" s="240" t="s">
        <v>39</v>
      </c>
      <c r="O227" s="41"/>
      <c r="P227" s="200">
        <f>O227*H227</f>
        <v>0</v>
      </c>
      <c r="Q227" s="200">
        <v>0.00241</v>
      </c>
      <c r="R227" s="200">
        <f>Q227*H227</f>
        <v>0.014459999999999999</v>
      </c>
      <c r="S227" s="200">
        <v>0</v>
      </c>
      <c r="T227" s="201">
        <f>S227*H227</f>
        <v>0</v>
      </c>
      <c r="AR227" s="23" t="s">
        <v>177</v>
      </c>
      <c r="AT227" s="23" t="s">
        <v>291</v>
      </c>
      <c r="AU227" s="23" t="s">
        <v>78</v>
      </c>
      <c r="AY227" s="23" t="s">
        <v>124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76</v>
      </c>
      <c r="BK227" s="202">
        <f>ROUND(I227*H227,2)</f>
        <v>0</v>
      </c>
      <c r="BL227" s="23" t="s">
        <v>158</v>
      </c>
      <c r="BM227" s="23" t="s">
        <v>400</v>
      </c>
    </row>
    <row r="228" spans="2:51" s="11" customFormat="1" ht="13.5">
      <c r="B228" s="209"/>
      <c r="C228" s="210"/>
      <c r="D228" s="203" t="s">
        <v>207</v>
      </c>
      <c r="E228" s="211" t="s">
        <v>21</v>
      </c>
      <c r="F228" s="212" t="s">
        <v>401</v>
      </c>
      <c r="G228" s="210"/>
      <c r="H228" s="213">
        <v>6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207</v>
      </c>
      <c r="AU228" s="219" t="s">
        <v>78</v>
      </c>
      <c r="AV228" s="11" t="s">
        <v>78</v>
      </c>
      <c r="AW228" s="11" t="s">
        <v>32</v>
      </c>
      <c r="AX228" s="11" t="s">
        <v>76</v>
      </c>
      <c r="AY228" s="219" t="s">
        <v>124</v>
      </c>
    </row>
    <row r="229" spans="2:65" s="1" customFormat="1" ht="16.5" customHeight="1">
      <c r="B229" s="40"/>
      <c r="C229" s="191" t="s">
        <v>402</v>
      </c>
      <c r="D229" s="191" t="s">
        <v>127</v>
      </c>
      <c r="E229" s="192" t="s">
        <v>403</v>
      </c>
      <c r="F229" s="193" t="s">
        <v>404</v>
      </c>
      <c r="G229" s="194" t="s">
        <v>385</v>
      </c>
      <c r="H229" s="195">
        <v>1</v>
      </c>
      <c r="I229" s="196"/>
      <c r="J229" s="197">
        <f>ROUND(I229*H229,2)</f>
        <v>0</v>
      </c>
      <c r="K229" s="193" t="s">
        <v>204</v>
      </c>
      <c r="L229" s="60"/>
      <c r="M229" s="198" t="s">
        <v>21</v>
      </c>
      <c r="N229" s="199" t="s">
        <v>39</v>
      </c>
      <c r="O229" s="41"/>
      <c r="P229" s="200">
        <f>O229*H229</f>
        <v>0</v>
      </c>
      <c r="Q229" s="200">
        <v>0.14494</v>
      </c>
      <c r="R229" s="200">
        <f>Q229*H229</f>
        <v>0.14494</v>
      </c>
      <c r="S229" s="200">
        <v>0</v>
      </c>
      <c r="T229" s="201">
        <f>S229*H229</f>
        <v>0</v>
      </c>
      <c r="AR229" s="23" t="s">
        <v>158</v>
      </c>
      <c r="AT229" s="23" t="s">
        <v>127</v>
      </c>
      <c r="AU229" s="23" t="s">
        <v>78</v>
      </c>
      <c r="AY229" s="23" t="s">
        <v>124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3" t="s">
        <v>76</v>
      </c>
      <c r="BK229" s="202">
        <f>ROUND(I229*H229,2)</f>
        <v>0</v>
      </c>
      <c r="BL229" s="23" t="s">
        <v>158</v>
      </c>
      <c r="BM229" s="23" t="s">
        <v>405</v>
      </c>
    </row>
    <row r="230" spans="2:51" s="11" customFormat="1" ht="13.5">
      <c r="B230" s="209"/>
      <c r="C230" s="210"/>
      <c r="D230" s="203" t="s">
        <v>207</v>
      </c>
      <c r="E230" s="211" t="s">
        <v>21</v>
      </c>
      <c r="F230" s="212" t="s">
        <v>387</v>
      </c>
      <c r="G230" s="210"/>
      <c r="H230" s="213">
        <v>1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207</v>
      </c>
      <c r="AU230" s="219" t="s">
        <v>78</v>
      </c>
      <c r="AV230" s="11" t="s">
        <v>78</v>
      </c>
      <c r="AW230" s="11" t="s">
        <v>32</v>
      </c>
      <c r="AX230" s="11" t="s">
        <v>76</v>
      </c>
      <c r="AY230" s="219" t="s">
        <v>124</v>
      </c>
    </row>
    <row r="231" spans="2:65" s="1" customFormat="1" ht="16.5" customHeight="1">
      <c r="B231" s="40"/>
      <c r="C231" s="231" t="s">
        <v>406</v>
      </c>
      <c r="D231" s="231" t="s">
        <v>291</v>
      </c>
      <c r="E231" s="232" t="s">
        <v>407</v>
      </c>
      <c r="F231" s="233" t="s">
        <v>408</v>
      </c>
      <c r="G231" s="234" t="s">
        <v>385</v>
      </c>
      <c r="H231" s="235">
        <v>1</v>
      </c>
      <c r="I231" s="236"/>
      <c r="J231" s="237">
        <f>ROUND(I231*H231,2)</f>
        <v>0</v>
      </c>
      <c r="K231" s="233" t="s">
        <v>204</v>
      </c>
      <c r="L231" s="238"/>
      <c r="M231" s="239" t="s">
        <v>21</v>
      </c>
      <c r="N231" s="240" t="s">
        <v>39</v>
      </c>
      <c r="O231" s="41"/>
      <c r="P231" s="200">
        <f>O231*H231</f>
        <v>0</v>
      </c>
      <c r="Q231" s="200">
        <v>0.097</v>
      </c>
      <c r="R231" s="200">
        <f>Q231*H231</f>
        <v>0.097</v>
      </c>
      <c r="S231" s="200">
        <v>0</v>
      </c>
      <c r="T231" s="201">
        <f>S231*H231</f>
        <v>0</v>
      </c>
      <c r="AR231" s="23" t="s">
        <v>177</v>
      </c>
      <c r="AT231" s="23" t="s">
        <v>291</v>
      </c>
      <c r="AU231" s="23" t="s">
        <v>78</v>
      </c>
      <c r="AY231" s="23" t="s">
        <v>124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76</v>
      </c>
      <c r="BK231" s="202">
        <f>ROUND(I231*H231,2)</f>
        <v>0</v>
      </c>
      <c r="BL231" s="23" t="s">
        <v>158</v>
      </c>
      <c r="BM231" s="23" t="s">
        <v>409</v>
      </c>
    </row>
    <row r="232" spans="2:51" s="11" customFormat="1" ht="13.5">
      <c r="B232" s="209"/>
      <c r="C232" s="210"/>
      <c r="D232" s="203" t="s">
        <v>207</v>
      </c>
      <c r="E232" s="211" t="s">
        <v>21</v>
      </c>
      <c r="F232" s="212" t="s">
        <v>387</v>
      </c>
      <c r="G232" s="210"/>
      <c r="H232" s="213">
        <v>1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207</v>
      </c>
      <c r="AU232" s="219" t="s">
        <v>78</v>
      </c>
      <c r="AV232" s="11" t="s">
        <v>78</v>
      </c>
      <c r="AW232" s="11" t="s">
        <v>32</v>
      </c>
      <c r="AX232" s="11" t="s">
        <v>76</v>
      </c>
      <c r="AY232" s="219" t="s">
        <v>124</v>
      </c>
    </row>
    <row r="233" spans="2:65" s="1" customFormat="1" ht="16.5" customHeight="1">
      <c r="B233" s="40"/>
      <c r="C233" s="231" t="s">
        <v>410</v>
      </c>
      <c r="D233" s="231" t="s">
        <v>291</v>
      </c>
      <c r="E233" s="232" t="s">
        <v>411</v>
      </c>
      <c r="F233" s="233" t="s">
        <v>412</v>
      </c>
      <c r="G233" s="234" t="s">
        <v>385</v>
      </c>
      <c r="H233" s="235">
        <v>1</v>
      </c>
      <c r="I233" s="236"/>
      <c r="J233" s="237">
        <f>ROUND(I233*H233,2)</f>
        <v>0</v>
      </c>
      <c r="K233" s="233" t="s">
        <v>204</v>
      </c>
      <c r="L233" s="238"/>
      <c r="M233" s="239" t="s">
        <v>21</v>
      </c>
      <c r="N233" s="240" t="s">
        <v>39</v>
      </c>
      <c r="O233" s="41"/>
      <c r="P233" s="200">
        <f>O233*H233</f>
        <v>0</v>
      </c>
      <c r="Q233" s="200">
        <v>0.111</v>
      </c>
      <c r="R233" s="200">
        <f>Q233*H233</f>
        <v>0.111</v>
      </c>
      <c r="S233" s="200">
        <v>0</v>
      </c>
      <c r="T233" s="201">
        <f>S233*H233</f>
        <v>0</v>
      </c>
      <c r="AR233" s="23" t="s">
        <v>177</v>
      </c>
      <c r="AT233" s="23" t="s">
        <v>291</v>
      </c>
      <c r="AU233" s="23" t="s">
        <v>78</v>
      </c>
      <c r="AY233" s="23" t="s">
        <v>124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76</v>
      </c>
      <c r="BK233" s="202">
        <f>ROUND(I233*H233,2)</f>
        <v>0</v>
      </c>
      <c r="BL233" s="23" t="s">
        <v>158</v>
      </c>
      <c r="BM233" s="23" t="s">
        <v>413</v>
      </c>
    </row>
    <row r="234" spans="2:51" s="11" customFormat="1" ht="13.5">
      <c r="B234" s="209"/>
      <c r="C234" s="210"/>
      <c r="D234" s="203" t="s">
        <v>207</v>
      </c>
      <c r="E234" s="211" t="s">
        <v>21</v>
      </c>
      <c r="F234" s="212" t="s">
        <v>387</v>
      </c>
      <c r="G234" s="210"/>
      <c r="H234" s="213">
        <v>1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207</v>
      </c>
      <c r="AU234" s="219" t="s">
        <v>78</v>
      </c>
      <c r="AV234" s="11" t="s">
        <v>78</v>
      </c>
      <c r="AW234" s="11" t="s">
        <v>32</v>
      </c>
      <c r="AX234" s="11" t="s">
        <v>76</v>
      </c>
      <c r="AY234" s="219" t="s">
        <v>124</v>
      </c>
    </row>
    <row r="235" spans="2:65" s="1" customFormat="1" ht="16.5" customHeight="1">
      <c r="B235" s="40"/>
      <c r="C235" s="231" t="s">
        <v>414</v>
      </c>
      <c r="D235" s="231" t="s">
        <v>291</v>
      </c>
      <c r="E235" s="232" t="s">
        <v>415</v>
      </c>
      <c r="F235" s="233" t="s">
        <v>416</v>
      </c>
      <c r="G235" s="234" t="s">
        <v>385</v>
      </c>
      <c r="H235" s="235">
        <v>1</v>
      </c>
      <c r="I235" s="236"/>
      <c r="J235" s="237">
        <f>ROUND(I235*H235,2)</f>
        <v>0</v>
      </c>
      <c r="K235" s="233" t="s">
        <v>204</v>
      </c>
      <c r="L235" s="238"/>
      <c r="M235" s="239" t="s">
        <v>21</v>
      </c>
      <c r="N235" s="240" t="s">
        <v>39</v>
      </c>
      <c r="O235" s="41"/>
      <c r="P235" s="200">
        <f>O235*H235</f>
        <v>0</v>
      </c>
      <c r="Q235" s="200">
        <v>0.027</v>
      </c>
      <c r="R235" s="200">
        <f>Q235*H235</f>
        <v>0.027</v>
      </c>
      <c r="S235" s="200">
        <v>0</v>
      </c>
      <c r="T235" s="201">
        <f>S235*H235</f>
        <v>0</v>
      </c>
      <c r="AR235" s="23" t="s">
        <v>177</v>
      </c>
      <c r="AT235" s="23" t="s">
        <v>291</v>
      </c>
      <c r="AU235" s="23" t="s">
        <v>78</v>
      </c>
      <c r="AY235" s="23" t="s">
        <v>124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3" t="s">
        <v>76</v>
      </c>
      <c r="BK235" s="202">
        <f>ROUND(I235*H235,2)</f>
        <v>0</v>
      </c>
      <c r="BL235" s="23" t="s">
        <v>158</v>
      </c>
      <c r="BM235" s="23" t="s">
        <v>417</v>
      </c>
    </row>
    <row r="236" spans="2:51" s="11" customFormat="1" ht="13.5">
      <c r="B236" s="209"/>
      <c r="C236" s="210"/>
      <c r="D236" s="203" t="s">
        <v>207</v>
      </c>
      <c r="E236" s="211" t="s">
        <v>21</v>
      </c>
      <c r="F236" s="212" t="s">
        <v>387</v>
      </c>
      <c r="G236" s="210"/>
      <c r="H236" s="213">
        <v>1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207</v>
      </c>
      <c r="AU236" s="219" t="s">
        <v>78</v>
      </c>
      <c r="AV236" s="11" t="s">
        <v>78</v>
      </c>
      <c r="AW236" s="11" t="s">
        <v>32</v>
      </c>
      <c r="AX236" s="11" t="s">
        <v>76</v>
      </c>
      <c r="AY236" s="219" t="s">
        <v>124</v>
      </c>
    </row>
    <row r="237" spans="2:65" s="1" customFormat="1" ht="16.5" customHeight="1">
      <c r="B237" s="40"/>
      <c r="C237" s="231" t="s">
        <v>418</v>
      </c>
      <c r="D237" s="231" t="s">
        <v>291</v>
      </c>
      <c r="E237" s="232" t="s">
        <v>419</v>
      </c>
      <c r="F237" s="233" t="s">
        <v>420</v>
      </c>
      <c r="G237" s="234" t="s">
        <v>385</v>
      </c>
      <c r="H237" s="235">
        <v>1</v>
      </c>
      <c r="I237" s="236"/>
      <c r="J237" s="237">
        <f>ROUND(I237*H237,2)</f>
        <v>0</v>
      </c>
      <c r="K237" s="233" t="s">
        <v>204</v>
      </c>
      <c r="L237" s="238"/>
      <c r="M237" s="239" t="s">
        <v>21</v>
      </c>
      <c r="N237" s="240" t="s">
        <v>39</v>
      </c>
      <c r="O237" s="41"/>
      <c r="P237" s="200">
        <f>O237*H237</f>
        <v>0</v>
      </c>
      <c r="Q237" s="200">
        <v>0.006</v>
      </c>
      <c r="R237" s="200">
        <f>Q237*H237</f>
        <v>0.006</v>
      </c>
      <c r="S237" s="200">
        <v>0</v>
      </c>
      <c r="T237" s="201">
        <f>S237*H237</f>
        <v>0</v>
      </c>
      <c r="AR237" s="23" t="s">
        <v>177</v>
      </c>
      <c r="AT237" s="23" t="s">
        <v>291</v>
      </c>
      <c r="AU237" s="23" t="s">
        <v>78</v>
      </c>
      <c r="AY237" s="23" t="s">
        <v>124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3" t="s">
        <v>76</v>
      </c>
      <c r="BK237" s="202">
        <f>ROUND(I237*H237,2)</f>
        <v>0</v>
      </c>
      <c r="BL237" s="23" t="s">
        <v>158</v>
      </c>
      <c r="BM237" s="23" t="s">
        <v>421</v>
      </c>
    </row>
    <row r="238" spans="2:51" s="11" customFormat="1" ht="13.5">
      <c r="B238" s="209"/>
      <c r="C238" s="210"/>
      <c r="D238" s="203" t="s">
        <v>207</v>
      </c>
      <c r="E238" s="211" t="s">
        <v>21</v>
      </c>
      <c r="F238" s="212" t="s">
        <v>387</v>
      </c>
      <c r="G238" s="210"/>
      <c r="H238" s="213">
        <v>1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207</v>
      </c>
      <c r="AU238" s="219" t="s">
        <v>78</v>
      </c>
      <c r="AV238" s="11" t="s">
        <v>78</v>
      </c>
      <c r="AW238" s="11" t="s">
        <v>32</v>
      </c>
      <c r="AX238" s="11" t="s">
        <v>76</v>
      </c>
      <c r="AY238" s="219" t="s">
        <v>124</v>
      </c>
    </row>
    <row r="239" spans="2:65" s="1" customFormat="1" ht="16.5" customHeight="1">
      <c r="B239" s="40"/>
      <c r="C239" s="231" t="s">
        <v>422</v>
      </c>
      <c r="D239" s="231" t="s">
        <v>291</v>
      </c>
      <c r="E239" s="232" t="s">
        <v>423</v>
      </c>
      <c r="F239" s="233" t="s">
        <v>424</v>
      </c>
      <c r="G239" s="234" t="s">
        <v>385</v>
      </c>
      <c r="H239" s="235">
        <v>1</v>
      </c>
      <c r="I239" s="236"/>
      <c r="J239" s="237">
        <f>ROUND(I239*H239,2)</f>
        <v>0</v>
      </c>
      <c r="K239" s="233" t="s">
        <v>425</v>
      </c>
      <c r="L239" s="238"/>
      <c r="M239" s="239" t="s">
        <v>21</v>
      </c>
      <c r="N239" s="240" t="s">
        <v>39</v>
      </c>
      <c r="O239" s="41"/>
      <c r="P239" s="200">
        <f>O239*H239</f>
        <v>0</v>
      </c>
      <c r="Q239" s="200">
        <v>0.06</v>
      </c>
      <c r="R239" s="200">
        <f>Q239*H239</f>
        <v>0.06</v>
      </c>
      <c r="S239" s="200">
        <v>0</v>
      </c>
      <c r="T239" s="201">
        <f>S239*H239</f>
        <v>0</v>
      </c>
      <c r="AR239" s="23" t="s">
        <v>177</v>
      </c>
      <c r="AT239" s="23" t="s">
        <v>291</v>
      </c>
      <c r="AU239" s="23" t="s">
        <v>78</v>
      </c>
      <c r="AY239" s="23" t="s">
        <v>124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3" t="s">
        <v>76</v>
      </c>
      <c r="BK239" s="202">
        <f>ROUND(I239*H239,2)</f>
        <v>0</v>
      </c>
      <c r="BL239" s="23" t="s">
        <v>158</v>
      </c>
      <c r="BM239" s="23" t="s">
        <v>426</v>
      </c>
    </row>
    <row r="240" spans="2:51" s="11" customFormat="1" ht="13.5">
      <c r="B240" s="209"/>
      <c r="C240" s="210"/>
      <c r="D240" s="203" t="s">
        <v>207</v>
      </c>
      <c r="E240" s="211" t="s">
        <v>21</v>
      </c>
      <c r="F240" s="212" t="s">
        <v>387</v>
      </c>
      <c r="G240" s="210"/>
      <c r="H240" s="213">
        <v>1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207</v>
      </c>
      <c r="AU240" s="219" t="s">
        <v>78</v>
      </c>
      <c r="AV240" s="11" t="s">
        <v>78</v>
      </c>
      <c r="AW240" s="11" t="s">
        <v>32</v>
      </c>
      <c r="AX240" s="11" t="s">
        <v>76</v>
      </c>
      <c r="AY240" s="219" t="s">
        <v>124</v>
      </c>
    </row>
    <row r="241" spans="2:65" s="1" customFormat="1" ht="25.5" customHeight="1">
      <c r="B241" s="40"/>
      <c r="C241" s="191" t="s">
        <v>427</v>
      </c>
      <c r="D241" s="191" t="s">
        <v>127</v>
      </c>
      <c r="E241" s="192" t="s">
        <v>428</v>
      </c>
      <c r="F241" s="193" t="s">
        <v>429</v>
      </c>
      <c r="G241" s="194" t="s">
        <v>385</v>
      </c>
      <c r="H241" s="195">
        <v>1</v>
      </c>
      <c r="I241" s="196"/>
      <c r="J241" s="197">
        <f>ROUND(I241*H241,2)</f>
        <v>0</v>
      </c>
      <c r="K241" s="193" t="s">
        <v>204</v>
      </c>
      <c r="L241" s="60"/>
      <c r="M241" s="198" t="s">
        <v>21</v>
      </c>
      <c r="N241" s="199" t="s">
        <v>39</v>
      </c>
      <c r="O241" s="41"/>
      <c r="P241" s="200">
        <f>O241*H241</f>
        <v>0</v>
      </c>
      <c r="Q241" s="200">
        <v>0.21734</v>
      </c>
      <c r="R241" s="200">
        <f>Q241*H241</f>
        <v>0.21734</v>
      </c>
      <c r="S241" s="200">
        <v>0</v>
      </c>
      <c r="T241" s="201">
        <f>S241*H241</f>
        <v>0</v>
      </c>
      <c r="AR241" s="23" t="s">
        <v>158</v>
      </c>
      <c r="AT241" s="23" t="s">
        <v>127</v>
      </c>
      <c r="AU241" s="23" t="s">
        <v>78</v>
      </c>
      <c r="AY241" s="23" t="s">
        <v>124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76</v>
      </c>
      <c r="BK241" s="202">
        <f>ROUND(I241*H241,2)</f>
        <v>0</v>
      </c>
      <c r="BL241" s="23" t="s">
        <v>158</v>
      </c>
      <c r="BM241" s="23" t="s">
        <v>430</v>
      </c>
    </row>
    <row r="242" spans="2:51" s="11" customFormat="1" ht="13.5">
      <c r="B242" s="209"/>
      <c r="C242" s="210"/>
      <c r="D242" s="203" t="s">
        <v>207</v>
      </c>
      <c r="E242" s="211" t="s">
        <v>21</v>
      </c>
      <c r="F242" s="212" t="s">
        <v>387</v>
      </c>
      <c r="G242" s="210"/>
      <c r="H242" s="213">
        <v>1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207</v>
      </c>
      <c r="AU242" s="219" t="s">
        <v>78</v>
      </c>
      <c r="AV242" s="11" t="s">
        <v>78</v>
      </c>
      <c r="AW242" s="11" t="s">
        <v>32</v>
      </c>
      <c r="AX242" s="11" t="s">
        <v>76</v>
      </c>
      <c r="AY242" s="219" t="s">
        <v>124</v>
      </c>
    </row>
    <row r="243" spans="2:65" s="1" customFormat="1" ht="16.5" customHeight="1">
      <c r="B243" s="40"/>
      <c r="C243" s="231" t="s">
        <v>431</v>
      </c>
      <c r="D243" s="231" t="s">
        <v>291</v>
      </c>
      <c r="E243" s="232" t="s">
        <v>432</v>
      </c>
      <c r="F243" s="233" t="s">
        <v>433</v>
      </c>
      <c r="G243" s="234" t="s">
        <v>385</v>
      </c>
      <c r="H243" s="235">
        <v>1</v>
      </c>
      <c r="I243" s="236"/>
      <c r="J243" s="237">
        <f>ROUND(I243*H243,2)</f>
        <v>0</v>
      </c>
      <c r="K243" s="233" t="s">
        <v>131</v>
      </c>
      <c r="L243" s="238"/>
      <c r="M243" s="239" t="s">
        <v>21</v>
      </c>
      <c r="N243" s="240" t="s">
        <v>39</v>
      </c>
      <c r="O243" s="41"/>
      <c r="P243" s="200">
        <f>O243*H243</f>
        <v>0</v>
      </c>
      <c r="Q243" s="200">
        <v>0.0386</v>
      </c>
      <c r="R243" s="200">
        <f>Q243*H243</f>
        <v>0.0386</v>
      </c>
      <c r="S243" s="200">
        <v>0</v>
      </c>
      <c r="T243" s="201">
        <f>S243*H243</f>
        <v>0</v>
      </c>
      <c r="AR243" s="23" t="s">
        <v>177</v>
      </c>
      <c r="AT243" s="23" t="s">
        <v>291</v>
      </c>
      <c r="AU243" s="23" t="s">
        <v>78</v>
      </c>
      <c r="AY243" s="23" t="s">
        <v>124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3" t="s">
        <v>76</v>
      </c>
      <c r="BK243" s="202">
        <f>ROUND(I243*H243,2)</f>
        <v>0</v>
      </c>
      <c r="BL243" s="23" t="s">
        <v>158</v>
      </c>
      <c r="BM243" s="23" t="s">
        <v>434</v>
      </c>
    </row>
    <row r="244" spans="2:51" s="11" customFormat="1" ht="13.5">
      <c r="B244" s="209"/>
      <c r="C244" s="210"/>
      <c r="D244" s="203" t="s">
        <v>207</v>
      </c>
      <c r="E244" s="211" t="s">
        <v>21</v>
      </c>
      <c r="F244" s="212" t="s">
        <v>387</v>
      </c>
      <c r="G244" s="210"/>
      <c r="H244" s="213">
        <v>1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207</v>
      </c>
      <c r="AU244" s="219" t="s">
        <v>78</v>
      </c>
      <c r="AV244" s="11" t="s">
        <v>78</v>
      </c>
      <c r="AW244" s="11" t="s">
        <v>32</v>
      </c>
      <c r="AX244" s="11" t="s">
        <v>76</v>
      </c>
      <c r="AY244" s="219" t="s">
        <v>124</v>
      </c>
    </row>
    <row r="245" spans="2:65" s="1" customFormat="1" ht="25.5" customHeight="1">
      <c r="B245" s="40"/>
      <c r="C245" s="191" t="s">
        <v>435</v>
      </c>
      <c r="D245" s="191" t="s">
        <v>127</v>
      </c>
      <c r="E245" s="192" t="s">
        <v>436</v>
      </c>
      <c r="F245" s="193" t="s">
        <v>437</v>
      </c>
      <c r="G245" s="194" t="s">
        <v>252</v>
      </c>
      <c r="H245" s="195">
        <v>0.6</v>
      </c>
      <c r="I245" s="196"/>
      <c r="J245" s="197">
        <f>ROUND(I245*H245,2)</f>
        <v>0</v>
      </c>
      <c r="K245" s="193" t="s">
        <v>204</v>
      </c>
      <c r="L245" s="60"/>
      <c r="M245" s="198" t="s">
        <v>21</v>
      </c>
      <c r="N245" s="199" t="s">
        <v>39</v>
      </c>
      <c r="O245" s="4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3" t="s">
        <v>158</v>
      </c>
      <c r="AT245" s="23" t="s">
        <v>127</v>
      </c>
      <c r="AU245" s="23" t="s">
        <v>78</v>
      </c>
      <c r="AY245" s="23" t="s">
        <v>124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76</v>
      </c>
      <c r="BK245" s="202">
        <f>ROUND(I245*H245,2)</f>
        <v>0</v>
      </c>
      <c r="BL245" s="23" t="s">
        <v>158</v>
      </c>
      <c r="BM245" s="23" t="s">
        <v>438</v>
      </c>
    </row>
    <row r="246" spans="2:51" s="11" customFormat="1" ht="13.5">
      <c r="B246" s="209"/>
      <c r="C246" s="210"/>
      <c r="D246" s="203" t="s">
        <v>207</v>
      </c>
      <c r="E246" s="211" t="s">
        <v>21</v>
      </c>
      <c r="F246" s="212" t="s">
        <v>439</v>
      </c>
      <c r="G246" s="210"/>
      <c r="H246" s="213">
        <v>0.6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207</v>
      </c>
      <c r="AU246" s="219" t="s">
        <v>78</v>
      </c>
      <c r="AV246" s="11" t="s">
        <v>78</v>
      </c>
      <c r="AW246" s="11" t="s">
        <v>32</v>
      </c>
      <c r="AX246" s="11" t="s">
        <v>76</v>
      </c>
      <c r="AY246" s="219" t="s">
        <v>124</v>
      </c>
    </row>
    <row r="247" spans="2:63" s="10" customFormat="1" ht="29.25" customHeight="1">
      <c r="B247" s="175"/>
      <c r="C247" s="176"/>
      <c r="D247" s="177" t="s">
        <v>67</v>
      </c>
      <c r="E247" s="189" t="s">
        <v>184</v>
      </c>
      <c r="F247" s="189" t="s">
        <v>440</v>
      </c>
      <c r="G247" s="176"/>
      <c r="H247" s="176"/>
      <c r="I247" s="179"/>
      <c r="J247" s="190">
        <f>BK247</f>
        <v>0</v>
      </c>
      <c r="K247" s="176"/>
      <c r="L247" s="181"/>
      <c r="M247" s="182"/>
      <c r="N247" s="183"/>
      <c r="O247" s="183"/>
      <c r="P247" s="184">
        <f>SUM(P248:P346)</f>
        <v>0</v>
      </c>
      <c r="Q247" s="183"/>
      <c r="R247" s="184">
        <f>SUM(R248:R346)</f>
        <v>28.586987000000008</v>
      </c>
      <c r="S247" s="183"/>
      <c r="T247" s="185">
        <f>SUM(T248:T346)</f>
        <v>0.351</v>
      </c>
      <c r="AR247" s="186" t="s">
        <v>76</v>
      </c>
      <c r="AT247" s="187" t="s">
        <v>67</v>
      </c>
      <c r="AU247" s="187" t="s">
        <v>76</v>
      </c>
      <c r="AY247" s="186" t="s">
        <v>124</v>
      </c>
      <c r="BK247" s="188">
        <f>SUM(BK248:BK346)</f>
        <v>0</v>
      </c>
    </row>
    <row r="248" spans="2:65" s="1" customFormat="1" ht="25.5" customHeight="1">
      <c r="B248" s="40"/>
      <c r="C248" s="191" t="s">
        <v>441</v>
      </c>
      <c r="D248" s="191" t="s">
        <v>127</v>
      </c>
      <c r="E248" s="192" t="s">
        <v>442</v>
      </c>
      <c r="F248" s="193" t="s">
        <v>443</v>
      </c>
      <c r="G248" s="194" t="s">
        <v>203</v>
      </c>
      <c r="H248" s="195">
        <v>34.1</v>
      </c>
      <c r="I248" s="196"/>
      <c r="J248" s="197">
        <f>ROUND(I248*H248,2)</f>
        <v>0</v>
      </c>
      <c r="K248" s="193" t="s">
        <v>21</v>
      </c>
      <c r="L248" s="60"/>
      <c r="M248" s="198" t="s">
        <v>21</v>
      </c>
      <c r="N248" s="199" t="s">
        <v>39</v>
      </c>
      <c r="O248" s="41"/>
      <c r="P248" s="200">
        <f>O248*H248</f>
        <v>0</v>
      </c>
      <c r="Q248" s="200">
        <v>0.00047</v>
      </c>
      <c r="R248" s="200">
        <f>Q248*H248</f>
        <v>0.016027</v>
      </c>
      <c r="S248" s="200">
        <v>0</v>
      </c>
      <c r="T248" s="201">
        <f>S248*H248</f>
        <v>0</v>
      </c>
      <c r="AR248" s="23" t="s">
        <v>158</v>
      </c>
      <c r="AT248" s="23" t="s">
        <v>127</v>
      </c>
      <c r="AU248" s="23" t="s">
        <v>78</v>
      </c>
      <c r="AY248" s="23" t="s">
        <v>124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23" t="s">
        <v>76</v>
      </c>
      <c r="BK248" s="202">
        <f>ROUND(I248*H248,2)</f>
        <v>0</v>
      </c>
      <c r="BL248" s="23" t="s">
        <v>158</v>
      </c>
      <c r="BM248" s="23" t="s">
        <v>444</v>
      </c>
    </row>
    <row r="249" spans="2:51" s="11" customFormat="1" ht="13.5">
      <c r="B249" s="209"/>
      <c r="C249" s="210"/>
      <c r="D249" s="203" t="s">
        <v>207</v>
      </c>
      <c r="E249" s="211" t="s">
        <v>21</v>
      </c>
      <c r="F249" s="212" t="s">
        <v>445</v>
      </c>
      <c r="G249" s="210"/>
      <c r="H249" s="213">
        <v>34.1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207</v>
      </c>
      <c r="AU249" s="219" t="s">
        <v>78</v>
      </c>
      <c r="AV249" s="11" t="s">
        <v>78</v>
      </c>
      <c r="AW249" s="11" t="s">
        <v>32</v>
      </c>
      <c r="AX249" s="11" t="s">
        <v>76</v>
      </c>
      <c r="AY249" s="219" t="s">
        <v>124</v>
      </c>
    </row>
    <row r="250" spans="2:65" s="1" customFormat="1" ht="38.25" customHeight="1">
      <c r="B250" s="40"/>
      <c r="C250" s="191" t="s">
        <v>446</v>
      </c>
      <c r="D250" s="191" t="s">
        <v>127</v>
      </c>
      <c r="E250" s="192" t="s">
        <v>447</v>
      </c>
      <c r="F250" s="193" t="s">
        <v>448</v>
      </c>
      <c r="G250" s="194" t="s">
        <v>385</v>
      </c>
      <c r="H250" s="195">
        <v>1</v>
      </c>
      <c r="I250" s="196"/>
      <c r="J250" s="197">
        <f>ROUND(I250*H250,2)</f>
        <v>0</v>
      </c>
      <c r="K250" s="193" t="s">
        <v>204</v>
      </c>
      <c r="L250" s="60"/>
      <c r="M250" s="198" t="s">
        <v>21</v>
      </c>
      <c r="N250" s="199" t="s">
        <v>39</v>
      </c>
      <c r="O250" s="41"/>
      <c r="P250" s="200">
        <f>O250*H250</f>
        <v>0</v>
      </c>
      <c r="Q250" s="200">
        <v>0</v>
      </c>
      <c r="R250" s="200">
        <f>Q250*H250</f>
        <v>0</v>
      </c>
      <c r="S250" s="200">
        <v>0.187</v>
      </c>
      <c r="T250" s="201">
        <f>S250*H250</f>
        <v>0.187</v>
      </c>
      <c r="AR250" s="23" t="s">
        <v>158</v>
      </c>
      <c r="AT250" s="23" t="s">
        <v>127</v>
      </c>
      <c r="AU250" s="23" t="s">
        <v>78</v>
      </c>
      <c r="AY250" s="23" t="s">
        <v>124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76</v>
      </c>
      <c r="BK250" s="202">
        <f>ROUND(I250*H250,2)</f>
        <v>0</v>
      </c>
      <c r="BL250" s="23" t="s">
        <v>158</v>
      </c>
      <c r="BM250" s="23" t="s">
        <v>449</v>
      </c>
    </row>
    <row r="251" spans="2:47" s="1" customFormat="1" ht="27">
      <c r="B251" s="40"/>
      <c r="C251" s="62"/>
      <c r="D251" s="203" t="s">
        <v>142</v>
      </c>
      <c r="E251" s="62"/>
      <c r="F251" s="204" t="s">
        <v>450</v>
      </c>
      <c r="G251" s="62"/>
      <c r="H251" s="62"/>
      <c r="I251" s="162"/>
      <c r="J251" s="62"/>
      <c r="K251" s="62"/>
      <c r="L251" s="60"/>
      <c r="M251" s="208"/>
      <c r="N251" s="41"/>
      <c r="O251" s="41"/>
      <c r="P251" s="41"/>
      <c r="Q251" s="41"/>
      <c r="R251" s="41"/>
      <c r="S251" s="41"/>
      <c r="T251" s="77"/>
      <c r="AT251" s="23" t="s">
        <v>142</v>
      </c>
      <c r="AU251" s="23" t="s">
        <v>78</v>
      </c>
    </row>
    <row r="252" spans="2:51" s="11" customFormat="1" ht="13.5">
      <c r="B252" s="209"/>
      <c r="C252" s="210"/>
      <c r="D252" s="203" t="s">
        <v>207</v>
      </c>
      <c r="E252" s="211" t="s">
        <v>21</v>
      </c>
      <c r="F252" s="212" t="s">
        <v>451</v>
      </c>
      <c r="G252" s="210"/>
      <c r="H252" s="213">
        <v>1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207</v>
      </c>
      <c r="AU252" s="219" t="s">
        <v>78</v>
      </c>
      <c r="AV252" s="11" t="s">
        <v>78</v>
      </c>
      <c r="AW252" s="11" t="s">
        <v>32</v>
      </c>
      <c r="AX252" s="11" t="s">
        <v>76</v>
      </c>
      <c r="AY252" s="219" t="s">
        <v>124</v>
      </c>
    </row>
    <row r="253" spans="2:65" s="1" customFormat="1" ht="16.5" customHeight="1">
      <c r="B253" s="40"/>
      <c r="C253" s="191" t="s">
        <v>452</v>
      </c>
      <c r="D253" s="191" t="s">
        <v>127</v>
      </c>
      <c r="E253" s="192" t="s">
        <v>453</v>
      </c>
      <c r="F253" s="193" t="s">
        <v>454</v>
      </c>
      <c r="G253" s="194" t="s">
        <v>385</v>
      </c>
      <c r="H253" s="195">
        <v>1</v>
      </c>
      <c r="I253" s="196"/>
      <c r="J253" s="197">
        <f>ROUND(I253*H253,2)</f>
        <v>0</v>
      </c>
      <c r="K253" s="193" t="s">
        <v>204</v>
      </c>
      <c r="L253" s="60"/>
      <c r="M253" s="198" t="s">
        <v>21</v>
      </c>
      <c r="N253" s="199" t="s">
        <v>39</v>
      </c>
      <c r="O253" s="41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AR253" s="23" t="s">
        <v>158</v>
      </c>
      <c r="AT253" s="23" t="s">
        <v>127</v>
      </c>
      <c r="AU253" s="23" t="s">
        <v>78</v>
      </c>
      <c r="AY253" s="23" t="s">
        <v>124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76</v>
      </c>
      <c r="BK253" s="202">
        <f>ROUND(I253*H253,2)</f>
        <v>0</v>
      </c>
      <c r="BL253" s="23" t="s">
        <v>158</v>
      </c>
      <c r="BM253" s="23" t="s">
        <v>455</v>
      </c>
    </row>
    <row r="254" spans="2:51" s="11" customFormat="1" ht="13.5">
      <c r="B254" s="209"/>
      <c r="C254" s="210"/>
      <c r="D254" s="203" t="s">
        <v>207</v>
      </c>
      <c r="E254" s="211" t="s">
        <v>21</v>
      </c>
      <c r="F254" s="212" t="s">
        <v>451</v>
      </c>
      <c r="G254" s="210"/>
      <c r="H254" s="213">
        <v>1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207</v>
      </c>
      <c r="AU254" s="219" t="s">
        <v>78</v>
      </c>
      <c r="AV254" s="11" t="s">
        <v>78</v>
      </c>
      <c r="AW254" s="11" t="s">
        <v>32</v>
      </c>
      <c r="AX254" s="11" t="s">
        <v>76</v>
      </c>
      <c r="AY254" s="219" t="s">
        <v>124</v>
      </c>
    </row>
    <row r="255" spans="2:65" s="1" customFormat="1" ht="16.5" customHeight="1">
      <c r="B255" s="40"/>
      <c r="C255" s="231" t="s">
        <v>456</v>
      </c>
      <c r="D255" s="231" t="s">
        <v>291</v>
      </c>
      <c r="E255" s="232" t="s">
        <v>457</v>
      </c>
      <c r="F255" s="233" t="s">
        <v>458</v>
      </c>
      <c r="G255" s="234" t="s">
        <v>385</v>
      </c>
      <c r="H255" s="235">
        <v>1</v>
      </c>
      <c r="I255" s="236"/>
      <c r="J255" s="237">
        <f>ROUND(I255*H255,2)</f>
        <v>0</v>
      </c>
      <c r="K255" s="233" t="s">
        <v>204</v>
      </c>
      <c r="L255" s="238"/>
      <c r="M255" s="239" t="s">
        <v>21</v>
      </c>
      <c r="N255" s="240" t="s">
        <v>39</v>
      </c>
      <c r="O255" s="41"/>
      <c r="P255" s="200">
        <f>O255*H255</f>
        <v>0</v>
      </c>
      <c r="Q255" s="200">
        <v>0.0157</v>
      </c>
      <c r="R255" s="200">
        <f>Q255*H255</f>
        <v>0.0157</v>
      </c>
      <c r="S255" s="200">
        <v>0</v>
      </c>
      <c r="T255" s="201">
        <f>S255*H255</f>
        <v>0</v>
      </c>
      <c r="AR255" s="23" t="s">
        <v>177</v>
      </c>
      <c r="AT255" s="23" t="s">
        <v>291</v>
      </c>
      <c r="AU255" s="23" t="s">
        <v>78</v>
      </c>
      <c r="AY255" s="23" t="s">
        <v>124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76</v>
      </c>
      <c r="BK255" s="202">
        <f>ROUND(I255*H255,2)</f>
        <v>0</v>
      </c>
      <c r="BL255" s="23" t="s">
        <v>158</v>
      </c>
      <c r="BM255" s="23" t="s">
        <v>459</v>
      </c>
    </row>
    <row r="256" spans="2:51" s="11" customFormat="1" ht="13.5">
      <c r="B256" s="209"/>
      <c r="C256" s="210"/>
      <c r="D256" s="203" t="s">
        <v>207</v>
      </c>
      <c r="E256" s="211" t="s">
        <v>21</v>
      </c>
      <c r="F256" s="212" t="s">
        <v>451</v>
      </c>
      <c r="G256" s="210"/>
      <c r="H256" s="213">
        <v>1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207</v>
      </c>
      <c r="AU256" s="219" t="s">
        <v>78</v>
      </c>
      <c r="AV256" s="11" t="s">
        <v>78</v>
      </c>
      <c r="AW256" s="11" t="s">
        <v>32</v>
      </c>
      <c r="AX256" s="11" t="s">
        <v>76</v>
      </c>
      <c r="AY256" s="219" t="s">
        <v>124</v>
      </c>
    </row>
    <row r="257" spans="2:65" s="1" customFormat="1" ht="38.25" customHeight="1">
      <c r="B257" s="40"/>
      <c r="C257" s="191" t="s">
        <v>460</v>
      </c>
      <c r="D257" s="191" t="s">
        <v>127</v>
      </c>
      <c r="E257" s="192" t="s">
        <v>461</v>
      </c>
      <c r="F257" s="193" t="s">
        <v>462</v>
      </c>
      <c r="G257" s="194" t="s">
        <v>385</v>
      </c>
      <c r="H257" s="195">
        <v>2</v>
      </c>
      <c r="I257" s="196"/>
      <c r="J257" s="197">
        <f>ROUND(I257*H257,2)</f>
        <v>0</v>
      </c>
      <c r="K257" s="193" t="s">
        <v>204</v>
      </c>
      <c r="L257" s="60"/>
      <c r="M257" s="198" t="s">
        <v>21</v>
      </c>
      <c r="N257" s="199" t="s">
        <v>39</v>
      </c>
      <c r="O257" s="41"/>
      <c r="P257" s="200">
        <f>O257*H257</f>
        <v>0</v>
      </c>
      <c r="Q257" s="200">
        <v>0</v>
      </c>
      <c r="R257" s="200">
        <f>Q257*H257</f>
        <v>0</v>
      </c>
      <c r="S257" s="200">
        <v>0.082</v>
      </c>
      <c r="T257" s="201">
        <f>S257*H257</f>
        <v>0.164</v>
      </c>
      <c r="AR257" s="23" t="s">
        <v>158</v>
      </c>
      <c r="AT257" s="23" t="s">
        <v>127</v>
      </c>
      <c r="AU257" s="23" t="s">
        <v>78</v>
      </c>
      <c r="AY257" s="23" t="s">
        <v>124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3" t="s">
        <v>76</v>
      </c>
      <c r="BK257" s="202">
        <f>ROUND(I257*H257,2)</f>
        <v>0</v>
      </c>
      <c r="BL257" s="23" t="s">
        <v>158</v>
      </c>
      <c r="BM257" s="23" t="s">
        <v>463</v>
      </c>
    </row>
    <row r="258" spans="2:47" s="1" customFormat="1" ht="27">
      <c r="B258" s="40"/>
      <c r="C258" s="62"/>
      <c r="D258" s="203" t="s">
        <v>142</v>
      </c>
      <c r="E258" s="62"/>
      <c r="F258" s="204" t="s">
        <v>464</v>
      </c>
      <c r="G258" s="62"/>
      <c r="H258" s="62"/>
      <c r="I258" s="162"/>
      <c r="J258" s="62"/>
      <c r="K258" s="62"/>
      <c r="L258" s="60"/>
      <c r="M258" s="208"/>
      <c r="N258" s="41"/>
      <c r="O258" s="41"/>
      <c r="P258" s="41"/>
      <c r="Q258" s="41"/>
      <c r="R258" s="41"/>
      <c r="S258" s="41"/>
      <c r="T258" s="77"/>
      <c r="AT258" s="23" t="s">
        <v>142</v>
      </c>
      <c r="AU258" s="23" t="s">
        <v>78</v>
      </c>
    </row>
    <row r="259" spans="2:51" s="11" customFormat="1" ht="13.5">
      <c r="B259" s="209"/>
      <c r="C259" s="210"/>
      <c r="D259" s="203" t="s">
        <v>207</v>
      </c>
      <c r="E259" s="211" t="s">
        <v>21</v>
      </c>
      <c r="F259" s="212" t="s">
        <v>465</v>
      </c>
      <c r="G259" s="210"/>
      <c r="H259" s="213">
        <v>1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207</v>
      </c>
      <c r="AU259" s="219" t="s">
        <v>78</v>
      </c>
      <c r="AV259" s="11" t="s">
        <v>78</v>
      </c>
      <c r="AW259" s="11" t="s">
        <v>32</v>
      </c>
      <c r="AX259" s="11" t="s">
        <v>68</v>
      </c>
      <c r="AY259" s="219" t="s">
        <v>124</v>
      </c>
    </row>
    <row r="260" spans="2:51" s="11" customFormat="1" ht="13.5">
      <c r="B260" s="209"/>
      <c r="C260" s="210"/>
      <c r="D260" s="203" t="s">
        <v>207</v>
      </c>
      <c r="E260" s="211" t="s">
        <v>21</v>
      </c>
      <c r="F260" s="212" t="s">
        <v>466</v>
      </c>
      <c r="G260" s="210"/>
      <c r="H260" s="213">
        <v>1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207</v>
      </c>
      <c r="AU260" s="219" t="s">
        <v>78</v>
      </c>
      <c r="AV260" s="11" t="s">
        <v>78</v>
      </c>
      <c r="AW260" s="11" t="s">
        <v>32</v>
      </c>
      <c r="AX260" s="11" t="s">
        <v>68</v>
      </c>
      <c r="AY260" s="219" t="s">
        <v>124</v>
      </c>
    </row>
    <row r="261" spans="2:51" s="12" customFormat="1" ht="13.5">
      <c r="B261" s="220"/>
      <c r="C261" s="221"/>
      <c r="D261" s="203" t="s">
        <v>207</v>
      </c>
      <c r="E261" s="222" t="s">
        <v>21</v>
      </c>
      <c r="F261" s="223" t="s">
        <v>210</v>
      </c>
      <c r="G261" s="221"/>
      <c r="H261" s="224">
        <v>2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207</v>
      </c>
      <c r="AU261" s="230" t="s">
        <v>78</v>
      </c>
      <c r="AV261" s="12" t="s">
        <v>158</v>
      </c>
      <c r="AW261" s="12" t="s">
        <v>32</v>
      </c>
      <c r="AX261" s="12" t="s">
        <v>76</v>
      </c>
      <c r="AY261" s="230" t="s">
        <v>124</v>
      </c>
    </row>
    <row r="262" spans="2:65" s="1" customFormat="1" ht="16.5" customHeight="1">
      <c r="B262" s="40"/>
      <c r="C262" s="191" t="s">
        <v>467</v>
      </c>
      <c r="D262" s="191" t="s">
        <v>127</v>
      </c>
      <c r="E262" s="192" t="s">
        <v>468</v>
      </c>
      <c r="F262" s="193" t="s">
        <v>469</v>
      </c>
      <c r="G262" s="194" t="s">
        <v>385</v>
      </c>
      <c r="H262" s="195">
        <v>5</v>
      </c>
      <c r="I262" s="196"/>
      <c r="J262" s="197">
        <f>ROUND(I262*H262,2)</f>
        <v>0</v>
      </c>
      <c r="K262" s="193" t="s">
        <v>204</v>
      </c>
      <c r="L262" s="60"/>
      <c r="M262" s="198" t="s">
        <v>21</v>
      </c>
      <c r="N262" s="199" t="s">
        <v>39</v>
      </c>
      <c r="O262" s="41"/>
      <c r="P262" s="200">
        <f>O262*H262</f>
        <v>0</v>
      </c>
      <c r="Q262" s="200">
        <v>0.11241</v>
      </c>
      <c r="R262" s="200">
        <f>Q262*H262</f>
        <v>0.5620499999999999</v>
      </c>
      <c r="S262" s="200">
        <v>0</v>
      </c>
      <c r="T262" s="201">
        <f>S262*H262</f>
        <v>0</v>
      </c>
      <c r="AR262" s="23" t="s">
        <v>158</v>
      </c>
      <c r="AT262" s="23" t="s">
        <v>127</v>
      </c>
      <c r="AU262" s="23" t="s">
        <v>78</v>
      </c>
      <c r="AY262" s="23" t="s">
        <v>124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76</v>
      </c>
      <c r="BK262" s="202">
        <f>ROUND(I262*H262,2)</f>
        <v>0</v>
      </c>
      <c r="BL262" s="23" t="s">
        <v>158</v>
      </c>
      <c r="BM262" s="23" t="s">
        <v>470</v>
      </c>
    </row>
    <row r="263" spans="2:51" s="11" customFormat="1" ht="13.5">
      <c r="B263" s="209"/>
      <c r="C263" s="210"/>
      <c r="D263" s="203" t="s">
        <v>207</v>
      </c>
      <c r="E263" s="211" t="s">
        <v>21</v>
      </c>
      <c r="F263" s="212" t="s">
        <v>451</v>
      </c>
      <c r="G263" s="210"/>
      <c r="H263" s="213">
        <v>1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207</v>
      </c>
      <c r="AU263" s="219" t="s">
        <v>78</v>
      </c>
      <c r="AV263" s="11" t="s">
        <v>78</v>
      </c>
      <c r="AW263" s="11" t="s">
        <v>32</v>
      </c>
      <c r="AX263" s="11" t="s">
        <v>68</v>
      </c>
      <c r="AY263" s="219" t="s">
        <v>124</v>
      </c>
    </row>
    <row r="264" spans="2:51" s="11" customFormat="1" ht="13.5">
      <c r="B264" s="209"/>
      <c r="C264" s="210"/>
      <c r="D264" s="203" t="s">
        <v>207</v>
      </c>
      <c r="E264" s="211" t="s">
        <v>21</v>
      </c>
      <c r="F264" s="212" t="s">
        <v>465</v>
      </c>
      <c r="G264" s="210"/>
      <c r="H264" s="213">
        <v>1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207</v>
      </c>
      <c r="AU264" s="219" t="s">
        <v>78</v>
      </c>
      <c r="AV264" s="11" t="s">
        <v>78</v>
      </c>
      <c r="AW264" s="11" t="s">
        <v>32</v>
      </c>
      <c r="AX264" s="11" t="s">
        <v>68</v>
      </c>
      <c r="AY264" s="219" t="s">
        <v>124</v>
      </c>
    </row>
    <row r="265" spans="2:51" s="11" customFormat="1" ht="13.5">
      <c r="B265" s="209"/>
      <c r="C265" s="210"/>
      <c r="D265" s="203" t="s">
        <v>207</v>
      </c>
      <c r="E265" s="211" t="s">
        <v>21</v>
      </c>
      <c r="F265" s="212" t="s">
        <v>466</v>
      </c>
      <c r="G265" s="210"/>
      <c r="H265" s="213">
        <v>1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207</v>
      </c>
      <c r="AU265" s="219" t="s">
        <v>78</v>
      </c>
      <c r="AV265" s="11" t="s">
        <v>78</v>
      </c>
      <c r="AW265" s="11" t="s">
        <v>32</v>
      </c>
      <c r="AX265" s="11" t="s">
        <v>68</v>
      </c>
      <c r="AY265" s="219" t="s">
        <v>124</v>
      </c>
    </row>
    <row r="266" spans="2:51" s="11" customFormat="1" ht="13.5">
      <c r="B266" s="209"/>
      <c r="C266" s="210"/>
      <c r="D266" s="203" t="s">
        <v>207</v>
      </c>
      <c r="E266" s="211" t="s">
        <v>21</v>
      </c>
      <c r="F266" s="212" t="s">
        <v>471</v>
      </c>
      <c r="G266" s="210"/>
      <c r="H266" s="213">
        <v>2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207</v>
      </c>
      <c r="AU266" s="219" t="s">
        <v>78</v>
      </c>
      <c r="AV266" s="11" t="s">
        <v>78</v>
      </c>
      <c r="AW266" s="11" t="s">
        <v>32</v>
      </c>
      <c r="AX266" s="11" t="s">
        <v>68</v>
      </c>
      <c r="AY266" s="219" t="s">
        <v>124</v>
      </c>
    </row>
    <row r="267" spans="2:51" s="12" customFormat="1" ht="13.5">
      <c r="B267" s="220"/>
      <c r="C267" s="221"/>
      <c r="D267" s="203" t="s">
        <v>207</v>
      </c>
      <c r="E267" s="222" t="s">
        <v>21</v>
      </c>
      <c r="F267" s="223" t="s">
        <v>210</v>
      </c>
      <c r="G267" s="221"/>
      <c r="H267" s="224">
        <v>5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207</v>
      </c>
      <c r="AU267" s="230" t="s">
        <v>78</v>
      </c>
      <c r="AV267" s="12" t="s">
        <v>158</v>
      </c>
      <c r="AW267" s="12" t="s">
        <v>32</v>
      </c>
      <c r="AX267" s="12" t="s">
        <v>76</v>
      </c>
      <c r="AY267" s="230" t="s">
        <v>124</v>
      </c>
    </row>
    <row r="268" spans="2:65" s="1" customFormat="1" ht="16.5" customHeight="1">
      <c r="B268" s="40"/>
      <c r="C268" s="231" t="s">
        <v>472</v>
      </c>
      <c r="D268" s="231" t="s">
        <v>291</v>
      </c>
      <c r="E268" s="232" t="s">
        <v>473</v>
      </c>
      <c r="F268" s="233" t="s">
        <v>474</v>
      </c>
      <c r="G268" s="234" t="s">
        <v>385</v>
      </c>
      <c r="H268" s="235">
        <v>3</v>
      </c>
      <c r="I268" s="236"/>
      <c r="J268" s="237">
        <f>ROUND(I268*H268,2)</f>
        <v>0</v>
      </c>
      <c r="K268" s="233" t="s">
        <v>204</v>
      </c>
      <c r="L268" s="238"/>
      <c r="M268" s="239" t="s">
        <v>21</v>
      </c>
      <c r="N268" s="240" t="s">
        <v>39</v>
      </c>
      <c r="O268" s="41"/>
      <c r="P268" s="200">
        <f>O268*H268</f>
        <v>0</v>
      </c>
      <c r="Q268" s="200">
        <v>0.0061</v>
      </c>
      <c r="R268" s="200">
        <f>Q268*H268</f>
        <v>0.0183</v>
      </c>
      <c r="S268" s="200">
        <v>0</v>
      </c>
      <c r="T268" s="201">
        <f>S268*H268</f>
        <v>0</v>
      </c>
      <c r="AR268" s="23" t="s">
        <v>177</v>
      </c>
      <c r="AT268" s="23" t="s">
        <v>291</v>
      </c>
      <c r="AU268" s="23" t="s">
        <v>78</v>
      </c>
      <c r="AY268" s="23" t="s">
        <v>124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3" t="s">
        <v>76</v>
      </c>
      <c r="BK268" s="202">
        <f>ROUND(I268*H268,2)</f>
        <v>0</v>
      </c>
      <c r="BL268" s="23" t="s">
        <v>158</v>
      </c>
      <c r="BM268" s="23" t="s">
        <v>475</v>
      </c>
    </row>
    <row r="269" spans="2:51" s="11" customFormat="1" ht="13.5">
      <c r="B269" s="209"/>
      <c r="C269" s="210"/>
      <c r="D269" s="203" t="s">
        <v>207</v>
      </c>
      <c r="E269" s="211" t="s">
        <v>21</v>
      </c>
      <c r="F269" s="212" t="s">
        <v>451</v>
      </c>
      <c r="G269" s="210"/>
      <c r="H269" s="213">
        <v>1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207</v>
      </c>
      <c r="AU269" s="219" t="s">
        <v>78</v>
      </c>
      <c r="AV269" s="11" t="s">
        <v>78</v>
      </c>
      <c r="AW269" s="11" t="s">
        <v>32</v>
      </c>
      <c r="AX269" s="11" t="s">
        <v>68</v>
      </c>
      <c r="AY269" s="219" t="s">
        <v>124</v>
      </c>
    </row>
    <row r="270" spans="2:51" s="11" customFormat="1" ht="13.5">
      <c r="B270" s="209"/>
      <c r="C270" s="210"/>
      <c r="D270" s="203" t="s">
        <v>207</v>
      </c>
      <c r="E270" s="211" t="s">
        <v>21</v>
      </c>
      <c r="F270" s="212" t="s">
        <v>471</v>
      </c>
      <c r="G270" s="210"/>
      <c r="H270" s="213">
        <v>2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207</v>
      </c>
      <c r="AU270" s="219" t="s">
        <v>78</v>
      </c>
      <c r="AV270" s="11" t="s">
        <v>78</v>
      </c>
      <c r="AW270" s="11" t="s">
        <v>32</v>
      </c>
      <c r="AX270" s="11" t="s">
        <v>68</v>
      </c>
      <c r="AY270" s="219" t="s">
        <v>124</v>
      </c>
    </row>
    <row r="271" spans="2:51" s="12" customFormat="1" ht="13.5">
      <c r="B271" s="220"/>
      <c r="C271" s="221"/>
      <c r="D271" s="203" t="s">
        <v>207</v>
      </c>
      <c r="E271" s="222" t="s">
        <v>21</v>
      </c>
      <c r="F271" s="223" t="s">
        <v>210</v>
      </c>
      <c r="G271" s="221"/>
      <c r="H271" s="224">
        <v>3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207</v>
      </c>
      <c r="AU271" s="230" t="s">
        <v>78</v>
      </c>
      <c r="AV271" s="12" t="s">
        <v>158</v>
      </c>
      <c r="AW271" s="12" t="s">
        <v>32</v>
      </c>
      <c r="AX271" s="12" t="s">
        <v>76</v>
      </c>
      <c r="AY271" s="230" t="s">
        <v>124</v>
      </c>
    </row>
    <row r="272" spans="2:65" s="1" customFormat="1" ht="25.5" customHeight="1">
      <c r="B272" s="40"/>
      <c r="C272" s="191" t="s">
        <v>476</v>
      </c>
      <c r="D272" s="191" t="s">
        <v>127</v>
      </c>
      <c r="E272" s="192" t="s">
        <v>477</v>
      </c>
      <c r="F272" s="193" t="s">
        <v>478</v>
      </c>
      <c r="G272" s="194" t="s">
        <v>385</v>
      </c>
      <c r="H272" s="195">
        <v>2</v>
      </c>
      <c r="I272" s="196"/>
      <c r="J272" s="197">
        <f>ROUND(I272*H272,2)</f>
        <v>0</v>
      </c>
      <c r="K272" s="193" t="s">
        <v>204</v>
      </c>
      <c r="L272" s="60"/>
      <c r="M272" s="198" t="s">
        <v>21</v>
      </c>
      <c r="N272" s="199" t="s">
        <v>39</v>
      </c>
      <c r="O272" s="41"/>
      <c r="P272" s="200">
        <f>O272*H272</f>
        <v>0</v>
      </c>
      <c r="Q272" s="200">
        <v>0.00105</v>
      </c>
      <c r="R272" s="200">
        <f>Q272*H272</f>
        <v>0.0021</v>
      </c>
      <c r="S272" s="200">
        <v>0</v>
      </c>
      <c r="T272" s="201">
        <f>S272*H272</f>
        <v>0</v>
      </c>
      <c r="AR272" s="23" t="s">
        <v>158</v>
      </c>
      <c r="AT272" s="23" t="s">
        <v>127</v>
      </c>
      <c r="AU272" s="23" t="s">
        <v>78</v>
      </c>
      <c r="AY272" s="23" t="s">
        <v>124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3" t="s">
        <v>76</v>
      </c>
      <c r="BK272" s="202">
        <f>ROUND(I272*H272,2)</f>
        <v>0</v>
      </c>
      <c r="BL272" s="23" t="s">
        <v>158</v>
      </c>
      <c r="BM272" s="23" t="s">
        <v>479</v>
      </c>
    </row>
    <row r="273" spans="2:51" s="11" customFormat="1" ht="13.5">
      <c r="B273" s="209"/>
      <c r="C273" s="210"/>
      <c r="D273" s="203" t="s">
        <v>207</v>
      </c>
      <c r="E273" s="211" t="s">
        <v>21</v>
      </c>
      <c r="F273" s="212" t="s">
        <v>471</v>
      </c>
      <c r="G273" s="210"/>
      <c r="H273" s="213">
        <v>2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207</v>
      </c>
      <c r="AU273" s="219" t="s">
        <v>78</v>
      </c>
      <c r="AV273" s="11" t="s">
        <v>78</v>
      </c>
      <c r="AW273" s="11" t="s">
        <v>32</v>
      </c>
      <c r="AX273" s="11" t="s">
        <v>68</v>
      </c>
      <c r="AY273" s="219" t="s">
        <v>124</v>
      </c>
    </row>
    <row r="274" spans="2:51" s="12" customFormat="1" ht="13.5">
      <c r="B274" s="220"/>
      <c r="C274" s="221"/>
      <c r="D274" s="203" t="s">
        <v>207</v>
      </c>
      <c r="E274" s="222" t="s">
        <v>21</v>
      </c>
      <c r="F274" s="223" t="s">
        <v>210</v>
      </c>
      <c r="G274" s="221"/>
      <c r="H274" s="224">
        <v>2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207</v>
      </c>
      <c r="AU274" s="230" t="s">
        <v>78</v>
      </c>
      <c r="AV274" s="12" t="s">
        <v>158</v>
      </c>
      <c r="AW274" s="12" t="s">
        <v>32</v>
      </c>
      <c r="AX274" s="12" t="s">
        <v>76</v>
      </c>
      <c r="AY274" s="230" t="s">
        <v>124</v>
      </c>
    </row>
    <row r="275" spans="2:65" s="1" customFormat="1" ht="16.5" customHeight="1">
      <c r="B275" s="40"/>
      <c r="C275" s="231" t="s">
        <v>480</v>
      </c>
      <c r="D275" s="231" t="s">
        <v>291</v>
      </c>
      <c r="E275" s="232" t="s">
        <v>481</v>
      </c>
      <c r="F275" s="233" t="s">
        <v>482</v>
      </c>
      <c r="G275" s="234" t="s">
        <v>385</v>
      </c>
      <c r="H275" s="235">
        <v>2</v>
      </c>
      <c r="I275" s="236"/>
      <c r="J275" s="237">
        <f>ROUND(I275*H275,2)</f>
        <v>0</v>
      </c>
      <c r="K275" s="233" t="s">
        <v>204</v>
      </c>
      <c r="L275" s="238"/>
      <c r="M275" s="239" t="s">
        <v>21</v>
      </c>
      <c r="N275" s="240" t="s">
        <v>39</v>
      </c>
      <c r="O275" s="41"/>
      <c r="P275" s="200">
        <f>O275*H275</f>
        <v>0</v>
      </c>
      <c r="Q275" s="200">
        <v>0.0013</v>
      </c>
      <c r="R275" s="200">
        <f>Q275*H275</f>
        <v>0.0026</v>
      </c>
      <c r="S275" s="200">
        <v>0</v>
      </c>
      <c r="T275" s="201">
        <f>S275*H275</f>
        <v>0</v>
      </c>
      <c r="AR275" s="23" t="s">
        <v>177</v>
      </c>
      <c r="AT275" s="23" t="s">
        <v>291</v>
      </c>
      <c r="AU275" s="23" t="s">
        <v>78</v>
      </c>
      <c r="AY275" s="23" t="s">
        <v>124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23" t="s">
        <v>76</v>
      </c>
      <c r="BK275" s="202">
        <f>ROUND(I275*H275,2)</f>
        <v>0</v>
      </c>
      <c r="BL275" s="23" t="s">
        <v>158</v>
      </c>
      <c r="BM275" s="23" t="s">
        <v>483</v>
      </c>
    </row>
    <row r="276" spans="2:51" s="11" customFormat="1" ht="13.5">
      <c r="B276" s="209"/>
      <c r="C276" s="210"/>
      <c r="D276" s="203" t="s">
        <v>207</v>
      </c>
      <c r="E276" s="211" t="s">
        <v>21</v>
      </c>
      <c r="F276" s="212" t="s">
        <v>471</v>
      </c>
      <c r="G276" s="210"/>
      <c r="H276" s="213">
        <v>2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207</v>
      </c>
      <c r="AU276" s="219" t="s">
        <v>78</v>
      </c>
      <c r="AV276" s="11" t="s">
        <v>78</v>
      </c>
      <c r="AW276" s="11" t="s">
        <v>32</v>
      </c>
      <c r="AX276" s="11" t="s">
        <v>76</v>
      </c>
      <c r="AY276" s="219" t="s">
        <v>124</v>
      </c>
    </row>
    <row r="277" spans="2:65" s="1" customFormat="1" ht="16.5" customHeight="1">
      <c r="B277" s="40"/>
      <c r="C277" s="231" t="s">
        <v>484</v>
      </c>
      <c r="D277" s="231" t="s">
        <v>291</v>
      </c>
      <c r="E277" s="232" t="s">
        <v>485</v>
      </c>
      <c r="F277" s="233" t="s">
        <v>486</v>
      </c>
      <c r="G277" s="234" t="s">
        <v>385</v>
      </c>
      <c r="H277" s="235">
        <v>4</v>
      </c>
      <c r="I277" s="236"/>
      <c r="J277" s="237">
        <f>ROUND(I277*H277,2)</f>
        <v>0</v>
      </c>
      <c r="K277" s="233" t="s">
        <v>204</v>
      </c>
      <c r="L277" s="238"/>
      <c r="M277" s="239" t="s">
        <v>21</v>
      </c>
      <c r="N277" s="240" t="s">
        <v>39</v>
      </c>
      <c r="O277" s="41"/>
      <c r="P277" s="200">
        <f>O277*H277</f>
        <v>0</v>
      </c>
      <c r="Q277" s="200">
        <v>0.00035</v>
      </c>
      <c r="R277" s="200">
        <f>Q277*H277</f>
        <v>0.0014</v>
      </c>
      <c r="S277" s="200">
        <v>0</v>
      </c>
      <c r="T277" s="201">
        <f>S277*H277</f>
        <v>0</v>
      </c>
      <c r="AR277" s="23" t="s">
        <v>177</v>
      </c>
      <c r="AT277" s="23" t="s">
        <v>291</v>
      </c>
      <c r="AU277" s="23" t="s">
        <v>78</v>
      </c>
      <c r="AY277" s="23" t="s">
        <v>124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3" t="s">
        <v>76</v>
      </c>
      <c r="BK277" s="202">
        <f>ROUND(I277*H277,2)</f>
        <v>0</v>
      </c>
      <c r="BL277" s="23" t="s">
        <v>158</v>
      </c>
      <c r="BM277" s="23" t="s">
        <v>487</v>
      </c>
    </row>
    <row r="278" spans="2:51" s="11" customFormat="1" ht="13.5">
      <c r="B278" s="209"/>
      <c r="C278" s="210"/>
      <c r="D278" s="203" t="s">
        <v>207</v>
      </c>
      <c r="E278" s="211" t="s">
        <v>21</v>
      </c>
      <c r="F278" s="212" t="s">
        <v>488</v>
      </c>
      <c r="G278" s="210"/>
      <c r="H278" s="213">
        <v>2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207</v>
      </c>
      <c r="AU278" s="219" t="s">
        <v>78</v>
      </c>
      <c r="AV278" s="11" t="s">
        <v>78</v>
      </c>
      <c r="AW278" s="11" t="s">
        <v>32</v>
      </c>
      <c r="AX278" s="11" t="s">
        <v>68</v>
      </c>
      <c r="AY278" s="219" t="s">
        <v>124</v>
      </c>
    </row>
    <row r="279" spans="2:51" s="11" customFormat="1" ht="13.5">
      <c r="B279" s="209"/>
      <c r="C279" s="210"/>
      <c r="D279" s="203" t="s">
        <v>207</v>
      </c>
      <c r="E279" s="211" t="s">
        <v>21</v>
      </c>
      <c r="F279" s="212" t="s">
        <v>471</v>
      </c>
      <c r="G279" s="210"/>
      <c r="H279" s="213">
        <v>2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207</v>
      </c>
      <c r="AU279" s="219" t="s">
        <v>78</v>
      </c>
      <c r="AV279" s="11" t="s">
        <v>78</v>
      </c>
      <c r="AW279" s="11" t="s">
        <v>32</v>
      </c>
      <c r="AX279" s="11" t="s">
        <v>68</v>
      </c>
      <c r="AY279" s="219" t="s">
        <v>124</v>
      </c>
    </row>
    <row r="280" spans="2:51" s="12" customFormat="1" ht="13.5">
      <c r="B280" s="220"/>
      <c r="C280" s="221"/>
      <c r="D280" s="203" t="s">
        <v>207</v>
      </c>
      <c r="E280" s="222" t="s">
        <v>21</v>
      </c>
      <c r="F280" s="223" t="s">
        <v>210</v>
      </c>
      <c r="G280" s="221"/>
      <c r="H280" s="224">
        <v>4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207</v>
      </c>
      <c r="AU280" s="230" t="s">
        <v>78</v>
      </c>
      <c r="AV280" s="12" t="s">
        <v>158</v>
      </c>
      <c r="AW280" s="12" t="s">
        <v>32</v>
      </c>
      <c r="AX280" s="12" t="s">
        <v>76</v>
      </c>
      <c r="AY280" s="230" t="s">
        <v>124</v>
      </c>
    </row>
    <row r="281" spans="2:65" s="1" customFormat="1" ht="16.5" customHeight="1">
      <c r="B281" s="40"/>
      <c r="C281" s="231" t="s">
        <v>489</v>
      </c>
      <c r="D281" s="231" t="s">
        <v>291</v>
      </c>
      <c r="E281" s="232" t="s">
        <v>490</v>
      </c>
      <c r="F281" s="233" t="s">
        <v>491</v>
      </c>
      <c r="G281" s="234" t="s">
        <v>385</v>
      </c>
      <c r="H281" s="235">
        <v>3</v>
      </c>
      <c r="I281" s="236"/>
      <c r="J281" s="237">
        <f>ROUND(I281*H281,2)</f>
        <v>0</v>
      </c>
      <c r="K281" s="233" t="s">
        <v>204</v>
      </c>
      <c r="L281" s="238"/>
      <c r="M281" s="239" t="s">
        <v>21</v>
      </c>
      <c r="N281" s="240" t="s">
        <v>39</v>
      </c>
      <c r="O281" s="41"/>
      <c r="P281" s="200">
        <f>O281*H281</f>
        <v>0</v>
      </c>
      <c r="Q281" s="200">
        <v>0.0001</v>
      </c>
      <c r="R281" s="200">
        <f>Q281*H281</f>
        <v>0.00030000000000000003</v>
      </c>
      <c r="S281" s="200">
        <v>0</v>
      </c>
      <c r="T281" s="201">
        <f>S281*H281</f>
        <v>0</v>
      </c>
      <c r="AR281" s="23" t="s">
        <v>177</v>
      </c>
      <c r="AT281" s="23" t="s">
        <v>291</v>
      </c>
      <c r="AU281" s="23" t="s">
        <v>78</v>
      </c>
      <c r="AY281" s="23" t="s">
        <v>124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3" t="s">
        <v>76</v>
      </c>
      <c r="BK281" s="202">
        <f>ROUND(I281*H281,2)</f>
        <v>0</v>
      </c>
      <c r="BL281" s="23" t="s">
        <v>158</v>
      </c>
      <c r="BM281" s="23" t="s">
        <v>492</v>
      </c>
    </row>
    <row r="282" spans="2:51" s="11" customFormat="1" ht="13.5">
      <c r="B282" s="209"/>
      <c r="C282" s="210"/>
      <c r="D282" s="203" t="s">
        <v>207</v>
      </c>
      <c r="E282" s="211" t="s">
        <v>21</v>
      </c>
      <c r="F282" s="212" t="s">
        <v>471</v>
      </c>
      <c r="G282" s="210"/>
      <c r="H282" s="213">
        <v>2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207</v>
      </c>
      <c r="AU282" s="219" t="s">
        <v>78</v>
      </c>
      <c r="AV282" s="11" t="s">
        <v>78</v>
      </c>
      <c r="AW282" s="11" t="s">
        <v>32</v>
      </c>
      <c r="AX282" s="11" t="s">
        <v>68</v>
      </c>
      <c r="AY282" s="219" t="s">
        <v>124</v>
      </c>
    </row>
    <row r="283" spans="2:51" s="11" customFormat="1" ht="13.5">
      <c r="B283" s="209"/>
      <c r="C283" s="210"/>
      <c r="D283" s="203" t="s">
        <v>207</v>
      </c>
      <c r="E283" s="211" t="s">
        <v>21</v>
      </c>
      <c r="F283" s="212" t="s">
        <v>451</v>
      </c>
      <c r="G283" s="210"/>
      <c r="H283" s="213">
        <v>1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207</v>
      </c>
      <c r="AU283" s="219" t="s">
        <v>78</v>
      </c>
      <c r="AV283" s="11" t="s">
        <v>78</v>
      </c>
      <c r="AW283" s="11" t="s">
        <v>32</v>
      </c>
      <c r="AX283" s="11" t="s">
        <v>68</v>
      </c>
      <c r="AY283" s="219" t="s">
        <v>124</v>
      </c>
    </row>
    <row r="284" spans="2:51" s="12" customFormat="1" ht="13.5">
      <c r="B284" s="220"/>
      <c r="C284" s="221"/>
      <c r="D284" s="203" t="s">
        <v>207</v>
      </c>
      <c r="E284" s="222" t="s">
        <v>21</v>
      </c>
      <c r="F284" s="223" t="s">
        <v>210</v>
      </c>
      <c r="G284" s="221"/>
      <c r="H284" s="224">
        <v>3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207</v>
      </c>
      <c r="AU284" s="230" t="s">
        <v>78</v>
      </c>
      <c r="AV284" s="12" t="s">
        <v>158</v>
      </c>
      <c r="AW284" s="12" t="s">
        <v>32</v>
      </c>
      <c r="AX284" s="12" t="s">
        <v>76</v>
      </c>
      <c r="AY284" s="230" t="s">
        <v>124</v>
      </c>
    </row>
    <row r="285" spans="2:65" s="1" customFormat="1" ht="25.5" customHeight="1">
      <c r="B285" s="40"/>
      <c r="C285" s="191" t="s">
        <v>493</v>
      </c>
      <c r="D285" s="191" t="s">
        <v>127</v>
      </c>
      <c r="E285" s="192" t="s">
        <v>494</v>
      </c>
      <c r="F285" s="193" t="s">
        <v>495</v>
      </c>
      <c r="G285" s="194" t="s">
        <v>203</v>
      </c>
      <c r="H285" s="195">
        <v>16</v>
      </c>
      <c r="I285" s="196"/>
      <c r="J285" s="197">
        <f>ROUND(I285*H285,2)</f>
        <v>0</v>
      </c>
      <c r="K285" s="193" t="s">
        <v>204</v>
      </c>
      <c r="L285" s="60"/>
      <c r="M285" s="198" t="s">
        <v>21</v>
      </c>
      <c r="N285" s="199" t="s">
        <v>39</v>
      </c>
      <c r="O285" s="4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3" t="s">
        <v>158</v>
      </c>
      <c r="AT285" s="23" t="s">
        <v>127</v>
      </c>
      <c r="AU285" s="23" t="s">
        <v>78</v>
      </c>
      <c r="AY285" s="23" t="s">
        <v>124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23" t="s">
        <v>76</v>
      </c>
      <c r="BK285" s="202">
        <f>ROUND(I285*H285,2)</f>
        <v>0</v>
      </c>
      <c r="BL285" s="23" t="s">
        <v>158</v>
      </c>
      <c r="BM285" s="23" t="s">
        <v>496</v>
      </c>
    </row>
    <row r="286" spans="2:51" s="11" customFormat="1" ht="13.5">
      <c r="B286" s="209"/>
      <c r="C286" s="210"/>
      <c r="D286" s="203" t="s">
        <v>207</v>
      </c>
      <c r="E286" s="211" t="s">
        <v>21</v>
      </c>
      <c r="F286" s="212" t="s">
        <v>497</v>
      </c>
      <c r="G286" s="210"/>
      <c r="H286" s="213">
        <v>4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207</v>
      </c>
      <c r="AU286" s="219" t="s">
        <v>78</v>
      </c>
      <c r="AV286" s="11" t="s">
        <v>78</v>
      </c>
      <c r="AW286" s="11" t="s">
        <v>32</v>
      </c>
      <c r="AX286" s="11" t="s">
        <v>68</v>
      </c>
      <c r="AY286" s="219" t="s">
        <v>124</v>
      </c>
    </row>
    <row r="287" spans="2:51" s="11" customFormat="1" ht="13.5">
      <c r="B287" s="209"/>
      <c r="C287" s="210"/>
      <c r="D287" s="203" t="s">
        <v>207</v>
      </c>
      <c r="E287" s="211" t="s">
        <v>21</v>
      </c>
      <c r="F287" s="212" t="s">
        <v>498</v>
      </c>
      <c r="G287" s="210"/>
      <c r="H287" s="213">
        <v>3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207</v>
      </c>
      <c r="AU287" s="219" t="s">
        <v>78</v>
      </c>
      <c r="AV287" s="11" t="s">
        <v>78</v>
      </c>
      <c r="AW287" s="11" t="s">
        <v>32</v>
      </c>
      <c r="AX287" s="11" t="s">
        <v>68</v>
      </c>
      <c r="AY287" s="219" t="s">
        <v>124</v>
      </c>
    </row>
    <row r="288" spans="2:51" s="11" customFormat="1" ht="13.5">
      <c r="B288" s="209"/>
      <c r="C288" s="210"/>
      <c r="D288" s="203" t="s">
        <v>207</v>
      </c>
      <c r="E288" s="211" t="s">
        <v>21</v>
      </c>
      <c r="F288" s="212" t="s">
        <v>499</v>
      </c>
      <c r="G288" s="210"/>
      <c r="H288" s="213">
        <v>9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207</v>
      </c>
      <c r="AU288" s="219" t="s">
        <v>78</v>
      </c>
      <c r="AV288" s="11" t="s">
        <v>78</v>
      </c>
      <c r="AW288" s="11" t="s">
        <v>32</v>
      </c>
      <c r="AX288" s="11" t="s">
        <v>68</v>
      </c>
      <c r="AY288" s="219" t="s">
        <v>124</v>
      </c>
    </row>
    <row r="289" spans="2:51" s="12" customFormat="1" ht="13.5">
      <c r="B289" s="220"/>
      <c r="C289" s="221"/>
      <c r="D289" s="203" t="s">
        <v>207</v>
      </c>
      <c r="E289" s="222" t="s">
        <v>21</v>
      </c>
      <c r="F289" s="223" t="s">
        <v>210</v>
      </c>
      <c r="G289" s="221"/>
      <c r="H289" s="224">
        <v>16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207</v>
      </c>
      <c r="AU289" s="230" t="s">
        <v>78</v>
      </c>
      <c r="AV289" s="12" t="s">
        <v>158</v>
      </c>
      <c r="AW289" s="12" t="s">
        <v>32</v>
      </c>
      <c r="AX289" s="12" t="s">
        <v>76</v>
      </c>
      <c r="AY289" s="230" t="s">
        <v>124</v>
      </c>
    </row>
    <row r="290" spans="2:65" s="1" customFormat="1" ht="25.5" customHeight="1">
      <c r="B290" s="40"/>
      <c r="C290" s="191" t="s">
        <v>500</v>
      </c>
      <c r="D290" s="191" t="s">
        <v>127</v>
      </c>
      <c r="E290" s="192" t="s">
        <v>501</v>
      </c>
      <c r="F290" s="193" t="s">
        <v>502</v>
      </c>
      <c r="G290" s="194" t="s">
        <v>203</v>
      </c>
      <c r="H290" s="195">
        <v>41</v>
      </c>
      <c r="I290" s="196"/>
      <c r="J290" s="197">
        <f>ROUND(I290*H290,2)</f>
        <v>0</v>
      </c>
      <c r="K290" s="193" t="s">
        <v>204</v>
      </c>
      <c r="L290" s="60"/>
      <c r="M290" s="198" t="s">
        <v>21</v>
      </c>
      <c r="N290" s="199" t="s">
        <v>39</v>
      </c>
      <c r="O290" s="41"/>
      <c r="P290" s="200">
        <f>O290*H290</f>
        <v>0</v>
      </c>
      <c r="Q290" s="200">
        <v>1E-05</v>
      </c>
      <c r="R290" s="200">
        <f>Q290*H290</f>
        <v>0.00041000000000000005</v>
      </c>
      <c r="S290" s="200">
        <v>0</v>
      </c>
      <c r="T290" s="201">
        <f>S290*H290</f>
        <v>0</v>
      </c>
      <c r="AR290" s="23" t="s">
        <v>158</v>
      </c>
      <c r="AT290" s="23" t="s">
        <v>127</v>
      </c>
      <c r="AU290" s="23" t="s">
        <v>78</v>
      </c>
      <c r="AY290" s="23" t="s">
        <v>124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3" t="s">
        <v>76</v>
      </c>
      <c r="BK290" s="202">
        <f>ROUND(I290*H290,2)</f>
        <v>0</v>
      </c>
      <c r="BL290" s="23" t="s">
        <v>158</v>
      </c>
      <c r="BM290" s="23" t="s">
        <v>503</v>
      </c>
    </row>
    <row r="291" spans="2:51" s="11" customFormat="1" ht="13.5">
      <c r="B291" s="209"/>
      <c r="C291" s="210"/>
      <c r="D291" s="203" t="s">
        <v>207</v>
      </c>
      <c r="E291" s="211" t="s">
        <v>21</v>
      </c>
      <c r="F291" s="212" t="s">
        <v>504</v>
      </c>
      <c r="G291" s="210"/>
      <c r="H291" s="213">
        <v>28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207</v>
      </c>
      <c r="AU291" s="219" t="s">
        <v>78</v>
      </c>
      <c r="AV291" s="11" t="s">
        <v>78</v>
      </c>
      <c r="AW291" s="11" t="s">
        <v>32</v>
      </c>
      <c r="AX291" s="11" t="s">
        <v>68</v>
      </c>
      <c r="AY291" s="219" t="s">
        <v>124</v>
      </c>
    </row>
    <row r="292" spans="2:51" s="11" customFormat="1" ht="13.5">
      <c r="B292" s="209"/>
      <c r="C292" s="210"/>
      <c r="D292" s="203" t="s">
        <v>207</v>
      </c>
      <c r="E292" s="211" t="s">
        <v>21</v>
      </c>
      <c r="F292" s="212" t="s">
        <v>505</v>
      </c>
      <c r="G292" s="210"/>
      <c r="H292" s="213">
        <v>13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207</v>
      </c>
      <c r="AU292" s="219" t="s">
        <v>78</v>
      </c>
      <c r="AV292" s="11" t="s">
        <v>78</v>
      </c>
      <c r="AW292" s="11" t="s">
        <v>32</v>
      </c>
      <c r="AX292" s="11" t="s">
        <v>68</v>
      </c>
      <c r="AY292" s="219" t="s">
        <v>124</v>
      </c>
    </row>
    <row r="293" spans="2:51" s="12" customFormat="1" ht="13.5">
      <c r="B293" s="220"/>
      <c r="C293" s="221"/>
      <c r="D293" s="203" t="s">
        <v>207</v>
      </c>
      <c r="E293" s="222" t="s">
        <v>21</v>
      </c>
      <c r="F293" s="223" t="s">
        <v>210</v>
      </c>
      <c r="G293" s="221"/>
      <c r="H293" s="224">
        <v>41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207</v>
      </c>
      <c r="AU293" s="230" t="s">
        <v>78</v>
      </c>
      <c r="AV293" s="12" t="s">
        <v>158</v>
      </c>
      <c r="AW293" s="12" t="s">
        <v>32</v>
      </c>
      <c r="AX293" s="12" t="s">
        <v>76</v>
      </c>
      <c r="AY293" s="230" t="s">
        <v>124</v>
      </c>
    </row>
    <row r="294" spans="2:65" s="1" customFormat="1" ht="25.5" customHeight="1">
      <c r="B294" s="40"/>
      <c r="C294" s="191" t="s">
        <v>506</v>
      </c>
      <c r="D294" s="191" t="s">
        <v>127</v>
      </c>
      <c r="E294" s="192" t="s">
        <v>507</v>
      </c>
      <c r="F294" s="193" t="s">
        <v>508</v>
      </c>
      <c r="G294" s="194" t="s">
        <v>203</v>
      </c>
      <c r="H294" s="195">
        <v>41</v>
      </c>
      <c r="I294" s="196"/>
      <c r="J294" s="197">
        <f>ROUND(I294*H294,2)</f>
        <v>0</v>
      </c>
      <c r="K294" s="193" t="s">
        <v>204</v>
      </c>
      <c r="L294" s="60"/>
      <c r="M294" s="198" t="s">
        <v>21</v>
      </c>
      <c r="N294" s="199" t="s">
        <v>39</v>
      </c>
      <c r="O294" s="41"/>
      <c r="P294" s="200">
        <f>O294*H294</f>
        <v>0</v>
      </c>
      <c r="Q294" s="200">
        <v>0.0006</v>
      </c>
      <c r="R294" s="200">
        <f>Q294*H294</f>
        <v>0.024599999999999997</v>
      </c>
      <c r="S294" s="200">
        <v>0</v>
      </c>
      <c r="T294" s="201">
        <f>S294*H294</f>
        <v>0</v>
      </c>
      <c r="AR294" s="23" t="s">
        <v>158</v>
      </c>
      <c r="AT294" s="23" t="s">
        <v>127</v>
      </c>
      <c r="AU294" s="23" t="s">
        <v>78</v>
      </c>
      <c r="AY294" s="23" t="s">
        <v>124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3" t="s">
        <v>76</v>
      </c>
      <c r="BK294" s="202">
        <f>ROUND(I294*H294,2)</f>
        <v>0</v>
      </c>
      <c r="BL294" s="23" t="s">
        <v>158</v>
      </c>
      <c r="BM294" s="23" t="s">
        <v>509</v>
      </c>
    </row>
    <row r="295" spans="2:51" s="11" customFormat="1" ht="13.5">
      <c r="B295" s="209"/>
      <c r="C295" s="210"/>
      <c r="D295" s="203" t="s">
        <v>207</v>
      </c>
      <c r="E295" s="211" t="s">
        <v>21</v>
      </c>
      <c r="F295" s="212" t="s">
        <v>504</v>
      </c>
      <c r="G295" s="210"/>
      <c r="H295" s="213">
        <v>28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207</v>
      </c>
      <c r="AU295" s="219" t="s">
        <v>78</v>
      </c>
      <c r="AV295" s="11" t="s">
        <v>78</v>
      </c>
      <c r="AW295" s="11" t="s">
        <v>32</v>
      </c>
      <c r="AX295" s="11" t="s">
        <v>68</v>
      </c>
      <c r="AY295" s="219" t="s">
        <v>124</v>
      </c>
    </row>
    <row r="296" spans="2:51" s="11" customFormat="1" ht="13.5">
      <c r="B296" s="209"/>
      <c r="C296" s="210"/>
      <c r="D296" s="203" t="s">
        <v>207</v>
      </c>
      <c r="E296" s="211" t="s">
        <v>21</v>
      </c>
      <c r="F296" s="212" t="s">
        <v>505</v>
      </c>
      <c r="G296" s="210"/>
      <c r="H296" s="213">
        <v>13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207</v>
      </c>
      <c r="AU296" s="219" t="s">
        <v>78</v>
      </c>
      <c r="AV296" s="11" t="s">
        <v>78</v>
      </c>
      <c r="AW296" s="11" t="s">
        <v>32</v>
      </c>
      <c r="AX296" s="11" t="s">
        <v>68</v>
      </c>
      <c r="AY296" s="219" t="s">
        <v>124</v>
      </c>
    </row>
    <row r="297" spans="2:51" s="12" customFormat="1" ht="13.5">
      <c r="B297" s="220"/>
      <c r="C297" s="221"/>
      <c r="D297" s="203" t="s">
        <v>207</v>
      </c>
      <c r="E297" s="222" t="s">
        <v>21</v>
      </c>
      <c r="F297" s="223" t="s">
        <v>210</v>
      </c>
      <c r="G297" s="221"/>
      <c r="H297" s="224">
        <v>41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207</v>
      </c>
      <c r="AU297" s="230" t="s">
        <v>78</v>
      </c>
      <c r="AV297" s="12" t="s">
        <v>158</v>
      </c>
      <c r="AW297" s="12" t="s">
        <v>32</v>
      </c>
      <c r="AX297" s="12" t="s">
        <v>76</v>
      </c>
      <c r="AY297" s="230" t="s">
        <v>124</v>
      </c>
    </row>
    <row r="298" spans="2:65" s="1" customFormat="1" ht="25.5" customHeight="1">
      <c r="B298" s="40"/>
      <c r="C298" s="191" t="s">
        <v>510</v>
      </c>
      <c r="D298" s="191" t="s">
        <v>127</v>
      </c>
      <c r="E298" s="192" t="s">
        <v>511</v>
      </c>
      <c r="F298" s="193" t="s">
        <v>512</v>
      </c>
      <c r="G298" s="194" t="s">
        <v>203</v>
      </c>
      <c r="H298" s="195">
        <v>41</v>
      </c>
      <c r="I298" s="196"/>
      <c r="J298" s="197">
        <f>ROUND(I298*H298,2)</f>
        <v>0</v>
      </c>
      <c r="K298" s="193" t="s">
        <v>204</v>
      </c>
      <c r="L298" s="60"/>
      <c r="M298" s="198" t="s">
        <v>21</v>
      </c>
      <c r="N298" s="199" t="s">
        <v>39</v>
      </c>
      <c r="O298" s="41"/>
      <c r="P298" s="200">
        <f>O298*H298</f>
        <v>0</v>
      </c>
      <c r="Q298" s="200">
        <v>0.0026</v>
      </c>
      <c r="R298" s="200">
        <f>Q298*H298</f>
        <v>0.1066</v>
      </c>
      <c r="S298" s="200">
        <v>0</v>
      </c>
      <c r="T298" s="201">
        <f>S298*H298</f>
        <v>0</v>
      </c>
      <c r="AR298" s="23" t="s">
        <v>158</v>
      </c>
      <c r="AT298" s="23" t="s">
        <v>127</v>
      </c>
      <c r="AU298" s="23" t="s">
        <v>78</v>
      </c>
      <c r="AY298" s="23" t="s">
        <v>124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3" t="s">
        <v>76</v>
      </c>
      <c r="BK298" s="202">
        <f>ROUND(I298*H298,2)</f>
        <v>0</v>
      </c>
      <c r="BL298" s="23" t="s">
        <v>158</v>
      </c>
      <c r="BM298" s="23" t="s">
        <v>513</v>
      </c>
    </row>
    <row r="299" spans="2:51" s="11" customFormat="1" ht="13.5">
      <c r="B299" s="209"/>
      <c r="C299" s="210"/>
      <c r="D299" s="203" t="s">
        <v>207</v>
      </c>
      <c r="E299" s="211" t="s">
        <v>21</v>
      </c>
      <c r="F299" s="212" t="s">
        <v>504</v>
      </c>
      <c r="G299" s="210"/>
      <c r="H299" s="213">
        <v>28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207</v>
      </c>
      <c r="AU299" s="219" t="s">
        <v>78</v>
      </c>
      <c r="AV299" s="11" t="s">
        <v>78</v>
      </c>
      <c r="AW299" s="11" t="s">
        <v>32</v>
      </c>
      <c r="AX299" s="11" t="s">
        <v>68</v>
      </c>
      <c r="AY299" s="219" t="s">
        <v>124</v>
      </c>
    </row>
    <row r="300" spans="2:51" s="11" customFormat="1" ht="13.5">
      <c r="B300" s="209"/>
      <c r="C300" s="210"/>
      <c r="D300" s="203" t="s">
        <v>207</v>
      </c>
      <c r="E300" s="211" t="s">
        <v>21</v>
      </c>
      <c r="F300" s="212" t="s">
        <v>505</v>
      </c>
      <c r="G300" s="210"/>
      <c r="H300" s="213">
        <v>13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207</v>
      </c>
      <c r="AU300" s="219" t="s">
        <v>78</v>
      </c>
      <c r="AV300" s="11" t="s">
        <v>78</v>
      </c>
      <c r="AW300" s="11" t="s">
        <v>32</v>
      </c>
      <c r="AX300" s="11" t="s">
        <v>68</v>
      </c>
      <c r="AY300" s="219" t="s">
        <v>124</v>
      </c>
    </row>
    <row r="301" spans="2:51" s="12" customFormat="1" ht="13.5">
      <c r="B301" s="220"/>
      <c r="C301" s="221"/>
      <c r="D301" s="203" t="s">
        <v>207</v>
      </c>
      <c r="E301" s="222" t="s">
        <v>21</v>
      </c>
      <c r="F301" s="223" t="s">
        <v>210</v>
      </c>
      <c r="G301" s="221"/>
      <c r="H301" s="224">
        <v>41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207</v>
      </c>
      <c r="AU301" s="230" t="s">
        <v>78</v>
      </c>
      <c r="AV301" s="12" t="s">
        <v>158</v>
      </c>
      <c r="AW301" s="12" t="s">
        <v>32</v>
      </c>
      <c r="AX301" s="12" t="s">
        <v>76</v>
      </c>
      <c r="AY301" s="230" t="s">
        <v>124</v>
      </c>
    </row>
    <row r="302" spans="2:65" s="1" customFormat="1" ht="25.5" customHeight="1">
      <c r="B302" s="40"/>
      <c r="C302" s="191" t="s">
        <v>514</v>
      </c>
      <c r="D302" s="191" t="s">
        <v>127</v>
      </c>
      <c r="E302" s="192" t="s">
        <v>515</v>
      </c>
      <c r="F302" s="193" t="s">
        <v>516</v>
      </c>
      <c r="G302" s="194" t="s">
        <v>240</v>
      </c>
      <c r="H302" s="195">
        <v>7</v>
      </c>
      <c r="I302" s="196"/>
      <c r="J302" s="197">
        <f>ROUND(I302*H302,2)</f>
        <v>0</v>
      </c>
      <c r="K302" s="193" t="s">
        <v>204</v>
      </c>
      <c r="L302" s="60"/>
      <c r="M302" s="198" t="s">
        <v>21</v>
      </c>
      <c r="N302" s="199" t="s">
        <v>39</v>
      </c>
      <c r="O302" s="41"/>
      <c r="P302" s="200">
        <f>O302*H302</f>
        <v>0</v>
      </c>
      <c r="Q302" s="200">
        <v>0.00014</v>
      </c>
      <c r="R302" s="200">
        <f>Q302*H302</f>
        <v>0.00098</v>
      </c>
      <c r="S302" s="200">
        <v>0</v>
      </c>
      <c r="T302" s="201">
        <f>S302*H302</f>
        <v>0</v>
      </c>
      <c r="AR302" s="23" t="s">
        <v>158</v>
      </c>
      <c r="AT302" s="23" t="s">
        <v>127</v>
      </c>
      <c r="AU302" s="23" t="s">
        <v>78</v>
      </c>
      <c r="AY302" s="23" t="s">
        <v>124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3" t="s">
        <v>76</v>
      </c>
      <c r="BK302" s="202">
        <f>ROUND(I302*H302,2)</f>
        <v>0</v>
      </c>
      <c r="BL302" s="23" t="s">
        <v>158</v>
      </c>
      <c r="BM302" s="23" t="s">
        <v>517</v>
      </c>
    </row>
    <row r="303" spans="2:51" s="11" customFormat="1" ht="13.5">
      <c r="B303" s="209"/>
      <c r="C303" s="210"/>
      <c r="D303" s="203" t="s">
        <v>207</v>
      </c>
      <c r="E303" s="211" t="s">
        <v>21</v>
      </c>
      <c r="F303" s="212" t="s">
        <v>518</v>
      </c>
      <c r="G303" s="210"/>
      <c r="H303" s="213">
        <v>7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207</v>
      </c>
      <c r="AU303" s="219" t="s">
        <v>78</v>
      </c>
      <c r="AV303" s="11" t="s">
        <v>78</v>
      </c>
      <c r="AW303" s="11" t="s">
        <v>32</v>
      </c>
      <c r="AX303" s="11" t="s">
        <v>76</v>
      </c>
      <c r="AY303" s="219" t="s">
        <v>124</v>
      </c>
    </row>
    <row r="304" spans="2:65" s="1" customFormat="1" ht="25.5" customHeight="1">
      <c r="B304" s="40"/>
      <c r="C304" s="191" t="s">
        <v>519</v>
      </c>
      <c r="D304" s="191" t="s">
        <v>127</v>
      </c>
      <c r="E304" s="192" t="s">
        <v>520</v>
      </c>
      <c r="F304" s="193" t="s">
        <v>521</v>
      </c>
      <c r="G304" s="194" t="s">
        <v>240</v>
      </c>
      <c r="H304" s="195">
        <v>182</v>
      </c>
      <c r="I304" s="196"/>
      <c r="J304" s="197">
        <f>ROUND(I304*H304,2)</f>
        <v>0</v>
      </c>
      <c r="K304" s="193" t="s">
        <v>204</v>
      </c>
      <c r="L304" s="60"/>
      <c r="M304" s="198" t="s">
        <v>21</v>
      </c>
      <c r="N304" s="199" t="s">
        <v>39</v>
      </c>
      <c r="O304" s="4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3" t="s">
        <v>158</v>
      </c>
      <c r="AT304" s="23" t="s">
        <v>127</v>
      </c>
      <c r="AU304" s="23" t="s">
        <v>78</v>
      </c>
      <c r="AY304" s="23" t="s">
        <v>124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3" t="s">
        <v>76</v>
      </c>
      <c r="BK304" s="202">
        <f>ROUND(I304*H304,2)</f>
        <v>0</v>
      </c>
      <c r="BL304" s="23" t="s">
        <v>158</v>
      </c>
      <c r="BM304" s="23" t="s">
        <v>522</v>
      </c>
    </row>
    <row r="305" spans="2:51" s="11" customFormat="1" ht="13.5">
      <c r="B305" s="209"/>
      <c r="C305" s="210"/>
      <c r="D305" s="203" t="s">
        <v>207</v>
      </c>
      <c r="E305" s="211" t="s">
        <v>21</v>
      </c>
      <c r="F305" s="212" t="s">
        <v>523</v>
      </c>
      <c r="G305" s="210"/>
      <c r="H305" s="213">
        <v>14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207</v>
      </c>
      <c r="AU305" s="219" t="s">
        <v>78</v>
      </c>
      <c r="AV305" s="11" t="s">
        <v>78</v>
      </c>
      <c r="AW305" s="11" t="s">
        <v>32</v>
      </c>
      <c r="AX305" s="11" t="s">
        <v>68</v>
      </c>
      <c r="AY305" s="219" t="s">
        <v>124</v>
      </c>
    </row>
    <row r="306" spans="2:51" s="11" customFormat="1" ht="13.5">
      <c r="B306" s="209"/>
      <c r="C306" s="210"/>
      <c r="D306" s="203" t="s">
        <v>207</v>
      </c>
      <c r="E306" s="211" t="s">
        <v>21</v>
      </c>
      <c r="F306" s="212" t="s">
        <v>524</v>
      </c>
      <c r="G306" s="210"/>
      <c r="H306" s="213">
        <v>53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207</v>
      </c>
      <c r="AU306" s="219" t="s">
        <v>78</v>
      </c>
      <c r="AV306" s="11" t="s">
        <v>78</v>
      </c>
      <c r="AW306" s="11" t="s">
        <v>32</v>
      </c>
      <c r="AX306" s="11" t="s">
        <v>68</v>
      </c>
      <c r="AY306" s="219" t="s">
        <v>124</v>
      </c>
    </row>
    <row r="307" spans="2:51" s="11" customFormat="1" ht="13.5">
      <c r="B307" s="209"/>
      <c r="C307" s="210"/>
      <c r="D307" s="203" t="s">
        <v>207</v>
      </c>
      <c r="E307" s="211" t="s">
        <v>21</v>
      </c>
      <c r="F307" s="212" t="s">
        <v>525</v>
      </c>
      <c r="G307" s="210"/>
      <c r="H307" s="213">
        <v>115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207</v>
      </c>
      <c r="AU307" s="219" t="s">
        <v>78</v>
      </c>
      <c r="AV307" s="11" t="s">
        <v>78</v>
      </c>
      <c r="AW307" s="11" t="s">
        <v>32</v>
      </c>
      <c r="AX307" s="11" t="s">
        <v>68</v>
      </c>
      <c r="AY307" s="219" t="s">
        <v>124</v>
      </c>
    </row>
    <row r="308" spans="2:51" s="12" customFormat="1" ht="13.5">
      <c r="B308" s="220"/>
      <c r="C308" s="221"/>
      <c r="D308" s="203" t="s">
        <v>207</v>
      </c>
      <c r="E308" s="222" t="s">
        <v>21</v>
      </c>
      <c r="F308" s="223" t="s">
        <v>210</v>
      </c>
      <c r="G308" s="221"/>
      <c r="H308" s="224">
        <v>182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207</v>
      </c>
      <c r="AU308" s="230" t="s">
        <v>78</v>
      </c>
      <c r="AV308" s="12" t="s">
        <v>158</v>
      </c>
      <c r="AW308" s="12" t="s">
        <v>32</v>
      </c>
      <c r="AX308" s="12" t="s">
        <v>76</v>
      </c>
      <c r="AY308" s="230" t="s">
        <v>124</v>
      </c>
    </row>
    <row r="309" spans="2:65" s="1" customFormat="1" ht="25.5" customHeight="1">
      <c r="B309" s="40"/>
      <c r="C309" s="191" t="s">
        <v>526</v>
      </c>
      <c r="D309" s="191" t="s">
        <v>127</v>
      </c>
      <c r="E309" s="192" t="s">
        <v>527</v>
      </c>
      <c r="F309" s="193" t="s">
        <v>528</v>
      </c>
      <c r="G309" s="194" t="s">
        <v>240</v>
      </c>
      <c r="H309" s="195">
        <v>67</v>
      </c>
      <c r="I309" s="196"/>
      <c r="J309" s="197">
        <f>ROUND(I309*H309,2)</f>
        <v>0</v>
      </c>
      <c r="K309" s="193" t="s">
        <v>204</v>
      </c>
      <c r="L309" s="60"/>
      <c r="M309" s="198" t="s">
        <v>21</v>
      </c>
      <c r="N309" s="199" t="s">
        <v>39</v>
      </c>
      <c r="O309" s="41"/>
      <c r="P309" s="200">
        <f>O309*H309</f>
        <v>0</v>
      </c>
      <c r="Q309" s="200">
        <v>8E-05</v>
      </c>
      <c r="R309" s="200">
        <f>Q309*H309</f>
        <v>0.00536</v>
      </c>
      <c r="S309" s="200">
        <v>0</v>
      </c>
      <c r="T309" s="201">
        <f>S309*H309</f>
        <v>0</v>
      </c>
      <c r="AR309" s="23" t="s">
        <v>158</v>
      </c>
      <c r="AT309" s="23" t="s">
        <v>127</v>
      </c>
      <c r="AU309" s="23" t="s">
        <v>78</v>
      </c>
      <c r="AY309" s="23" t="s">
        <v>124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3" t="s">
        <v>76</v>
      </c>
      <c r="BK309" s="202">
        <f>ROUND(I309*H309,2)</f>
        <v>0</v>
      </c>
      <c r="BL309" s="23" t="s">
        <v>158</v>
      </c>
      <c r="BM309" s="23" t="s">
        <v>529</v>
      </c>
    </row>
    <row r="310" spans="2:51" s="11" customFormat="1" ht="13.5">
      <c r="B310" s="209"/>
      <c r="C310" s="210"/>
      <c r="D310" s="203" t="s">
        <v>207</v>
      </c>
      <c r="E310" s="211" t="s">
        <v>21</v>
      </c>
      <c r="F310" s="212" t="s">
        <v>523</v>
      </c>
      <c r="G310" s="210"/>
      <c r="H310" s="213">
        <v>14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207</v>
      </c>
      <c r="AU310" s="219" t="s">
        <v>78</v>
      </c>
      <c r="AV310" s="11" t="s">
        <v>78</v>
      </c>
      <c r="AW310" s="11" t="s">
        <v>32</v>
      </c>
      <c r="AX310" s="11" t="s">
        <v>68</v>
      </c>
      <c r="AY310" s="219" t="s">
        <v>124</v>
      </c>
    </row>
    <row r="311" spans="2:51" s="11" customFormat="1" ht="13.5">
      <c r="B311" s="209"/>
      <c r="C311" s="210"/>
      <c r="D311" s="203" t="s">
        <v>207</v>
      </c>
      <c r="E311" s="211" t="s">
        <v>21</v>
      </c>
      <c r="F311" s="212" t="s">
        <v>524</v>
      </c>
      <c r="G311" s="210"/>
      <c r="H311" s="213">
        <v>53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207</v>
      </c>
      <c r="AU311" s="219" t="s">
        <v>78</v>
      </c>
      <c r="AV311" s="11" t="s">
        <v>78</v>
      </c>
      <c r="AW311" s="11" t="s">
        <v>32</v>
      </c>
      <c r="AX311" s="11" t="s">
        <v>68</v>
      </c>
      <c r="AY311" s="219" t="s">
        <v>124</v>
      </c>
    </row>
    <row r="312" spans="2:51" s="12" customFormat="1" ht="13.5">
      <c r="B312" s="220"/>
      <c r="C312" s="221"/>
      <c r="D312" s="203" t="s">
        <v>207</v>
      </c>
      <c r="E312" s="222" t="s">
        <v>21</v>
      </c>
      <c r="F312" s="223" t="s">
        <v>210</v>
      </c>
      <c r="G312" s="221"/>
      <c r="H312" s="224">
        <v>67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207</v>
      </c>
      <c r="AU312" s="230" t="s">
        <v>78</v>
      </c>
      <c r="AV312" s="12" t="s">
        <v>158</v>
      </c>
      <c r="AW312" s="12" t="s">
        <v>32</v>
      </c>
      <c r="AX312" s="12" t="s">
        <v>76</v>
      </c>
      <c r="AY312" s="230" t="s">
        <v>124</v>
      </c>
    </row>
    <row r="313" spans="2:65" s="1" customFormat="1" ht="25.5" customHeight="1">
      <c r="B313" s="40"/>
      <c r="C313" s="191" t="s">
        <v>530</v>
      </c>
      <c r="D313" s="191" t="s">
        <v>127</v>
      </c>
      <c r="E313" s="192" t="s">
        <v>531</v>
      </c>
      <c r="F313" s="193" t="s">
        <v>532</v>
      </c>
      <c r="G313" s="194" t="s">
        <v>240</v>
      </c>
      <c r="H313" s="195">
        <v>67</v>
      </c>
      <c r="I313" s="196"/>
      <c r="J313" s="197">
        <f>ROUND(I313*H313,2)</f>
        <v>0</v>
      </c>
      <c r="K313" s="193" t="s">
        <v>204</v>
      </c>
      <c r="L313" s="60"/>
      <c r="M313" s="198" t="s">
        <v>21</v>
      </c>
      <c r="N313" s="199" t="s">
        <v>39</v>
      </c>
      <c r="O313" s="41"/>
      <c r="P313" s="200">
        <f>O313*H313</f>
        <v>0</v>
      </c>
      <c r="Q313" s="200">
        <v>0.00033</v>
      </c>
      <c r="R313" s="200">
        <f>Q313*H313</f>
        <v>0.02211</v>
      </c>
      <c r="S313" s="200">
        <v>0</v>
      </c>
      <c r="T313" s="201">
        <f>S313*H313</f>
        <v>0</v>
      </c>
      <c r="AR313" s="23" t="s">
        <v>158</v>
      </c>
      <c r="AT313" s="23" t="s">
        <v>127</v>
      </c>
      <c r="AU313" s="23" t="s">
        <v>78</v>
      </c>
      <c r="AY313" s="23" t="s">
        <v>124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76</v>
      </c>
      <c r="BK313" s="202">
        <f>ROUND(I313*H313,2)</f>
        <v>0</v>
      </c>
      <c r="BL313" s="23" t="s">
        <v>158</v>
      </c>
      <c r="BM313" s="23" t="s">
        <v>533</v>
      </c>
    </row>
    <row r="314" spans="2:51" s="11" customFormat="1" ht="13.5">
      <c r="B314" s="209"/>
      <c r="C314" s="210"/>
      <c r="D314" s="203" t="s">
        <v>207</v>
      </c>
      <c r="E314" s="211" t="s">
        <v>21</v>
      </c>
      <c r="F314" s="212" t="s">
        <v>523</v>
      </c>
      <c r="G314" s="210"/>
      <c r="H314" s="213">
        <v>14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207</v>
      </c>
      <c r="AU314" s="219" t="s">
        <v>78</v>
      </c>
      <c r="AV314" s="11" t="s">
        <v>78</v>
      </c>
      <c r="AW314" s="11" t="s">
        <v>32</v>
      </c>
      <c r="AX314" s="11" t="s">
        <v>68</v>
      </c>
      <c r="AY314" s="219" t="s">
        <v>124</v>
      </c>
    </row>
    <row r="315" spans="2:51" s="11" customFormat="1" ht="13.5">
      <c r="B315" s="209"/>
      <c r="C315" s="210"/>
      <c r="D315" s="203" t="s">
        <v>207</v>
      </c>
      <c r="E315" s="211" t="s">
        <v>21</v>
      </c>
      <c r="F315" s="212" t="s">
        <v>524</v>
      </c>
      <c r="G315" s="210"/>
      <c r="H315" s="213">
        <v>53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207</v>
      </c>
      <c r="AU315" s="219" t="s">
        <v>78</v>
      </c>
      <c r="AV315" s="11" t="s">
        <v>78</v>
      </c>
      <c r="AW315" s="11" t="s">
        <v>32</v>
      </c>
      <c r="AX315" s="11" t="s">
        <v>68</v>
      </c>
      <c r="AY315" s="219" t="s">
        <v>124</v>
      </c>
    </row>
    <row r="316" spans="2:51" s="12" customFormat="1" ht="13.5">
      <c r="B316" s="220"/>
      <c r="C316" s="221"/>
      <c r="D316" s="203" t="s">
        <v>207</v>
      </c>
      <c r="E316" s="222" t="s">
        <v>21</v>
      </c>
      <c r="F316" s="223" t="s">
        <v>210</v>
      </c>
      <c r="G316" s="221"/>
      <c r="H316" s="224">
        <v>67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207</v>
      </c>
      <c r="AU316" s="230" t="s">
        <v>78</v>
      </c>
      <c r="AV316" s="12" t="s">
        <v>158</v>
      </c>
      <c r="AW316" s="12" t="s">
        <v>32</v>
      </c>
      <c r="AX316" s="12" t="s">
        <v>76</v>
      </c>
      <c r="AY316" s="230" t="s">
        <v>124</v>
      </c>
    </row>
    <row r="317" spans="2:65" s="1" customFormat="1" ht="25.5" customHeight="1">
      <c r="B317" s="40"/>
      <c r="C317" s="191" t="s">
        <v>534</v>
      </c>
      <c r="D317" s="191" t="s">
        <v>127</v>
      </c>
      <c r="E317" s="192" t="s">
        <v>535</v>
      </c>
      <c r="F317" s="193" t="s">
        <v>536</v>
      </c>
      <c r="G317" s="194" t="s">
        <v>240</v>
      </c>
      <c r="H317" s="195">
        <v>115</v>
      </c>
      <c r="I317" s="196"/>
      <c r="J317" s="197">
        <f>ROUND(I317*H317,2)</f>
        <v>0</v>
      </c>
      <c r="K317" s="193" t="s">
        <v>204</v>
      </c>
      <c r="L317" s="60"/>
      <c r="M317" s="198" t="s">
        <v>21</v>
      </c>
      <c r="N317" s="199" t="s">
        <v>39</v>
      </c>
      <c r="O317" s="41"/>
      <c r="P317" s="200">
        <f>O317*H317</f>
        <v>0</v>
      </c>
      <c r="Q317" s="200">
        <v>5E-05</v>
      </c>
      <c r="R317" s="200">
        <f>Q317*H317</f>
        <v>0.00575</v>
      </c>
      <c r="S317" s="200">
        <v>0</v>
      </c>
      <c r="T317" s="201">
        <f>S317*H317</f>
        <v>0</v>
      </c>
      <c r="AR317" s="23" t="s">
        <v>158</v>
      </c>
      <c r="AT317" s="23" t="s">
        <v>127</v>
      </c>
      <c r="AU317" s="23" t="s">
        <v>78</v>
      </c>
      <c r="AY317" s="23" t="s">
        <v>124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76</v>
      </c>
      <c r="BK317" s="202">
        <f>ROUND(I317*H317,2)</f>
        <v>0</v>
      </c>
      <c r="BL317" s="23" t="s">
        <v>158</v>
      </c>
      <c r="BM317" s="23" t="s">
        <v>537</v>
      </c>
    </row>
    <row r="318" spans="2:51" s="11" customFormat="1" ht="13.5">
      <c r="B318" s="209"/>
      <c r="C318" s="210"/>
      <c r="D318" s="203" t="s">
        <v>207</v>
      </c>
      <c r="E318" s="211" t="s">
        <v>21</v>
      </c>
      <c r="F318" s="212" t="s">
        <v>525</v>
      </c>
      <c r="G318" s="210"/>
      <c r="H318" s="213">
        <v>115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207</v>
      </c>
      <c r="AU318" s="219" t="s">
        <v>78</v>
      </c>
      <c r="AV318" s="11" t="s">
        <v>78</v>
      </c>
      <c r="AW318" s="11" t="s">
        <v>32</v>
      </c>
      <c r="AX318" s="11" t="s">
        <v>76</v>
      </c>
      <c r="AY318" s="219" t="s">
        <v>124</v>
      </c>
    </row>
    <row r="319" spans="2:65" s="1" customFormat="1" ht="25.5" customHeight="1">
      <c r="B319" s="40"/>
      <c r="C319" s="191" t="s">
        <v>538</v>
      </c>
      <c r="D319" s="191" t="s">
        <v>127</v>
      </c>
      <c r="E319" s="192" t="s">
        <v>539</v>
      </c>
      <c r="F319" s="193" t="s">
        <v>540</v>
      </c>
      <c r="G319" s="194" t="s">
        <v>240</v>
      </c>
      <c r="H319" s="195">
        <v>115</v>
      </c>
      <c r="I319" s="196"/>
      <c r="J319" s="197">
        <f>ROUND(I319*H319,2)</f>
        <v>0</v>
      </c>
      <c r="K319" s="193" t="s">
        <v>204</v>
      </c>
      <c r="L319" s="60"/>
      <c r="M319" s="198" t="s">
        <v>21</v>
      </c>
      <c r="N319" s="199" t="s">
        <v>39</v>
      </c>
      <c r="O319" s="41"/>
      <c r="P319" s="200">
        <f>O319*H319</f>
        <v>0</v>
      </c>
      <c r="Q319" s="200">
        <v>0.00038</v>
      </c>
      <c r="R319" s="200">
        <f>Q319*H319</f>
        <v>0.0437</v>
      </c>
      <c r="S319" s="200">
        <v>0</v>
      </c>
      <c r="T319" s="201">
        <f>S319*H319</f>
        <v>0</v>
      </c>
      <c r="AR319" s="23" t="s">
        <v>158</v>
      </c>
      <c r="AT319" s="23" t="s">
        <v>127</v>
      </c>
      <c r="AU319" s="23" t="s">
        <v>78</v>
      </c>
      <c r="AY319" s="23" t="s">
        <v>124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3" t="s">
        <v>76</v>
      </c>
      <c r="BK319" s="202">
        <f>ROUND(I319*H319,2)</f>
        <v>0</v>
      </c>
      <c r="BL319" s="23" t="s">
        <v>158</v>
      </c>
      <c r="BM319" s="23" t="s">
        <v>541</v>
      </c>
    </row>
    <row r="320" spans="2:51" s="11" customFormat="1" ht="13.5">
      <c r="B320" s="209"/>
      <c r="C320" s="210"/>
      <c r="D320" s="203" t="s">
        <v>207</v>
      </c>
      <c r="E320" s="211" t="s">
        <v>21</v>
      </c>
      <c r="F320" s="212" t="s">
        <v>525</v>
      </c>
      <c r="G320" s="210"/>
      <c r="H320" s="213">
        <v>115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207</v>
      </c>
      <c r="AU320" s="219" t="s">
        <v>78</v>
      </c>
      <c r="AV320" s="11" t="s">
        <v>78</v>
      </c>
      <c r="AW320" s="11" t="s">
        <v>32</v>
      </c>
      <c r="AX320" s="11" t="s">
        <v>76</v>
      </c>
      <c r="AY320" s="219" t="s">
        <v>124</v>
      </c>
    </row>
    <row r="321" spans="2:65" s="1" customFormat="1" ht="38.25" customHeight="1">
      <c r="B321" s="40"/>
      <c r="C321" s="191" t="s">
        <v>542</v>
      </c>
      <c r="D321" s="191" t="s">
        <v>127</v>
      </c>
      <c r="E321" s="192" t="s">
        <v>543</v>
      </c>
      <c r="F321" s="193" t="s">
        <v>544</v>
      </c>
      <c r="G321" s="194" t="s">
        <v>240</v>
      </c>
      <c r="H321" s="195">
        <v>74</v>
      </c>
      <c r="I321" s="196"/>
      <c r="J321" s="197">
        <f>ROUND(I321*H321,2)</f>
        <v>0</v>
      </c>
      <c r="K321" s="193" t="s">
        <v>204</v>
      </c>
      <c r="L321" s="60"/>
      <c r="M321" s="198" t="s">
        <v>21</v>
      </c>
      <c r="N321" s="199" t="s">
        <v>39</v>
      </c>
      <c r="O321" s="41"/>
      <c r="P321" s="200">
        <f>O321*H321</f>
        <v>0</v>
      </c>
      <c r="Q321" s="200">
        <v>0.1554</v>
      </c>
      <c r="R321" s="200">
        <f>Q321*H321</f>
        <v>11.499600000000001</v>
      </c>
      <c r="S321" s="200">
        <v>0</v>
      </c>
      <c r="T321" s="201">
        <f>S321*H321</f>
        <v>0</v>
      </c>
      <c r="AR321" s="23" t="s">
        <v>158</v>
      </c>
      <c r="AT321" s="23" t="s">
        <v>127</v>
      </c>
      <c r="AU321" s="23" t="s">
        <v>78</v>
      </c>
      <c r="AY321" s="23" t="s">
        <v>124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76</v>
      </c>
      <c r="BK321" s="202">
        <f>ROUND(I321*H321,2)</f>
        <v>0</v>
      </c>
      <c r="BL321" s="23" t="s">
        <v>158</v>
      </c>
      <c r="BM321" s="23" t="s">
        <v>545</v>
      </c>
    </row>
    <row r="322" spans="2:51" s="11" customFormat="1" ht="13.5">
      <c r="B322" s="209"/>
      <c r="C322" s="210"/>
      <c r="D322" s="203" t="s">
        <v>207</v>
      </c>
      <c r="E322" s="211" t="s">
        <v>21</v>
      </c>
      <c r="F322" s="212" t="s">
        <v>546</v>
      </c>
      <c r="G322" s="210"/>
      <c r="H322" s="213">
        <v>37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207</v>
      </c>
      <c r="AU322" s="219" t="s">
        <v>78</v>
      </c>
      <c r="AV322" s="11" t="s">
        <v>78</v>
      </c>
      <c r="AW322" s="11" t="s">
        <v>32</v>
      </c>
      <c r="AX322" s="11" t="s">
        <v>68</v>
      </c>
      <c r="AY322" s="219" t="s">
        <v>124</v>
      </c>
    </row>
    <row r="323" spans="2:51" s="11" customFormat="1" ht="13.5">
      <c r="B323" s="209"/>
      <c r="C323" s="210"/>
      <c r="D323" s="203" t="s">
        <v>207</v>
      </c>
      <c r="E323" s="211" t="s">
        <v>21</v>
      </c>
      <c r="F323" s="212" t="s">
        <v>547</v>
      </c>
      <c r="G323" s="210"/>
      <c r="H323" s="213">
        <v>19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207</v>
      </c>
      <c r="AU323" s="219" t="s">
        <v>78</v>
      </c>
      <c r="AV323" s="11" t="s">
        <v>78</v>
      </c>
      <c r="AW323" s="11" t="s">
        <v>32</v>
      </c>
      <c r="AX323" s="11" t="s">
        <v>68</v>
      </c>
      <c r="AY323" s="219" t="s">
        <v>124</v>
      </c>
    </row>
    <row r="324" spans="2:51" s="11" customFormat="1" ht="13.5">
      <c r="B324" s="209"/>
      <c r="C324" s="210"/>
      <c r="D324" s="203" t="s">
        <v>207</v>
      </c>
      <c r="E324" s="211" t="s">
        <v>21</v>
      </c>
      <c r="F324" s="212" t="s">
        <v>548</v>
      </c>
      <c r="G324" s="210"/>
      <c r="H324" s="213">
        <v>18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207</v>
      </c>
      <c r="AU324" s="219" t="s">
        <v>78</v>
      </c>
      <c r="AV324" s="11" t="s">
        <v>78</v>
      </c>
      <c r="AW324" s="11" t="s">
        <v>32</v>
      </c>
      <c r="AX324" s="11" t="s">
        <v>68</v>
      </c>
      <c r="AY324" s="219" t="s">
        <v>124</v>
      </c>
    </row>
    <row r="325" spans="2:51" s="12" customFormat="1" ht="13.5">
      <c r="B325" s="220"/>
      <c r="C325" s="221"/>
      <c r="D325" s="203" t="s">
        <v>207</v>
      </c>
      <c r="E325" s="222" t="s">
        <v>21</v>
      </c>
      <c r="F325" s="223" t="s">
        <v>210</v>
      </c>
      <c r="G325" s="221"/>
      <c r="H325" s="224">
        <v>74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207</v>
      </c>
      <c r="AU325" s="230" t="s">
        <v>78</v>
      </c>
      <c r="AV325" s="12" t="s">
        <v>158</v>
      </c>
      <c r="AW325" s="12" t="s">
        <v>32</v>
      </c>
      <c r="AX325" s="12" t="s">
        <v>76</v>
      </c>
      <c r="AY325" s="230" t="s">
        <v>124</v>
      </c>
    </row>
    <row r="326" spans="2:65" s="1" customFormat="1" ht="16.5" customHeight="1">
      <c r="B326" s="40"/>
      <c r="C326" s="231" t="s">
        <v>549</v>
      </c>
      <c r="D326" s="231" t="s">
        <v>291</v>
      </c>
      <c r="E326" s="232" t="s">
        <v>550</v>
      </c>
      <c r="F326" s="233" t="s">
        <v>551</v>
      </c>
      <c r="G326" s="234" t="s">
        <v>240</v>
      </c>
      <c r="H326" s="235">
        <v>81.4</v>
      </c>
      <c r="I326" s="236"/>
      <c r="J326" s="237">
        <f>ROUND(I326*H326,2)</f>
        <v>0</v>
      </c>
      <c r="K326" s="233" t="s">
        <v>204</v>
      </c>
      <c r="L326" s="238"/>
      <c r="M326" s="239" t="s">
        <v>21</v>
      </c>
      <c r="N326" s="240" t="s">
        <v>39</v>
      </c>
      <c r="O326" s="41"/>
      <c r="P326" s="200">
        <f>O326*H326</f>
        <v>0</v>
      </c>
      <c r="Q326" s="200">
        <v>0.081</v>
      </c>
      <c r="R326" s="200">
        <f>Q326*H326</f>
        <v>6.593400000000001</v>
      </c>
      <c r="S326" s="200">
        <v>0</v>
      </c>
      <c r="T326" s="201">
        <f>S326*H326</f>
        <v>0</v>
      </c>
      <c r="AR326" s="23" t="s">
        <v>177</v>
      </c>
      <c r="AT326" s="23" t="s">
        <v>291</v>
      </c>
      <c r="AU326" s="23" t="s">
        <v>78</v>
      </c>
      <c r="AY326" s="23" t="s">
        <v>124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76</v>
      </c>
      <c r="BK326" s="202">
        <f>ROUND(I326*H326,2)</f>
        <v>0</v>
      </c>
      <c r="BL326" s="23" t="s">
        <v>158</v>
      </c>
      <c r="BM326" s="23" t="s">
        <v>552</v>
      </c>
    </row>
    <row r="327" spans="2:51" s="11" customFormat="1" ht="13.5">
      <c r="B327" s="209"/>
      <c r="C327" s="210"/>
      <c r="D327" s="203" t="s">
        <v>207</v>
      </c>
      <c r="E327" s="211" t="s">
        <v>21</v>
      </c>
      <c r="F327" s="212" t="s">
        <v>553</v>
      </c>
      <c r="G327" s="210"/>
      <c r="H327" s="213">
        <v>40.7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207</v>
      </c>
      <c r="AU327" s="219" t="s">
        <v>78</v>
      </c>
      <c r="AV327" s="11" t="s">
        <v>78</v>
      </c>
      <c r="AW327" s="11" t="s">
        <v>32</v>
      </c>
      <c r="AX327" s="11" t="s">
        <v>68</v>
      </c>
      <c r="AY327" s="219" t="s">
        <v>124</v>
      </c>
    </row>
    <row r="328" spans="2:51" s="11" customFormat="1" ht="13.5">
      <c r="B328" s="209"/>
      <c r="C328" s="210"/>
      <c r="D328" s="203" t="s">
        <v>207</v>
      </c>
      <c r="E328" s="211" t="s">
        <v>21</v>
      </c>
      <c r="F328" s="212" t="s">
        <v>554</v>
      </c>
      <c r="G328" s="210"/>
      <c r="H328" s="213">
        <v>20.9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207</v>
      </c>
      <c r="AU328" s="219" t="s">
        <v>78</v>
      </c>
      <c r="AV328" s="11" t="s">
        <v>78</v>
      </c>
      <c r="AW328" s="11" t="s">
        <v>32</v>
      </c>
      <c r="AX328" s="11" t="s">
        <v>68</v>
      </c>
      <c r="AY328" s="219" t="s">
        <v>124</v>
      </c>
    </row>
    <row r="329" spans="2:51" s="11" customFormat="1" ht="13.5">
      <c r="B329" s="209"/>
      <c r="C329" s="210"/>
      <c r="D329" s="203" t="s">
        <v>207</v>
      </c>
      <c r="E329" s="211" t="s">
        <v>21</v>
      </c>
      <c r="F329" s="212" t="s">
        <v>555</v>
      </c>
      <c r="G329" s="210"/>
      <c r="H329" s="213">
        <v>19.8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207</v>
      </c>
      <c r="AU329" s="219" t="s">
        <v>78</v>
      </c>
      <c r="AV329" s="11" t="s">
        <v>78</v>
      </c>
      <c r="AW329" s="11" t="s">
        <v>32</v>
      </c>
      <c r="AX329" s="11" t="s">
        <v>68</v>
      </c>
      <c r="AY329" s="219" t="s">
        <v>124</v>
      </c>
    </row>
    <row r="330" spans="2:51" s="12" customFormat="1" ht="13.5">
      <c r="B330" s="220"/>
      <c r="C330" s="221"/>
      <c r="D330" s="203" t="s">
        <v>207</v>
      </c>
      <c r="E330" s="222" t="s">
        <v>21</v>
      </c>
      <c r="F330" s="223" t="s">
        <v>210</v>
      </c>
      <c r="G330" s="221"/>
      <c r="H330" s="224">
        <v>81.4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207</v>
      </c>
      <c r="AU330" s="230" t="s">
        <v>78</v>
      </c>
      <c r="AV330" s="12" t="s">
        <v>158</v>
      </c>
      <c r="AW330" s="12" t="s">
        <v>32</v>
      </c>
      <c r="AX330" s="12" t="s">
        <v>76</v>
      </c>
      <c r="AY330" s="230" t="s">
        <v>124</v>
      </c>
    </row>
    <row r="331" spans="2:65" s="1" customFormat="1" ht="38.25" customHeight="1">
      <c r="B331" s="40"/>
      <c r="C331" s="191" t="s">
        <v>556</v>
      </c>
      <c r="D331" s="191" t="s">
        <v>127</v>
      </c>
      <c r="E331" s="192" t="s">
        <v>557</v>
      </c>
      <c r="F331" s="193" t="s">
        <v>558</v>
      </c>
      <c r="G331" s="194" t="s">
        <v>240</v>
      </c>
      <c r="H331" s="195">
        <v>54</v>
      </c>
      <c r="I331" s="196"/>
      <c r="J331" s="197">
        <f>ROUND(I331*H331,2)</f>
        <v>0</v>
      </c>
      <c r="K331" s="193" t="s">
        <v>204</v>
      </c>
      <c r="L331" s="60"/>
      <c r="M331" s="198" t="s">
        <v>21</v>
      </c>
      <c r="N331" s="199" t="s">
        <v>39</v>
      </c>
      <c r="O331" s="41"/>
      <c r="P331" s="200">
        <f>O331*H331</f>
        <v>0</v>
      </c>
      <c r="Q331" s="200">
        <v>0.1295</v>
      </c>
      <c r="R331" s="200">
        <f>Q331*H331</f>
        <v>6.993</v>
      </c>
      <c r="S331" s="200">
        <v>0</v>
      </c>
      <c r="T331" s="201">
        <f>S331*H331</f>
        <v>0</v>
      </c>
      <c r="AR331" s="23" t="s">
        <v>158</v>
      </c>
      <c r="AT331" s="23" t="s">
        <v>127</v>
      </c>
      <c r="AU331" s="23" t="s">
        <v>78</v>
      </c>
      <c r="AY331" s="23" t="s">
        <v>124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76</v>
      </c>
      <c r="BK331" s="202">
        <f>ROUND(I331*H331,2)</f>
        <v>0</v>
      </c>
      <c r="BL331" s="23" t="s">
        <v>158</v>
      </c>
      <c r="BM331" s="23" t="s">
        <v>559</v>
      </c>
    </row>
    <row r="332" spans="2:51" s="11" customFormat="1" ht="13.5">
      <c r="B332" s="209"/>
      <c r="C332" s="210"/>
      <c r="D332" s="203" t="s">
        <v>207</v>
      </c>
      <c r="E332" s="211" t="s">
        <v>21</v>
      </c>
      <c r="F332" s="212" t="s">
        <v>560</v>
      </c>
      <c r="G332" s="210"/>
      <c r="H332" s="213">
        <v>33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207</v>
      </c>
      <c r="AU332" s="219" t="s">
        <v>78</v>
      </c>
      <c r="AV332" s="11" t="s">
        <v>78</v>
      </c>
      <c r="AW332" s="11" t="s">
        <v>32</v>
      </c>
      <c r="AX332" s="11" t="s">
        <v>68</v>
      </c>
      <c r="AY332" s="219" t="s">
        <v>124</v>
      </c>
    </row>
    <row r="333" spans="2:51" s="11" customFormat="1" ht="13.5">
      <c r="B333" s="209"/>
      <c r="C333" s="210"/>
      <c r="D333" s="203" t="s">
        <v>207</v>
      </c>
      <c r="E333" s="211" t="s">
        <v>21</v>
      </c>
      <c r="F333" s="212" t="s">
        <v>561</v>
      </c>
      <c r="G333" s="210"/>
      <c r="H333" s="213">
        <v>17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207</v>
      </c>
      <c r="AU333" s="219" t="s">
        <v>78</v>
      </c>
      <c r="AV333" s="11" t="s">
        <v>78</v>
      </c>
      <c r="AW333" s="11" t="s">
        <v>32</v>
      </c>
      <c r="AX333" s="11" t="s">
        <v>68</v>
      </c>
      <c r="AY333" s="219" t="s">
        <v>124</v>
      </c>
    </row>
    <row r="334" spans="2:51" s="11" customFormat="1" ht="13.5">
      <c r="B334" s="209"/>
      <c r="C334" s="210"/>
      <c r="D334" s="203" t="s">
        <v>207</v>
      </c>
      <c r="E334" s="211" t="s">
        <v>21</v>
      </c>
      <c r="F334" s="212" t="s">
        <v>562</v>
      </c>
      <c r="G334" s="210"/>
      <c r="H334" s="213">
        <v>4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207</v>
      </c>
      <c r="AU334" s="219" t="s">
        <v>78</v>
      </c>
      <c r="AV334" s="11" t="s">
        <v>78</v>
      </c>
      <c r="AW334" s="11" t="s">
        <v>32</v>
      </c>
      <c r="AX334" s="11" t="s">
        <v>68</v>
      </c>
      <c r="AY334" s="219" t="s">
        <v>124</v>
      </c>
    </row>
    <row r="335" spans="2:51" s="12" customFormat="1" ht="13.5">
      <c r="B335" s="220"/>
      <c r="C335" s="221"/>
      <c r="D335" s="203" t="s">
        <v>207</v>
      </c>
      <c r="E335" s="222" t="s">
        <v>21</v>
      </c>
      <c r="F335" s="223" t="s">
        <v>210</v>
      </c>
      <c r="G335" s="221"/>
      <c r="H335" s="224">
        <v>54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207</v>
      </c>
      <c r="AU335" s="230" t="s">
        <v>78</v>
      </c>
      <c r="AV335" s="12" t="s">
        <v>158</v>
      </c>
      <c r="AW335" s="12" t="s">
        <v>32</v>
      </c>
      <c r="AX335" s="12" t="s">
        <v>76</v>
      </c>
      <c r="AY335" s="230" t="s">
        <v>124</v>
      </c>
    </row>
    <row r="336" spans="2:65" s="1" customFormat="1" ht="16.5" customHeight="1">
      <c r="B336" s="40"/>
      <c r="C336" s="231" t="s">
        <v>563</v>
      </c>
      <c r="D336" s="231" t="s">
        <v>291</v>
      </c>
      <c r="E336" s="232" t="s">
        <v>564</v>
      </c>
      <c r="F336" s="233" t="s">
        <v>565</v>
      </c>
      <c r="G336" s="234" t="s">
        <v>240</v>
      </c>
      <c r="H336" s="235">
        <v>59.4</v>
      </c>
      <c r="I336" s="236"/>
      <c r="J336" s="237">
        <f>ROUND(I336*H336,2)</f>
        <v>0</v>
      </c>
      <c r="K336" s="233" t="s">
        <v>204</v>
      </c>
      <c r="L336" s="238"/>
      <c r="M336" s="239" t="s">
        <v>21</v>
      </c>
      <c r="N336" s="240" t="s">
        <v>39</v>
      </c>
      <c r="O336" s="41"/>
      <c r="P336" s="200">
        <f>O336*H336</f>
        <v>0</v>
      </c>
      <c r="Q336" s="200">
        <v>0.045</v>
      </c>
      <c r="R336" s="200">
        <f>Q336*H336</f>
        <v>2.673</v>
      </c>
      <c r="S336" s="200">
        <v>0</v>
      </c>
      <c r="T336" s="201">
        <f>S336*H336</f>
        <v>0</v>
      </c>
      <c r="AR336" s="23" t="s">
        <v>177</v>
      </c>
      <c r="AT336" s="23" t="s">
        <v>291</v>
      </c>
      <c r="AU336" s="23" t="s">
        <v>78</v>
      </c>
      <c r="AY336" s="23" t="s">
        <v>124</v>
      </c>
      <c r="BE336" s="202">
        <f>IF(N336="základní",J336,0)</f>
        <v>0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23" t="s">
        <v>76</v>
      </c>
      <c r="BK336" s="202">
        <f>ROUND(I336*H336,2)</f>
        <v>0</v>
      </c>
      <c r="BL336" s="23" t="s">
        <v>158</v>
      </c>
      <c r="BM336" s="23" t="s">
        <v>566</v>
      </c>
    </row>
    <row r="337" spans="2:51" s="11" customFormat="1" ht="13.5">
      <c r="B337" s="209"/>
      <c r="C337" s="210"/>
      <c r="D337" s="203" t="s">
        <v>207</v>
      </c>
      <c r="E337" s="211" t="s">
        <v>21</v>
      </c>
      <c r="F337" s="212" t="s">
        <v>567</v>
      </c>
      <c r="G337" s="210"/>
      <c r="H337" s="213">
        <v>36.3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207</v>
      </c>
      <c r="AU337" s="219" t="s">
        <v>78</v>
      </c>
      <c r="AV337" s="11" t="s">
        <v>78</v>
      </c>
      <c r="AW337" s="11" t="s">
        <v>32</v>
      </c>
      <c r="AX337" s="11" t="s">
        <v>68</v>
      </c>
      <c r="AY337" s="219" t="s">
        <v>124</v>
      </c>
    </row>
    <row r="338" spans="2:51" s="11" customFormat="1" ht="13.5">
      <c r="B338" s="209"/>
      <c r="C338" s="210"/>
      <c r="D338" s="203" t="s">
        <v>207</v>
      </c>
      <c r="E338" s="211" t="s">
        <v>21</v>
      </c>
      <c r="F338" s="212" t="s">
        <v>568</v>
      </c>
      <c r="G338" s="210"/>
      <c r="H338" s="213">
        <v>18.7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207</v>
      </c>
      <c r="AU338" s="219" t="s">
        <v>78</v>
      </c>
      <c r="AV338" s="11" t="s">
        <v>78</v>
      </c>
      <c r="AW338" s="11" t="s">
        <v>32</v>
      </c>
      <c r="AX338" s="11" t="s">
        <v>68</v>
      </c>
      <c r="AY338" s="219" t="s">
        <v>124</v>
      </c>
    </row>
    <row r="339" spans="2:51" s="11" customFormat="1" ht="13.5">
      <c r="B339" s="209"/>
      <c r="C339" s="210"/>
      <c r="D339" s="203" t="s">
        <v>207</v>
      </c>
      <c r="E339" s="211" t="s">
        <v>21</v>
      </c>
      <c r="F339" s="212" t="s">
        <v>569</v>
      </c>
      <c r="G339" s="210"/>
      <c r="H339" s="213">
        <v>4.4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207</v>
      </c>
      <c r="AU339" s="219" t="s">
        <v>78</v>
      </c>
      <c r="AV339" s="11" t="s">
        <v>78</v>
      </c>
      <c r="AW339" s="11" t="s">
        <v>32</v>
      </c>
      <c r="AX339" s="11" t="s">
        <v>68</v>
      </c>
      <c r="AY339" s="219" t="s">
        <v>124</v>
      </c>
    </row>
    <row r="340" spans="2:51" s="12" customFormat="1" ht="13.5">
      <c r="B340" s="220"/>
      <c r="C340" s="221"/>
      <c r="D340" s="203" t="s">
        <v>207</v>
      </c>
      <c r="E340" s="222" t="s">
        <v>21</v>
      </c>
      <c r="F340" s="223" t="s">
        <v>210</v>
      </c>
      <c r="G340" s="221"/>
      <c r="H340" s="224">
        <v>59.4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207</v>
      </c>
      <c r="AU340" s="230" t="s">
        <v>78</v>
      </c>
      <c r="AV340" s="12" t="s">
        <v>158</v>
      </c>
      <c r="AW340" s="12" t="s">
        <v>32</v>
      </c>
      <c r="AX340" s="12" t="s">
        <v>76</v>
      </c>
      <c r="AY340" s="230" t="s">
        <v>124</v>
      </c>
    </row>
    <row r="341" spans="2:65" s="1" customFormat="1" ht="38.25" customHeight="1">
      <c r="B341" s="40"/>
      <c r="C341" s="191" t="s">
        <v>570</v>
      </c>
      <c r="D341" s="191" t="s">
        <v>127</v>
      </c>
      <c r="E341" s="192" t="s">
        <v>571</v>
      </c>
      <c r="F341" s="193" t="s">
        <v>572</v>
      </c>
      <c r="G341" s="194" t="s">
        <v>203</v>
      </c>
      <c r="H341" s="195">
        <v>38</v>
      </c>
      <c r="I341" s="196"/>
      <c r="J341" s="197">
        <f>ROUND(I341*H341,2)</f>
        <v>0</v>
      </c>
      <c r="K341" s="193" t="s">
        <v>204</v>
      </c>
      <c r="L341" s="60"/>
      <c r="M341" s="198" t="s">
        <v>21</v>
      </c>
      <c r="N341" s="199" t="s">
        <v>39</v>
      </c>
      <c r="O341" s="41"/>
      <c r="P341" s="200">
        <f>O341*H341</f>
        <v>0</v>
      </c>
      <c r="Q341" s="200">
        <v>0</v>
      </c>
      <c r="R341" s="200">
        <f>Q341*H341</f>
        <v>0</v>
      </c>
      <c r="S341" s="200">
        <v>0</v>
      </c>
      <c r="T341" s="201">
        <f>S341*H341</f>
        <v>0</v>
      </c>
      <c r="AR341" s="23" t="s">
        <v>158</v>
      </c>
      <c r="AT341" s="23" t="s">
        <v>127</v>
      </c>
      <c r="AU341" s="23" t="s">
        <v>78</v>
      </c>
      <c r="AY341" s="23" t="s">
        <v>124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23" t="s">
        <v>76</v>
      </c>
      <c r="BK341" s="202">
        <f>ROUND(I341*H341,2)</f>
        <v>0</v>
      </c>
      <c r="BL341" s="23" t="s">
        <v>158</v>
      </c>
      <c r="BM341" s="23" t="s">
        <v>573</v>
      </c>
    </row>
    <row r="342" spans="2:51" s="11" customFormat="1" ht="13.5">
      <c r="B342" s="209"/>
      <c r="C342" s="210"/>
      <c r="D342" s="203" t="s">
        <v>207</v>
      </c>
      <c r="E342" s="211" t="s">
        <v>21</v>
      </c>
      <c r="F342" s="212" t="s">
        <v>208</v>
      </c>
      <c r="G342" s="210"/>
      <c r="H342" s="213">
        <v>23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207</v>
      </c>
      <c r="AU342" s="219" t="s">
        <v>78</v>
      </c>
      <c r="AV342" s="11" t="s">
        <v>78</v>
      </c>
      <c r="AW342" s="11" t="s">
        <v>32</v>
      </c>
      <c r="AX342" s="11" t="s">
        <v>68</v>
      </c>
      <c r="AY342" s="219" t="s">
        <v>124</v>
      </c>
    </row>
    <row r="343" spans="2:51" s="11" customFormat="1" ht="13.5">
      <c r="B343" s="209"/>
      <c r="C343" s="210"/>
      <c r="D343" s="203" t="s">
        <v>207</v>
      </c>
      <c r="E343" s="211" t="s">
        <v>21</v>
      </c>
      <c r="F343" s="212" t="s">
        <v>209</v>
      </c>
      <c r="G343" s="210"/>
      <c r="H343" s="213">
        <v>15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207</v>
      </c>
      <c r="AU343" s="219" t="s">
        <v>78</v>
      </c>
      <c r="AV343" s="11" t="s">
        <v>78</v>
      </c>
      <c r="AW343" s="11" t="s">
        <v>32</v>
      </c>
      <c r="AX343" s="11" t="s">
        <v>68</v>
      </c>
      <c r="AY343" s="219" t="s">
        <v>124</v>
      </c>
    </row>
    <row r="344" spans="2:51" s="12" customFormat="1" ht="13.5">
      <c r="B344" s="220"/>
      <c r="C344" s="221"/>
      <c r="D344" s="203" t="s">
        <v>207</v>
      </c>
      <c r="E344" s="222" t="s">
        <v>21</v>
      </c>
      <c r="F344" s="223" t="s">
        <v>210</v>
      </c>
      <c r="G344" s="221"/>
      <c r="H344" s="224">
        <v>38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207</v>
      </c>
      <c r="AU344" s="230" t="s">
        <v>78</v>
      </c>
      <c r="AV344" s="12" t="s">
        <v>158</v>
      </c>
      <c r="AW344" s="12" t="s">
        <v>32</v>
      </c>
      <c r="AX344" s="12" t="s">
        <v>76</v>
      </c>
      <c r="AY344" s="230" t="s">
        <v>124</v>
      </c>
    </row>
    <row r="345" spans="2:65" s="1" customFormat="1" ht="25.5" customHeight="1">
      <c r="B345" s="40"/>
      <c r="C345" s="191" t="s">
        <v>574</v>
      </c>
      <c r="D345" s="191" t="s">
        <v>127</v>
      </c>
      <c r="E345" s="192" t="s">
        <v>575</v>
      </c>
      <c r="F345" s="193" t="s">
        <v>576</v>
      </c>
      <c r="G345" s="194" t="s">
        <v>577</v>
      </c>
      <c r="H345" s="195">
        <v>44</v>
      </c>
      <c r="I345" s="196"/>
      <c r="J345" s="197">
        <f>ROUND(I345*H345,2)</f>
        <v>0</v>
      </c>
      <c r="K345" s="193" t="s">
        <v>21</v>
      </c>
      <c r="L345" s="60"/>
      <c r="M345" s="198" t="s">
        <v>21</v>
      </c>
      <c r="N345" s="199" t="s">
        <v>39</v>
      </c>
      <c r="O345" s="41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3" t="s">
        <v>158</v>
      </c>
      <c r="AT345" s="23" t="s">
        <v>127</v>
      </c>
      <c r="AU345" s="23" t="s">
        <v>78</v>
      </c>
      <c r="AY345" s="23" t="s">
        <v>124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23" t="s">
        <v>76</v>
      </c>
      <c r="BK345" s="202">
        <f>ROUND(I345*H345,2)</f>
        <v>0</v>
      </c>
      <c r="BL345" s="23" t="s">
        <v>158</v>
      </c>
      <c r="BM345" s="23" t="s">
        <v>578</v>
      </c>
    </row>
    <row r="346" spans="2:47" s="1" customFormat="1" ht="27">
      <c r="B346" s="40"/>
      <c r="C346" s="62"/>
      <c r="D346" s="203" t="s">
        <v>142</v>
      </c>
      <c r="E346" s="62"/>
      <c r="F346" s="204" t="s">
        <v>579</v>
      </c>
      <c r="G346" s="62"/>
      <c r="H346" s="62"/>
      <c r="I346" s="162"/>
      <c r="J346" s="62"/>
      <c r="K346" s="62"/>
      <c r="L346" s="60"/>
      <c r="M346" s="208"/>
      <c r="N346" s="41"/>
      <c r="O346" s="41"/>
      <c r="P346" s="41"/>
      <c r="Q346" s="41"/>
      <c r="R346" s="41"/>
      <c r="S346" s="41"/>
      <c r="T346" s="77"/>
      <c r="AT346" s="23" t="s">
        <v>142</v>
      </c>
      <c r="AU346" s="23" t="s">
        <v>78</v>
      </c>
    </row>
    <row r="347" spans="2:63" s="10" customFormat="1" ht="29.25" customHeight="1">
      <c r="B347" s="175"/>
      <c r="C347" s="176"/>
      <c r="D347" s="177" t="s">
        <v>67</v>
      </c>
      <c r="E347" s="189" t="s">
        <v>580</v>
      </c>
      <c r="F347" s="189" t="s">
        <v>581</v>
      </c>
      <c r="G347" s="176"/>
      <c r="H347" s="176"/>
      <c r="I347" s="179"/>
      <c r="J347" s="190">
        <f>BK347</f>
        <v>0</v>
      </c>
      <c r="K347" s="176"/>
      <c r="L347" s="181"/>
      <c r="M347" s="182"/>
      <c r="N347" s="183"/>
      <c r="O347" s="183"/>
      <c r="P347" s="184">
        <f>SUM(P348:P420)</f>
        <v>0</v>
      </c>
      <c r="Q347" s="183"/>
      <c r="R347" s="184">
        <f>SUM(R348:R420)</f>
        <v>0</v>
      </c>
      <c r="S347" s="183"/>
      <c r="T347" s="185">
        <f>SUM(T348:T420)</f>
        <v>0</v>
      </c>
      <c r="AR347" s="186" t="s">
        <v>76</v>
      </c>
      <c r="AT347" s="187" t="s">
        <v>67</v>
      </c>
      <c r="AU347" s="187" t="s">
        <v>76</v>
      </c>
      <c r="AY347" s="186" t="s">
        <v>124</v>
      </c>
      <c r="BK347" s="188">
        <f>SUM(BK348:BK420)</f>
        <v>0</v>
      </c>
    </row>
    <row r="348" spans="2:65" s="1" customFormat="1" ht="25.5" customHeight="1">
      <c r="B348" s="40"/>
      <c r="C348" s="191" t="s">
        <v>582</v>
      </c>
      <c r="D348" s="191" t="s">
        <v>127</v>
      </c>
      <c r="E348" s="192" t="s">
        <v>583</v>
      </c>
      <c r="F348" s="193" t="s">
        <v>584</v>
      </c>
      <c r="G348" s="194" t="s">
        <v>294</v>
      </c>
      <c r="H348" s="195">
        <v>157.623</v>
      </c>
      <c r="I348" s="196"/>
      <c r="J348" s="197">
        <f>ROUND(I348*H348,2)</f>
        <v>0</v>
      </c>
      <c r="K348" s="193" t="s">
        <v>204</v>
      </c>
      <c r="L348" s="60"/>
      <c r="M348" s="198" t="s">
        <v>21</v>
      </c>
      <c r="N348" s="199" t="s">
        <v>39</v>
      </c>
      <c r="O348" s="41"/>
      <c r="P348" s="200">
        <f>O348*H348</f>
        <v>0</v>
      </c>
      <c r="Q348" s="200">
        <v>0</v>
      </c>
      <c r="R348" s="200">
        <f>Q348*H348</f>
        <v>0</v>
      </c>
      <c r="S348" s="200">
        <v>0</v>
      </c>
      <c r="T348" s="201">
        <f>S348*H348</f>
        <v>0</v>
      </c>
      <c r="AR348" s="23" t="s">
        <v>158</v>
      </c>
      <c r="AT348" s="23" t="s">
        <v>127</v>
      </c>
      <c r="AU348" s="23" t="s">
        <v>78</v>
      </c>
      <c r="AY348" s="23" t="s">
        <v>124</v>
      </c>
      <c r="BE348" s="202">
        <f>IF(N348="základní",J348,0)</f>
        <v>0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23" t="s">
        <v>76</v>
      </c>
      <c r="BK348" s="202">
        <f>ROUND(I348*H348,2)</f>
        <v>0</v>
      </c>
      <c r="BL348" s="23" t="s">
        <v>158</v>
      </c>
      <c r="BM348" s="23" t="s">
        <v>585</v>
      </c>
    </row>
    <row r="349" spans="2:51" s="11" customFormat="1" ht="13.5">
      <c r="B349" s="209"/>
      <c r="C349" s="210"/>
      <c r="D349" s="203" t="s">
        <v>207</v>
      </c>
      <c r="E349" s="211" t="s">
        <v>21</v>
      </c>
      <c r="F349" s="212" t="s">
        <v>586</v>
      </c>
      <c r="G349" s="210"/>
      <c r="H349" s="213">
        <v>5.28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207</v>
      </c>
      <c r="AU349" s="219" t="s">
        <v>78</v>
      </c>
      <c r="AV349" s="11" t="s">
        <v>78</v>
      </c>
      <c r="AW349" s="11" t="s">
        <v>32</v>
      </c>
      <c r="AX349" s="11" t="s">
        <v>68</v>
      </c>
      <c r="AY349" s="219" t="s">
        <v>124</v>
      </c>
    </row>
    <row r="350" spans="2:51" s="11" customFormat="1" ht="13.5">
      <c r="B350" s="209"/>
      <c r="C350" s="210"/>
      <c r="D350" s="203" t="s">
        <v>207</v>
      </c>
      <c r="E350" s="211" t="s">
        <v>21</v>
      </c>
      <c r="F350" s="212" t="s">
        <v>587</v>
      </c>
      <c r="G350" s="210"/>
      <c r="H350" s="213">
        <v>2.2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207</v>
      </c>
      <c r="AU350" s="219" t="s">
        <v>78</v>
      </c>
      <c r="AV350" s="11" t="s">
        <v>78</v>
      </c>
      <c r="AW350" s="11" t="s">
        <v>32</v>
      </c>
      <c r="AX350" s="11" t="s">
        <v>68</v>
      </c>
      <c r="AY350" s="219" t="s">
        <v>124</v>
      </c>
    </row>
    <row r="351" spans="2:51" s="13" customFormat="1" ht="13.5">
      <c r="B351" s="241"/>
      <c r="C351" s="242"/>
      <c r="D351" s="203" t="s">
        <v>207</v>
      </c>
      <c r="E351" s="243" t="s">
        <v>21</v>
      </c>
      <c r="F351" s="244" t="s">
        <v>588</v>
      </c>
      <c r="G351" s="242"/>
      <c r="H351" s="245">
        <v>7.48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207</v>
      </c>
      <c r="AU351" s="251" t="s">
        <v>78</v>
      </c>
      <c r="AV351" s="13" t="s">
        <v>138</v>
      </c>
      <c r="AW351" s="13" t="s">
        <v>32</v>
      </c>
      <c r="AX351" s="13" t="s">
        <v>68</v>
      </c>
      <c r="AY351" s="251" t="s">
        <v>124</v>
      </c>
    </row>
    <row r="352" spans="2:51" s="11" customFormat="1" ht="13.5">
      <c r="B352" s="209"/>
      <c r="C352" s="210"/>
      <c r="D352" s="203" t="s">
        <v>207</v>
      </c>
      <c r="E352" s="211" t="s">
        <v>21</v>
      </c>
      <c r="F352" s="212" t="s">
        <v>589</v>
      </c>
      <c r="G352" s="210"/>
      <c r="H352" s="213">
        <v>12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207</v>
      </c>
      <c r="AU352" s="219" t="s">
        <v>78</v>
      </c>
      <c r="AV352" s="11" t="s">
        <v>78</v>
      </c>
      <c r="AW352" s="11" t="s">
        <v>32</v>
      </c>
      <c r="AX352" s="11" t="s">
        <v>68</v>
      </c>
      <c r="AY352" s="219" t="s">
        <v>124</v>
      </c>
    </row>
    <row r="353" spans="2:51" s="11" customFormat="1" ht="13.5">
      <c r="B353" s="209"/>
      <c r="C353" s="210"/>
      <c r="D353" s="203" t="s">
        <v>207</v>
      </c>
      <c r="E353" s="211" t="s">
        <v>21</v>
      </c>
      <c r="F353" s="212" t="s">
        <v>590</v>
      </c>
      <c r="G353" s="210"/>
      <c r="H353" s="213">
        <v>5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207</v>
      </c>
      <c r="AU353" s="219" t="s">
        <v>78</v>
      </c>
      <c r="AV353" s="11" t="s">
        <v>78</v>
      </c>
      <c r="AW353" s="11" t="s">
        <v>32</v>
      </c>
      <c r="AX353" s="11" t="s">
        <v>68</v>
      </c>
      <c r="AY353" s="219" t="s">
        <v>124</v>
      </c>
    </row>
    <row r="354" spans="2:51" s="11" customFormat="1" ht="13.5">
      <c r="B354" s="209"/>
      <c r="C354" s="210"/>
      <c r="D354" s="203" t="s">
        <v>207</v>
      </c>
      <c r="E354" s="211" t="s">
        <v>21</v>
      </c>
      <c r="F354" s="212" t="s">
        <v>591</v>
      </c>
      <c r="G354" s="210"/>
      <c r="H354" s="213">
        <v>5.625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207</v>
      </c>
      <c r="AU354" s="219" t="s">
        <v>78</v>
      </c>
      <c r="AV354" s="11" t="s">
        <v>78</v>
      </c>
      <c r="AW354" s="11" t="s">
        <v>32</v>
      </c>
      <c r="AX354" s="11" t="s">
        <v>68</v>
      </c>
      <c r="AY354" s="219" t="s">
        <v>124</v>
      </c>
    </row>
    <row r="355" spans="2:51" s="11" customFormat="1" ht="13.5">
      <c r="B355" s="209"/>
      <c r="C355" s="210"/>
      <c r="D355" s="203" t="s">
        <v>207</v>
      </c>
      <c r="E355" s="211" t="s">
        <v>21</v>
      </c>
      <c r="F355" s="212" t="s">
        <v>592</v>
      </c>
      <c r="G355" s="210"/>
      <c r="H355" s="213">
        <v>8.063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207</v>
      </c>
      <c r="AU355" s="219" t="s">
        <v>78</v>
      </c>
      <c r="AV355" s="11" t="s">
        <v>78</v>
      </c>
      <c r="AW355" s="11" t="s">
        <v>32</v>
      </c>
      <c r="AX355" s="11" t="s">
        <v>68</v>
      </c>
      <c r="AY355" s="219" t="s">
        <v>124</v>
      </c>
    </row>
    <row r="356" spans="2:51" s="13" customFormat="1" ht="13.5">
      <c r="B356" s="241"/>
      <c r="C356" s="242"/>
      <c r="D356" s="203" t="s">
        <v>207</v>
      </c>
      <c r="E356" s="243" t="s">
        <v>21</v>
      </c>
      <c r="F356" s="244" t="s">
        <v>588</v>
      </c>
      <c r="G356" s="242"/>
      <c r="H356" s="245">
        <v>30.688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207</v>
      </c>
      <c r="AU356" s="251" t="s">
        <v>78</v>
      </c>
      <c r="AV356" s="13" t="s">
        <v>138</v>
      </c>
      <c r="AW356" s="13" t="s">
        <v>32</v>
      </c>
      <c r="AX356" s="13" t="s">
        <v>68</v>
      </c>
      <c r="AY356" s="251" t="s">
        <v>124</v>
      </c>
    </row>
    <row r="357" spans="2:51" s="11" customFormat="1" ht="13.5">
      <c r="B357" s="209"/>
      <c r="C357" s="210"/>
      <c r="D357" s="203" t="s">
        <v>207</v>
      </c>
      <c r="E357" s="211" t="s">
        <v>21</v>
      </c>
      <c r="F357" s="212" t="s">
        <v>593</v>
      </c>
      <c r="G357" s="210"/>
      <c r="H357" s="213">
        <v>9.2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207</v>
      </c>
      <c r="AU357" s="219" t="s">
        <v>78</v>
      </c>
      <c r="AV357" s="11" t="s">
        <v>78</v>
      </c>
      <c r="AW357" s="11" t="s">
        <v>32</v>
      </c>
      <c r="AX357" s="11" t="s">
        <v>68</v>
      </c>
      <c r="AY357" s="219" t="s">
        <v>124</v>
      </c>
    </row>
    <row r="358" spans="2:51" s="11" customFormat="1" ht="13.5">
      <c r="B358" s="209"/>
      <c r="C358" s="210"/>
      <c r="D358" s="203" t="s">
        <v>207</v>
      </c>
      <c r="E358" s="211" t="s">
        <v>21</v>
      </c>
      <c r="F358" s="212" t="s">
        <v>594</v>
      </c>
      <c r="G358" s="210"/>
      <c r="H358" s="213">
        <v>6</v>
      </c>
      <c r="I358" s="214"/>
      <c r="J358" s="210"/>
      <c r="K358" s="210"/>
      <c r="L358" s="215"/>
      <c r="M358" s="216"/>
      <c r="N358" s="217"/>
      <c r="O358" s="217"/>
      <c r="P358" s="217"/>
      <c r="Q358" s="217"/>
      <c r="R358" s="217"/>
      <c r="S358" s="217"/>
      <c r="T358" s="218"/>
      <c r="AT358" s="219" t="s">
        <v>207</v>
      </c>
      <c r="AU358" s="219" t="s">
        <v>78</v>
      </c>
      <c r="AV358" s="11" t="s">
        <v>78</v>
      </c>
      <c r="AW358" s="11" t="s">
        <v>32</v>
      </c>
      <c r="AX358" s="11" t="s">
        <v>68</v>
      </c>
      <c r="AY358" s="219" t="s">
        <v>124</v>
      </c>
    </row>
    <row r="359" spans="2:51" s="11" customFormat="1" ht="13.5">
      <c r="B359" s="209"/>
      <c r="C359" s="210"/>
      <c r="D359" s="203" t="s">
        <v>207</v>
      </c>
      <c r="E359" s="211" t="s">
        <v>21</v>
      </c>
      <c r="F359" s="212" t="s">
        <v>595</v>
      </c>
      <c r="G359" s="210"/>
      <c r="H359" s="213">
        <v>6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207</v>
      </c>
      <c r="AU359" s="219" t="s">
        <v>78</v>
      </c>
      <c r="AV359" s="11" t="s">
        <v>78</v>
      </c>
      <c r="AW359" s="11" t="s">
        <v>32</v>
      </c>
      <c r="AX359" s="11" t="s">
        <v>68</v>
      </c>
      <c r="AY359" s="219" t="s">
        <v>124</v>
      </c>
    </row>
    <row r="360" spans="2:51" s="11" customFormat="1" ht="13.5">
      <c r="B360" s="209"/>
      <c r="C360" s="210"/>
      <c r="D360" s="203" t="s">
        <v>207</v>
      </c>
      <c r="E360" s="211" t="s">
        <v>21</v>
      </c>
      <c r="F360" s="212" t="s">
        <v>596</v>
      </c>
      <c r="G360" s="210"/>
      <c r="H360" s="213">
        <v>8.6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207</v>
      </c>
      <c r="AU360" s="219" t="s">
        <v>78</v>
      </c>
      <c r="AV360" s="11" t="s">
        <v>78</v>
      </c>
      <c r="AW360" s="11" t="s">
        <v>32</v>
      </c>
      <c r="AX360" s="11" t="s">
        <v>68</v>
      </c>
      <c r="AY360" s="219" t="s">
        <v>124</v>
      </c>
    </row>
    <row r="361" spans="2:51" s="11" customFormat="1" ht="13.5">
      <c r="B361" s="209"/>
      <c r="C361" s="210"/>
      <c r="D361" s="203" t="s">
        <v>207</v>
      </c>
      <c r="E361" s="211" t="s">
        <v>21</v>
      </c>
      <c r="F361" s="212" t="s">
        <v>597</v>
      </c>
      <c r="G361" s="210"/>
      <c r="H361" s="213">
        <v>9.6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207</v>
      </c>
      <c r="AU361" s="219" t="s">
        <v>78</v>
      </c>
      <c r="AV361" s="11" t="s">
        <v>78</v>
      </c>
      <c r="AW361" s="11" t="s">
        <v>32</v>
      </c>
      <c r="AX361" s="11" t="s">
        <v>68</v>
      </c>
      <c r="AY361" s="219" t="s">
        <v>124</v>
      </c>
    </row>
    <row r="362" spans="2:51" s="11" customFormat="1" ht="13.5">
      <c r="B362" s="209"/>
      <c r="C362" s="210"/>
      <c r="D362" s="203" t="s">
        <v>207</v>
      </c>
      <c r="E362" s="211" t="s">
        <v>21</v>
      </c>
      <c r="F362" s="212" t="s">
        <v>598</v>
      </c>
      <c r="G362" s="210"/>
      <c r="H362" s="213">
        <v>4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207</v>
      </c>
      <c r="AU362" s="219" t="s">
        <v>78</v>
      </c>
      <c r="AV362" s="11" t="s">
        <v>78</v>
      </c>
      <c r="AW362" s="11" t="s">
        <v>32</v>
      </c>
      <c r="AX362" s="11" t="s">
        <v>68</v>
      </c>
      <c r="AY362" s="219" t="s">
        <v>124</v>
      </c>
    </row>
    <row r="363" spans="2:51" s="13" customFormat="1" ht="13.5">
      <c r="B363" s="241"/>
      <c r="C363" s="242"/>
      <c r="D363" s="203" t="s">
        <v>207</v>
      </c>
      <c r="E363" s="243" t="s">
        <v>21</v>
      </c>
      <c r="F363" s="244" t="s">
        <v>588</v>
      </c>
      <c r="G363" s="242"/>
      <c r="H363" s="245">
        <v>43.4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207</v>
      </c>
      <c r="AU363" s="251" t="s">
        <v>78</v>
      </c>
      <c r="AV363" s="13" t="s">
        <v>138</v>
      </c>
      <c r="AW363" s="13" t="s">
        <v>32</v>
      </c>
      <c r="AX363" s="13" t="s">
        <v>68</v>
      </c>
      <c r="AY363" s="251" t="s">
        <v>124</v>
      </c>
    </row>
    <row r="364" spans="2:51" s="11" customFormat="1" ht="13.5">
      <c r="B364" s="209"/>
      <c r="C364" s="210"/>
      <c r="D364" s="203" t="s">
        <v>207</v>
      </c>
      <c r="E364" s="211" t="s">
        <v>21</v>
      </c>
      <c r="F364" s="212" t="s">
        <v>599</v>
      </c>
      <c r="G364" s="210"/>
      <c r="H364" s="213">
        <v>13.3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207</v>
      </c>
      <c r="AU364" s="219" t="s">
        <v>78</v>
      </c>
      <c r="AV364" s="11" t="s">
        <v>78</v>
      </c>
      <c r="AW364" s="11" t="s">
        <v>32</v>
      </c>
      <c r="AX364" s="11" t="s">
        <v>68</v>
      </c>
      <c r="AY364" s="219" t="s">
        <v>124</v>
      </c>
    </row>
    <row r="365" spans="2:51" s="11" customFormat="1" ht="13.5">
      <c r="B365" s="209"/>
      <c r="C365" s="210"/>
      <c r="D365" s="203" t="s">
        <v>207</v>
      </c>
      <c r="E365" s="211" t="s">
        <v>21</v>
      </c>
      <c r="F365" s="212" t="s">
        <v>600</v>
      </c>
      <c r="G365" s="210"/>
      <c r="H365" s="213">
        <v>15.485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207</v>
      </c>
      <c r="AU365" s="219" t="s">
        <v>78</v>
      </c>
      <c r="AV365" s="11" t="s">
        <v>78</v>
      </c>
      <c r="AW365" s="11" t="s">
        <v>32</v>
      </c>
      <c r="AX365" s="11" t="s">
        <v>68</v>
      </c>
      <c r="AY365" s="219" t="s">
        <v>124</v>
      </c>
    </row>
    <row r="366" spans="2:51" s="11" customFormat="1" ht="13.5">
      <c r="B366" s="209"/>
      <c r="C366" s="210"/>
      <c r="D366" s="203" t="s">
        <v>207</v>
      </c>
      <c r="E366" s="211" t="s">
        <v>21</v>
      </c>
      <c r="F366" s="212" t="s">
        <v>601</v>
      </c>
      <c r="G366" s="210"/>
      <c r="H366" s="213">
        <v>3.42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207</v>
      </c>
      <c r="AU366" s="219" t="s">
        <v>78</v>
      </c>
      <c r="AV366" s="11" t="s">
        <v>78</v>
      </c>
      <c r="AW366" s="11" t="s">
        <v>32</v>
      </c>
      <c r="AX366" s="11" t="s">
        <v>68</v>
      </c>
      <c r="AY366" s="219" t="s">
        <v>124</v>
      </c>
    </row>
    <row r="367" spans="2:51" s="11" customFormat="1" ht="13.5">
      <c r="B367" s="209"/>
      <c r="C367" s="210"/>
      <c r="D367" s="203" t="s">
        <v>207</v>
      </c>
      <c r="E367" s="211" t="s">
        <v>21</v>
      </c>
      <c r="F367" s="212" t="s">
        <v>602</v>
      </c>
      <c r="G367" s="210"/>
      <c r="H367" s="213">
        <v>2.85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207</v>
      </c>
      <c r="AU367" s="219" t="s">
        <v>78</v>
      </c>
      <c r="AV367" s="11" t="s">
        <v>78</v>
      </c>
      <c r="AW367" s="11" t="s">
        <v>32</v>
      </c>
      <c r="AX367" s="11" t="s">
        <v>68</v>
      </c>
      <c r="AY367" s="219" t="s">
        <v>124</v>
      </c>
    </row>
    <row r="368" spans="2:51" s="13" customFormat="1" ht="13.5">
      <c r="B368" s="241"/>
      <c r="C368" s="242"/>
      <c r="D368" s="203" t="s">
        <v>207</v>
      </c>
      <c r="E368" s="243" t="s">
        <v>21</v>
      </c>
      <c r="F368" s="244" t="s">
        <v>588</v>
      </c>
      <c r="G368" s="242"/>
      <c r="H368" s="245">
        <v>35.055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207</v>
      </c>
      <c r="AU368" s="251" t="s">
        <v>78</v>
      </c>
      <c r="AV368" s="13" t="s">
        <v>138</v>
      </c>
      <c r="AW368" s="13" t="s">
        <v>32</v>
      </c>
      <c r="AX368" s="13" t="s">
        <v>68</v>
      </c>
      <c r="AY368" s="251" t="s">
        <v>124</v>
      </c>
    </row>
    <row r="369" spans="2:51" s="11" customFormat="1" ht="13.5">
      <c r="B369" s="209"/>
      <c r="C369" s="210"/>
      <c r="D369" s="203" t="s">
        <v>207</v>
      </c>
      <c r="E369" s="211" t="s">
        <v>21</v>
      </c>
      <c r="F369" s="212" t="s">
        <v>603</v>
      </c>
      <c r="G369" s="210"/>
      <c r="H369" s="213">
        <v>28.6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207</v>
      </c>
      <c r="AU369" s="219" t="s">
        <v>78</v>
      </c>
      <c r="AV369" s="11" t="s">
        <v>78</v>
      </c>
      <c r="AW369" s="11" t="s">
        <v>32</v>
      </c>
      <c r="AX369" s="11" t="s">
        <v>68</v>
      </c>
      <c r="AY369" s="219" t="s">
        <v>124</v>
      </c>
    </row>
    <row r="370" spans="2:51" s="11" customFormat="1" ht="13.5">
      <c r="B370" s="209"/>
      <c r="C370" s="210"/>
      <c r="D370" s="203" t="s">
        <v>207</v>
      </c>
      <c r="E370" s="211" t="s">
        <v>21</v>
      </c>
      <c r="F370" s="212" t="s">
        <v>604</v>
      </c>
      <c r="G370" s="210"/>
      <c r="H370" s="213">
        <v>12.4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207</v>
      </c>
      <c r="AU370" s="219" t="s">
        <v>78</v>
      </c>
      <c r="AV370" s="11" t="s">
        <v>78</v>
      </c>
      <c r="AW370" s="11" t="s">
        <v>32</v>
      </c>
      <c r="AX370" s="11" t="s">
        <v>68</v>
      </c>
      <c r="AY370" s="219" t="s">
        <v>124</v>
      </c>
    </row>
    <row r="371" spans="2:51" s="12" customFormat="1" ht="13.5">
      <c r="B371" s="220"/>
      <c r="C371" s="221"/>
      <c r="D371" s="203" t="s">
        <v>207</v>
      </c>
      <c r="E371" s="222" t="s">
        <v>21</v>
      </c>
      <c r="F371" s="223" t="s">
        <v>210</v>
      </c>
      <c r="G371" s="221"/>
      <c r="H371" s="224">
        <v>157.623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207</v>
      </c>
      <c r="AU371" s="230" t="s">
        <v>78</v>
      </c>
      <c r="AV371" s="12" t="s">
        <v>158</v>
      </c>
      <c r="AW371" s="12" t="s">
        <v>32</v>
      </c>
      <c r="AX371" s="12" t="s">
        <v>76</v>
      </c>
      <c r="AY371" s="230" t="s">
        <v>124</v>
      </c>
    </row>
    <row r="372" spans="2:65" s="1" customFormat="1" ht="25.5" customHeight="1">
      <c r="B372" s="40"/>
      <c r="C372" s="191" t="s">
        <v>605</v>
      </c>
      <c r="D372" s="191" t="s">
        <v>127</v>
      </c>
      <c r="E372" s="192" t="s">
        <v>606</v>
      </c>
      <c r="F372" s="193" t="s">
        <v>607</v>
      </c>
      <c r="G372" s="194" t="s">
        <v>294</v>
      </c>
      <c r="H372" s="195">
        <v>2994.837</v>
      </c>
      <c r="I372" s="196"/>
      <c r="J372" s="197">
        <f>ROUND(I372*H372,2)</f>
        <v>0</v>
      </c>
      <c r="K372" s="193" t="s">
        <v>204</v>
      </c>
      <c r="L372" s="60"/>
      <c r="M372" s="198" t="s">
        <v>21</v>
      </c>
      <c r="N372" s="199" t="s">
        <v>39</v>
      </c>
      <c r="O372" s="41"/>
      <c r="P372" s="200">
        <f>O372*H372</f>
        <v>0</v>
      </c>
      <c r="Q372" s="200">
        <v>0</v>
      </c>
      <c r="R372" s="200">
        <f>Q372*H372</f>
        <v>0</v>
      </c>
      <c r="S372" s="200">
        <v>0</v>
      </c>
      <c r="T372" s="201">
        <f>S372*H372</f>
        <v>0</v>
      </c>
      <c r="AR372" s="23" t="s">
        <v>158</v>
      </c>
      <c r="AT372" s="23" t="s">
        <v>127</v>
      </c>
      <c r="AU372" s="23" t="s">
        <v>78</v>
      </c>
      <c r="AY372" s="23" t="s">
        <v>124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23" t="s">
        <v>76</v>
      </c>
      <c r="BK372" s="202">
        <f>ROUND(I372*H372,2)</f>
        <v>0</v>
      </c>
      <c r="BL372" s="23" t="s">
        <v>158</v>
      </c>
      <c r="BM372" s="23" t="s">
        <v>608</v>
      </c>
    </row>
    <row r="373" spans="2:51" s="11" customFormat="1" ht="13.5">
      <c r="B373" s="209"/>
      <c r="C373" s="210"/>
      <c r="D373" s="203" t="s">
        <v>207</v>
      </c>
      <c r="E373" s="211" t="s">
        <v>21</v>
      </c>
      <c r="F373" s="212" t="s">
        <v>609</v>
      </c>
      <c r="G373" s="210"/>
      <c r="H373" s="213">
        <v>2994.837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207</v>
      </c>
      <c r="AU373" s="219" t="s">
        <v>78</v>
      </c>
      <c r="AV373" s="11" t="s">
        <v>78</v>
      </c>
      <c r="AW373" s="11" t="s">
        <v>32</v>
      </c>
      <c r="AX373" s="11" t="s">
        <v>76</v>
      </c>
      <c r="AY373" s="219" t="s">
        <v>124</v>
      </c>
    </row>
    <row r="374" spans="2:65" s="1" customFormat="1" ht="25.5" customHeight="1">
      <c r="B374" s="40"/>
      <c r="C374" s="191" t="s">
        <v>610</v>
      </c>
      <c r="D374" s="191" t="s">
        <v>127</v>
      </c>
      <c r="E374" s="192" t="s">
        <v>611</v>
      </c>
      <c r="F374" s="193" t="s">
        <v>612</v>
      </c>
      <c r="G374" s="194" t="s">
        <v>294</v>
      </c>
      <c r="H374" s="195">
        <v>49.896</v>
      </c>
      <c r="I374" s="196"/>
      <c r="J374" s="197">
        <f>ROUND(I374*H374,2)</f>
        <v>0</v>
      </c>
      <c r="K374" s="193" t="s">
        <v>204</v>
      </c>
      <c r="L374" s="60"/>
      <c r="M374" s="198" t="s">
        <v>21</v>
      </c>
      <c r="N374" s="199" t="s">
        <v>39</v>
      </c>
      <c r="O374" s="41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AR374" s="23" t="s">
        <v>158</v>
      </c>
      <c r="AT374" s="23" t="s">
        <v>127</v>
      </c>
      <c r="AU374" s="23" t="s">
        <v>78</v>
      </c>
      <c r="AY374" s="23" t="s">
        <v>124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3" t="s">
        <v>76</v>
      </c>
      <c r="BK374" s="202">
        <f>ROUND(I374*H374,2)</f>
        <v>0</v>
      </c>
      <c r="BL374" s="23" t="s">
        <v>158</v>
      </c>
      <c r="BM374" s="23" t="s">
        <v>613</v>
      </c>
    </row>
    <row r="375" spans="2:51" s="11" customFormat="1" ht="13.5">
      <c r="B375" s="209"/>
      <c r="C375" s="210"/>
      <c r="D375" s="203" t="s">
        <v>207</v>
      </c>
      <c r="E375" s="211" t="s">
        <v>21</v>
      </c>
      <c r="F375" s="212" t="s">
        <v>614</v>
      </c>
      <c r="G375" s="210"/>
      <c r="H375" s="213">
        <v>3.24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207</v>
      </c>
      <c r="AU375" s="219" t="s">
        <v>78</v>
      </c>
      <c r="AV375" s="11" t="s">
        <v>78</v>
      </c>
      <c r="AW375" s="11" t="s">
        <v>32</v>
      </c>
      <c r="AX375" s="11" t="s">
        <v>68</v>
      </c>
      <c r="AY375" s="219" t="s">
        <v>124</v>
      </c>
    </row>
    <row r="376" spans="2:51" s="11" customFormat="1" ht="13.5">
      <c r="B376" s="209"/>
      <c r="C376" s="210"/>
      <c r="D376" s="203" t="s">
        <v>207</v>
      </c>
      <c r="E376" s="211" t="s">
        <v>21</v>
      </c>
      <c r="F376" s="212" t="s">
        <v>615</v>
      </c>
      <c r="G376" s="210"/>
      <c r="H376" s="213">
        <v>4.644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207</v>
      </c>
      <c r="AU376" s="219" t="s">
        <v>78</v>
      </c>
      <c r="AV376" s="11" t="s">
        <v>78</v>
      </c>
      <c r="AW376" s="11" t="s">
        <v>32</v>
      </c>
      <c r="AX376" s="11" t="s">
        <v>68</v>
      </c>
      <c r="AY376" s="219" t="s">
        <v>124</v>
      </c>
    </row>
    <row r="377" spans="2:51" s="13" customFormat="1" ht="13.5">
      <c r="B377" s="241"/>
      <c r="C377" s="242"/>
      <c r="D377" s="203" t="s">
        <v>207</v>
      </c>
      <c r="E377" s="243" t="s">
        <v>21</v>
      </c>
      <c r="F377" s="244" t="s">
        <v>588</v>
      </c>
      <c r="G377" s="242"/>
      <c r="H377" s="245">
        <v>7.884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AT377" s="251" t="s">
        <v>207</v>
      </c>
      <c r="AU377" s="251" t="s">
        <v>78</v>
      </c>
      <c r="AV377" s="13" t="s">
        <v>138</v>
      </c>
      <c r="AW377" s="13" t="s">
        <v>32</v>
      </c>
      <c r="AX377" s="13" t="s">
        <v>68</v>
      </c>
      <c r="AY377" s="251" t="s">
        <v>124</v>
      </c>
    </row>
    <row r="378" spans="2:51" s="11" customFormat="1" ht="13.5">
      <c r="B378" s="209"/>
      <c r="C378" s="210"/>
      <c r="D378" s="203" t="s">
        <v>207</v>
      </c>
      <c r="E378" s="211" t="s">
        <v>21</v>
      </c>
      <c r="F378" s="212" t="s">
        <v>616</v>
      </c>
      <c r="G378" s="210"/>
      <c r="H378" s="213">
        <v>14.364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207</v>
      </c>
      <c r="AU378" s="219" t="s">
        <v>78</v>
      </c>
      <c r="AV378" s="11" t="s">
        <v>78</v>
      </c>
      <c r="AW378" s="11" t="s">
        <v>32</v>
      </c>
      <c r="AX378" s="11" t="s">
        <v>68</v>
      </c>
      <c r="AY378" s="219" t="s">
        <v>124</v>
      </c>
    </row>
    <row r="379" spans="2:51" s="11" customFormat="1" ht="13.5">
      <c r="B379" s="209"/>
      <c r="C379" s="210"/>
      <c r="D379" s="203" t="s">
        <v>207</v>
      </c>
      <c r="E379" s="211" t="s">
        <v>21</v>
      </c>
      <c r="F379" s="212" t="s">
        <v>617</v>
      </c>
      <c r="G379" s="210"/>
      <c r="H379" s="213">
        <v>16.632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207</v>
      </c>
      <c r="AU379" s="219" t="s">
        <v>78</v>
      </c>
      <c r="AV379" s="11" t="s">
        <v>78</v>
      </c>
      <c r="AW379" s="11" t="s">
        <v>32</v>
      </c>
      <c r="AX379" s="11" t="s">
        <v>68</v>
      </c>
      <c r="AY379" s="219" t="s">
        <v>124</v>
      </c>
    </row>
    <row r="380" spans="2:51" s="11" customFormat="1" ht="13.5">
      <c r="B380" s="209"/>
      <c r="C380" s="210"/>
      <c r="D380" s="203" t="s">
        <v>207</v>
      </c>
      <c r="E380" s="211" t="s">
        <v>21</v>
      </c>
      <c r="F380" s="212" t="s">
        <v>618</v>
      </c>
      <c r="G380" s="210"/>
      <c r="H380" s="213">
        <v>7.344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207</v>
      </c>
      <c r="AU380" s="219" t="s">
        <v>78</v>
      </c>
      <c r="AV380" s="11" t="s">
        <v>78</v>
      </c>
      <c r="AW380" s="11" t="s">
        <v>32</v>
      </c>
      <c r="AX380" s="11" t="s">
        <v>68</v>
      </c>
      <c r="AY380" s="219" t="s">
        <v>124</v>
      </c>
    </row>
    <row r="381" spans="2:51" s="11" customFormat="1" ht="13.5">
      <c r="B381" s="209"/>
      <c r="C381" s="210"/>
      <c r="D381" s="203" t="s">
        <v>207</v>
      </c>
      <c r="E381" s="211" t="s">
        <v>21</v>
      </c>
      <c r="F381" s="212" t="s">
        <v>619</v>
      </c>
      <c r="G381" s="210"/>
      <c r="H381" s="213">
        <v>3.672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207</v>
      </c>
      <c r="AU381" s="219" t="s">
        <v>78</v>
      </c>
      <c r="AV381" s="11" t="s">
        <v>78</v>
      </c>
      <c r="AW381" s="11" t="s">
        <v>32</v>
      </c>
      <c r="AX381" s="11" t="s">
        <v>68</v>
      </c>
      <c r="AY381" s="219" t="s">
        <v>124</v>
      </c>
    </row>
    <row r="382" spans="2:51" s="13" customFormat="1" ht="13.5">
      <c r="B382" s="241"/>
      <c r="C382" s="242"/>
      <c r="D382" s="203" t="s">
        <v>207</v>
      </c>
      <c r="E382" s="243" t="s">
        <v>21</v>
      </c>
      <c r="F382" s="244" t="s">
        <v>588</v>
      </c>
      <c r="G382" s="242"/>
      <c r="H382" s="245">
        <v>42.012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AT382" s="251" t="s">
        <v>207</v>
      </c>
      <c r="AU382" s="251" t="s">
        <v>78</v>
      </c>
      <c r="AV382" s="13" t="s">
        <v>138</v>
      </c>
      <c r="AW382" s="13" t="s">
        <v>32</v>
      </c>
      <c r="AX382" s="13" t="s">
        <v>68</v>
      </c>
      <c r="AY382" s="251" t="s">
        <v>124</v>
      </c>
    </row>
    <row r="383" spans="2:51" s="12" customFormat="1" ht="13.5">
      <c r="B383" s="220"/>
      <c r="C383" s="221"/>
      <c r="D383" s="203" t="s">
        <v>207</v>
      </c>
      <c r="E383" s="222" t="s">
        <v>21</v>
      </c>
      <c r="F383" s="223" t="s">
        <v>210</v>
      </c>
      <c r="G383" s="221"/>
      <c r="H383" s="224">
        <v>49.896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207</v>
      </c>
      <c r="AU383" s="230" t="s">
        <v>78</v>
      </c>
      <c r="AV383" s="12" t="s">
        <v>158</v>
      </c>
      <c r="AW383" s="12" t="s">
        <v>32</v>
      </c>
      <c r="AX383" s="12" t="s">
        <v>76</v>
      </c>
      <c r="AY383" s="230" t="s">
        <v>124</v>
      </c>
    </row>
    <row r="384" spans="2:65" s="1" customFormat="1" ht="25.5" customHeight="1">
      <c r="B384" s="40"/>
      <c r="C384" s="191" t="s">
        <v>620</v>
      </c>
      <c r="D384" s="191" t="s">
        <v>127</v>
      </c>
      <c r="E384" s="192" t="s">
        <v>621</v>
      </c>
      <c r="F384" s="193" t="s">
        <v>607</v>
      </c>
      <c r="G384" s="194" t="s">
        <v>294</v>
      </c>
      <c r="H384" s="195">
        <v>948.024</v>
      </c>
      <c r="I384" s="196"/>
      <c r="J384" s="197">
        <f>ROUND(I384*H384,2)</f>
        <v>0</v>
      </c>
      <c r="K384" s="193" t="s">
        <v>204</v>
      </c>
      <c r="L384" s="60"/>
      <c r="M384" s="198" t="s">
        <v>21</v>
      </c>
      <c r="N384" s="199" t="s">
        <v>39</v>
      </c>
      <c r="O384" s="41"/>
      <c r="P384" s="200">
        <f>O384*H384</f>
        <v>0</v>
      </c>
      <c r="Q384" s="200">
        <v>0</v>
      </c>
      <c r="R384" s="200">
        <f>Q384*H384</f>
        <v>0</v>
      </c>
      <c r="S384" s="200">
        <v>0</v>
      </c>
      <c r="T384" s="201">
        <f>S384*H384</f>
        <v>0</v>
      </c>
      <c r="AR384" s="23" t="s">
        <v>158</v>
      </c>
      <c r="AT384" s="23" t="s">
        <v>127</v>
      </c>
      <c r="AU384" s="23" t="s">
        <v>78</v>
      </c>
      <c r="AY384" s="23" t="s">
        <v>124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23" t="s">
        <v>76</v>
      </c>
      <c r="BK384" s="202">
        <f>ROUND(I384*H384,2)</f>
        <v>0</v>
      </c>
      <c r="BL384" s="23" t="s">
        <v>158</v>
      </c>
      <c r="BM384" s="23" t="s">
        <v>622</v>
      </c>
    </row>
    <row r="385" spans="2:51" s="11" customFormat="1" ht="13.5">
      <c r="B385" s="209"/>
      <c r="C385" s="210"/>
      <c r="D385" s="203" t="s">
        <v>207</v>
      </c>
      <c r="E385" s="211" t="s">
        <v>21</v>
      </c>
      <c r="F385" s="212" t="s">
        <v>623</v>
      </c>
      <c r="G385" s="210"/>
      <c r="H385" s="213">
        <v>948.024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207</v>
      </c>
      <c r="AU385" s="219" t="s">
        <v>78</v>
      </c>
      <c r="AV385" s="11" t="s">
        <v>78</v>
      </c>
      <c r="AW385" s="11" t="s">
        <v>32</v>
      </c>
      <c r="AX385" s="11" t="s">
        <v>76</v>
      </c>
      <c r="AY385" s="219" t="s">
        <v>124</v>
      </c>
    </row>
    <row r="386" spans="2:65" s="1" customFormat="1" ht="16.5" customHeight="1">
      <c r="B386" s="40"/>
      <c r="C386" s="191" t="s">
        <v>624</v>
      </c>
      <c r="D386" s="191" t="s">
        <v>127</v>
      </c>
      <c r="E386" s="192" t="s">
        <v>625</v>
      </c>
      <c r="F386" s="193" t="s">
        <v>626</v>
      </c>
      <c r="G386" s="194" t="s">
        <v>294</v>
      </c>
      <c r="H386" s="195">
        <v>80.584</v>
      </c>
      <c r="I386" s="196"/>
      <c r="J386" s="197">
        <f>ROUND(I386*H386,2)</f>
        <v>0</v>
      </c>
      <c r="K386" s="193" t="s">
        <v>204</v>
      </c>
      <c r="L386" s="60"/>
      <c r="M386" s="198" t="s">
        <v>21</v>
      </c>
      <c r="N386" s="199" t="s">
        <v>39</v>
      </c>
      <c r="O386" s="41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AR386" s="23" t="s">
        <v>158</v>
      </c>
      <c r="AT386" s="23" t="s">
        <v>127</v>
      </c>
      <c r="AU386" s="23" t="s">
        <v>78</v>
      </c>
      <c r="AY386" s="23" t="s">
        <v>124</v>
      </c>
      <c r="BE386" s="202">
        <f>IF(N386="základní",J386,0)</f>
        <v>0</v>
      </c>
      <c r="BF386" s="202">
        <f>IF(N386="snížená",J386,0)</f>
        <v>0</v>
      </c>
      <c r="BG386" s="202">
        <f>IF(N386="zákl. přenesená",J386,0)</f>
        <v>0</v>
      </c>
      <c r="BH386" s="202">
        <f>IF(N386="sníž. přenesená",J386,0)</f>
        <v>0</v>
      </c>
      <c r="BI386" s="202">
        <f>IF(N386="nulová",J386,0)</f>
        <v>0</v>
      </c>
      <c r="BJ386" s="23" t="s">
        <v>76</v>
      </c>
      <c r="BK386" s="202">
        <f>ROUND(I386*H386,2)</f>
        <v>0</v>
      </c>
      <c r="BL386" s="23" t="s">
        <v>158</v>
      </c>
      <c r="BM386" s="23" t="s">
        <v>627</v>
      </c>
    </row>
    <row r="387" spans="2:51" s="11" customFormat="1" ht="13.5">
      <c r="B387" s="209"/>
      <c r="C387" s="210"/>
      <c r="D387" s="203" t="s">
        <v>207</v>
      </c>
      <c r="E387" s="211" t="s">
        <v>21</v>
      </c>
      <c r="F387" s="212" t="s">
        <v>589</v>
      </c>
      <c r="G387" s="210"/>
      <c r="H387" s="213">
        <v>12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207</v>
      </c>
      <c r="AU387" s="219" t="s">
        <v>78</v>
      </c>
      <c r="AV387" s="11" t="s">
        <v>78</v>
      </c>
      <c r="AW387" s="11" t="s">
        <v>32</v>
      </c>
      <c r="AX387" s="11" t="s">
        <v>68</v>
      </c>
      <c r="AY387" s="219" t="s">
        <v>124</v>
      </c>
    </row>
    <row r="388" spans="2:51" s="11" customFormat="1" ht="13.5">
      <c r="B388" s="209"/>
      <c r="C388" s="210"/>
      <c r="D388" s="203" t="s">
        <v>207</v>
      </c>
      <c r="E388" s="211" t="s">
        <v>21</v>
      </c>
      <c r="F388" s="212" t="s">
        <v>590</v>
      </c>
      <c r="G388" s="210"/>
      <c r="H388" s="213">
        <v>5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207</v>
      </c>
      <c r="AU388" s="219" t="s">
        <v>78</v>
      </c>
      <c r="AV388" s="11" t="s">
        <v>78</v>
      </c>
      <c r="AW388" s="11" t="s">
        <v>32</v>
      </c>
      <c r="AX388" s="11" t="s">
        <v>68</v>
      </c>
      <c r="AY388" s="219" t="s">
        <v>124</v>
      </c>
    </row>
    <row r="389" spans="2:51" s="11" customFormat="1" ht="13.5">
      <c r="B389" s="209"/>
      <c r="C389" s="210"/>
      <c r="D389" s="203" t="s">
        <v>207</v>
      </c>
      <c r="E389" s="211" t="s">
        <v>21</v>
      </c>
      <c r="F389" s="212" t="s">
        <v>591</v>
      </c>
      <c r="G389" s="210"/>
      <c r="H389" s="213">
        <v>5.625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207</v>
      </c>
      <c r="AU389" s="219" t="s">
        <v>78</v>
      </c>
      <c r="AV389" s="11" t="s">
        <v>78</v>
      </c>
      <c r="AW389" s="11" t="s">
        <v>32</v>
      </c>
      <c r="AX389" s="11" t="s">
        <v>68</v>
      </c>
      <c r="AY389" s="219" t="s">
        <v>124</v>
      </c>
    </row>
    <row r="390" spans="2:51" s="11" customFormat="1" ht="13.5">
      <c r="B390" s="209"/>
      <c r="C390" s="210"/>
      <c r="D390" s="203" t="s">
        <v>207</v>
      </c>
      <c r="E390" s="211" t="s">
        <v>21</v>
      </c>
      <c r="F390" s="212" t="s">
        <v>592</v>
      </c>
      <c r="G390" s="210"/>
      <c r="H390" s="213">
        <v>8.063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207</v>
      </c>
      <c r="AU390" s="219" t="s">
        <v>78</v>
      </c>
      <c r="AV390" s="11" t="s">
        <v>78</v>
      </c>
      <c r="AW390" s="11" t="s">
        <v>32</v>
      </c>
      <c r="AX390" s="11" t="s">
        <v>68</v>
      </c>
      <c r="AY390" s="219" t="s">
        <v>124</v>
      </c>
    </row>
    <row r="391" spans="2:51" s="13" customFormat="1" ht="13.5">
      <c r="B391" s="241"/>
      <c r="C391" s="242"/>
      <c r="D391" s="203" t="s">
        <v>207</v>
      </c>
      <c r="E391" s="243" t="s">
        <v>21</v>
      </c>
      <c r="F391" s="244" t="s">
        <v>588</v>
      </c>
      <c r="G391" s="242"/>
      <c r="H391" s="245">
        <v>30.688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207</v>
      </c>
      <c r="AU391" s="251" t="s">
        <v>78</v>
      </c>
      <c r="AV391" s="13" t="s">
        <v>138</v>
      </c>
      <c r="AW391" s="13" t="s">
        <v>32</v>
      </c>
      <c r="AX391" s="13" t="s">
        <v>68</v>
      </c>
      <c r="AY391" s="251" t="s">
        <v>124</v>
      </c>
    </row>
    <row r="392" spans="2:51" s="11" customFormat="1" ht="13.5">
      <c r="B392" s="209"/>
      <c r="C392" s="210"/>
      <c r="D392" s="203" t="s">
        <v>207</v>
      </c>
      <c r="E392" s="211" t="s">
        <v>21</v>
      </c>
      <c r="F392" s="212" t="s">
        <v>614</v>
      </c>
      <c r="G392" s="210"/>
      <c r="H392" s="213">
        <v>3.24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207</v>
      </c>
      <c r="AU392" s="219" t="s">
        <v>78</v>
      </c>
      <c r="AV392" s="11" t="s">
        <v>78</v>
      </c>
      <c r="AW392" s="11" t="s">
        <v>32</v>
      </c>
      <c r="AX392" s="11" t="s">
        <v>68</v>
      </c>
      <c r="AY392" s="219" t="s">
        <v>124</v>
      </c>
    </row>
    <row r="393" spans="2:51" s="11" customFormat="1" ht="13.5">
      <c r="B393" s="209"/>
      <c r="C393" s="210"/>
      <c r="D393" s="203" t="s">
        <v>207</v>
      </c>
      <c r="E393" s="211" t="s">
        <v>21</v>
      </c>
      <c r="F393" s="212" t="s">
        <v>615</v>
      </c>
      <c r="G393" s="210"/>
      <c r="H393" s="213">
        <v>4.644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207</v>
      </c>
      <c r="AU393" s="219" t="s">
        <v>78</v>
      </c>
      <c r="AV393" s="11" t="s">
        <v>78</v>
      </c>
      <c r="AW393" s="11" t="s">
        <v>32</v>
      </c>
      <c r="AX393" s="11" t="s">
        <v>68</v>
      </c>
      <c r="AY393" s="219" t="s">
        <v>124</v>
      </c>
    </row>
    <row r="394" spans="2:51" s="13" customFormat="1" ht="13.5">
      <c r="B394" s="241"/>
      <c r="C394" s="242"/>
      <c r="D394" s="203" t="s">
        <v>207</v>
      </c>
      <c r="E394" s="243" t="s">
        <v>21</v>
      </c>
      <c r="F394" s="244" t="s">
        <v>588</v>
      </c>
      <c r="G394" s="242"/>
      <c r="H394" s="245">
        <v>7.884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207</v>
      </c>
      <c r="AU394" s="251" t="s">
        <v>78</v>
      </c>
      <c r="AV394" s="13" t="s">
        <v>138</v>
      </c>
      <c r="AW394" s="13" t="s">
        <v>32</v>
      </c>
      <c r="AX394" s="13" t="s">
        <v>68</v>
      </c>
      <c r="AY394" s="251" t="s">
        <v>124</v>
      </c>
    </row>
    <row r="395" spans="2:51" s="11" customFormat="1" ht="13.5">
      <c r="B395" s="209"/>
      <c r="C395" s="210"/>
      <c r="D395" s="203" t="s">
        <v>207</v>
      </c>
      <c r="E395" s="211" t="s">
        <v>21</v>
      </c>
      <c r="F395" s="212" t="s">
        <v>616</v>
      </c>
      <c r="G395" s="210"/>
      <c r="H395" s="213">
        <v>14.364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207</v>
      </c>
      <c r="AU395" s="219" t="s">
        <v>78</v>
      </c>
      <c r="AV395" s="11" t="s">
        <v>78</v>
      </c>
      <c r="AW395" s="11" t="s">
        <v>32</v>
      </c>
      <c r="AX395" s="11" t="s">
        <v>68</v>
      </c>
      <c r="AY395" s="219" t="s">
        <v>124</v>
      </c>
    </row>
    <row r="396" spans="2:51" s="11" customFormat="1" ht="13.5">
      <c r="B396" s="209"/>
      <c r="C396" s="210"/>
      <c r="D396" s="203" t="s">
        <v>207</v>
      </c>
      <c r="E396" s="211" t="s">
        <v>21</v>
      </c>
      <c r="F396" s="212" t="s">
        <v>617</v>
      </c>
      <c r="G396" s="210"/>
      <c r="H396" s="213">
        <v>16.632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207</v>
      </c>
      <c r="AU396" s="219" t="s">
        <v>78</v>
      </c>
      <c r="AV396" s="11" t="s">
        <v>78</v>
      </c>
      <c r="AW396" s="11" t="s">
        <v>32</v>
      </c>
      <c r="AX396" s="11" t="s">
        <v>68</v>
      </c>
      <c r="AY396" s="219" t="s">
        <v>124</v>
      </c>
    </row>
    <row r="397" spans="2:51" s="11" customFormat="1" ht="13.5">
      <c r="B397" s="209"/>
      <c r="C397" s="210"/>
      <c r="D397" s="203" t="s">
        <v>207</v>
      </c>
      <c r="E397" s="211" t="s">
        <v>21</v>
      </c>
      <c r="F397" s="212" t="s">
        <v>618</v>
      </c>
      <c r="G397" s="210"/>
      <c r="H397" s="213">
        <v>7.344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207</v>
      </c>
      <c r="AU397" s="219" t="s">
        <v>78</v>
      </c>
      <c r="AV397" s="11" t="s">
        <v>78</v>
      </c>
      <c r="AW397" s="11" t="s">
        <v>32</v>
      </c>
      <c r="AX397" s="11" t="s">
        <v>68</v>
      </c>
      <c r="AY397" s="219" t="s">
        <v>124</v>
      </c>
    </row>
    <row r="398" spans="2:51" s="11" customFormat="1" ht="13.5">
      <c r="B398" s="209"/>
      <c r="C398" s="210"/>
      <c r="D398" s="203" t="s">
        <v>207</v>
      </c>
      <c r="E398" s="211" t="s">
        <v>21</v>
      </c>
      <c r="F398" s="212" t="s">
        <v>619</v>
      </c>
      <c r="G398" s="210"/>
      <c r="H398" s="213">
        <v>3.672</v>
      </c>
      <c r="I398" s="214"/>
      <c r="J398" s="210"/>
      <c r="K398" s="210"/>
      <c r="L398" s="215"/>
      <c r="M398" s="216"/>
      <c r="N398" s="217"/>
      <c r="O398" s="217"/>
      <c r="P398" s="217"/>
      <c r="Q398" s="217"/>
      <c r="R398" s="217"/>
      <c r="S398" s="217"/>
      <c r="T398" s="218"/>
      <c r="AT398" s="219" t="s">
        <v>207</v>
      </c>
      <c r="AU398" s="219" t="s">
        <v>78</v>
      </c>
      <c r="AV398" s="11" t="s">
        <v>78</v>
      </c>
      <c r="AW398" s="11" t="s">
        <v>32</v>
      </c>
      <c r="AX398" s="11" t="s">
        <v>68</v>
      </c>
      <c r="AY398" s="219" t="s">
        <v>124</v>
      </c>
    </row>
    <row r="399" spans="2:51" s="13" customFormat="1" ht="13.5">
      <c r="B399" s="241"/>
      <c r="C399" s="242"/>
      <c r="D399" s="203" t="s">
        <v>207</v>
      </c>
      <c r="E399" s="243" t="s">
        <v>21</v>
      </c>
      <c r="F399" s="244" t="s">
        <v>588</v>
      </c>
      <c r="G399" s="242"/>
      <c r="H399" s="245">
        <v>42.012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207</v>
      </c>
      <c r="AU399" s="251" t="s">
        <v>78</v>
      </c>
      <c r="AV399" s="13" t="s">
        <v>138</v>
      </c>
      <c r="AW399" s="13" t="s">
        <v>32</v>
      </c>
      <c r="AX399" s="13" t="s">
        <v>68</v>
      </c>
      <c r="AY399" s="251" t="s">
        <v>124</v>
      </c>
    </row>
    <row r="400" spans="2:51" s="12" customFormat="1" ht="13.5">
      <c r="B400" s="220"/>
      <c r="C400" s="221"/>
      <c r="D400" s="203" t="s">
        <v>207</v>
      </c>
      <c r="E400" s="222" t="s">
        <v>21</v>
      </c>
      <c r="F400" s="223" t="s">
        <v>210</v>
      </c>
      <c r="G400" s="221"/>
      <c r="H400" s="224">
        <v>80.584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207</v>
      </c>
      <c r="AU400" s="230" t="s">
        <v>78</v>
      </c>
      <c r="AV400" s="12" t="s">
        <v>158</v>
      </c>
      <c r="AW400" s="12" t="s">
        <v>32</v>
      </c>
      <c r="AX400" s="12" t="s">
        <v>76</v>
      </c>
      <c r="AY400" s="230" t="s">
        <v>124</v>
      </c>
    </row>
    <row r="401" spans="2:65" s="1" customFormat="1" ht="25.5" customHeight="1">
      <c r="B401" s="40"/>
      <c r="C401" s="191" t="s">
        <v>628</v>
      </c>
      <c r="D401" s="191" t="s">
        <v>127</v>
      </c>
      <c r="E401" s="192" t="s">
        <v>629</v>
      </c>
      <c r="F401" s="193" t="s">
        <v>630</v>
      </c>
      <c r="G401" s="194" t="s">
        <v>294</v>
      </c>
      <c r="H401" s="195">
        <v>36.08</v>
      </c>
      <c r="I401" s="196"/>
      <c r="J401" s="197">
        <f>ROUND(I401*H401,2)</f>
        <v>0</v>
      </c>
      <c r="K401" s="193" t="s">
        <v>204</v>
      </c>
      <c r="L401" s="60"/>
      <c r="M401" s="198" t="s">
        <v>21</v>
      </c>
      <c r="N401" s="199" t="s">
        <v>39</v>
      </c>
      <c r="O401" s="41"/>
      <c r="P401" s="200">
        <f>O401*H401</f>
        <v>0</v>
      </c>
      <c r="Q401" s="200">
        <v>0</v>
      </c>
      <c r="R401" s="200">
        <f>Q401*H401</f>
        <v>0</v>
      </c>
      <c r="S401" s="200">
        <v>0</v>
      </c>
      <c r="T401" s="201">
        <f>S401*H401</f>
        <v>0</v>
      </c>
      <c r="AR401" s="23" t="s">
        <v>158</v>
      </c>
      <c r="AT401" s="23" t="s">
        <v>127</v>
      </c>
      <c r="AU401" s="23" t="s">
        <v>78</v>
      </c>
      <c r="AY401" s="23" t="s">
        <v>124</v>
      </c>
      <c r="BE401" s="202">
        <f>IF(N401="základní",J401,0)</f>
        <v>0</v>
      </c>
      <c r="BF401" s="202">
        <f>IF(N401="snížená",J401,0)</f>
        <v>0</v>
      </c>
      <c r="BG401" s="202">
        <f>IF(N401="zákl. přenesená",J401,0)</f>
        <v>0</v>
      </c>
      <c r="BH401" s="202">
        <f>IF(N401="sníž. přenesená",J401,0)</f>
        <v>0</v>
      </c>
      <c r="BI401" s="202">
        <f>IF(N401="nulová",J401,0)</f>
        <v>0</v>
      </c>
      <c r="BJ401" s="23" t="s">
        <v>76</v>
      </c>
      <c r="BK401" s="202">
        <f>ROUND(I401*H401,2)</f>
        <v>0</v>
      </c>
      <c r="BL401" s="23" t="s">
        <v>158</v>
      </c>
      <c r="BM401" s="23" t="s">
        <v>631</v>
      </c>
    </row>
    <row r="402" spans="2:51" s="11" customFormat="1" ht="13.5">
      <c r="B402" s="209"/>
      <c r="C402" s="210"/>
      <c r="D402" s="203" t="s">
        <v>207</v>
      </c>
      <c r="E402" s="211" t="s">
        <v>21</v>
      </c>
      <c r="F402" s="212" t="s">
        <v>586</v>
      </c>
      <c r="G402" s="210"/>
      <c r="H402" s="213">
        <v>5.28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207</v>
      </c>
      <c r="AU402" s="219" t="s">
        <v>78</v>
      </c>
      <c r="AV402" s="11" t="s">
        <v>78</v>
      </c>
      <c r="AW402" s="11" t="s">
        <v>32</v>
      </c>
      <c r="AX402" s="11" t="s">
        <v>68</v>
      </c>
      <c r="AY402" s="219" t="s">
        <v>124</v>
      </c>
    </row>
    <row r="403" spans="2:51" s="11" customFormat="1" ht="13.5">
      <c r="B403" s="209"/>
      <c r="C403" s="210"/>
      <c r="D403" s="203" t="s">
        <v>207</v>
      </c>
      <c r="E403" s="211" t="s">
        <v>21</v>
      </c>
      <c r="F403" s="212" t="s">
        <v>587</v>
      </c>
      <c r="G403" s="210"/>
      <c r="H403" s="213">
        <v>2.2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207</v>
      </c>
      <c r="AU403" s="219" t="s">
        <v>78</v>
      </c>
      <c r="AV403" s="11" t="s">
        <v>78</v>
      </c>
      <c r="AW403" s="11" t="s">
        <v>32</v>
      </c>
      <c r="AX403" s="11" t="s">
        <v>68</v>
      </c>
      <c r="AY403" s="219" t="s">
        <v>124</v>
      </c>
    </row>
    <row r="404" spans="2:51" s="11" customFormat="1" ht="13.5">
      <c r="B404" s="209"/>
      <c r="C404" s="210"/>
      <c r="D404" s="203" t="s">
        <v>207</v>
      </c>
      <c r="E404" s="211" t="s">
        <v>21</v>
      </c>
      <c r="F404" s="212" t="s">
        <v>603</v>
      </c>
      <c r="G404" s="210"/>
      <c r="H404" s="213">
        <v>28.6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207</v>
      </c>
      <c r="AU404" s="219" t="s">
        <v>78</v>
      </c>
      <c r="AV404" s="11" t="s">
        <v>78</v>
      </c>
      <c r="AW404" s="11" t="s">
        <v>32</v>
      </c>
      <c r="AX404" s="11" t="s">
        <v>68</v>
      </c>
      <c r="AY404" s="219" t="s">
        <v>124</v>
      </c>
    </row>
    <row r="405" spans="2:51" s="12" customFormat="1" ht="13.5">
      <c r="B405" s="220"/>
      <c r="C405" s="221"/>
      <c r="D405" s="203" t="s">
        <v>207</v>
      </c>
      <c r="E405" s="222" t="s">
        <v>21</v>
      </c>
      <c r="F405" s="223" t="s">
        <v>210</v>
      </c>
      <c r="G405" s="221"/>
      <c r="H405" s="224">
        <v>36.08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207</v>
      </c>
      <c r="AU405" s="230" t="s">
        <v>78</v>
      </c>
      <c r="AV405" s="12" t="s">
        <v>158</v>
      </c>
      <c r="AW405" s="12" t="s">
        <v>32</v>
      </c>
      <c r="AX405" s="12" t="s">
        <v>76</v>
      </c>
      <c r="AY405" s="230" t="s">
        <v>124</v>
      </c>
    </row>
    <row r="406" spans="2:65" s="1" customFormat="1" ht="25.5" customHeight="1">
      <c r="B406" s="40"/>
      <c r="C406" s="191" t="s">
        <v>632</v>
      </c>
      <c r="D406" s="191" t="s">
        <v>127</v>
      </c>
      <c r="E406" s="192" t="s">
        <v>633</v>
      </c>
      <c r="F406" s="193" t="s">
        <v>634</v>
      </c>
      <c r="G406" s="194" t="s">
        <v>294</v>
      </c>
      <c r="H406" s="195">
        <v>90.855</v>
      </c>
      <c r="I406" s="196"/>
      <c r="J406" s="197">
        <f>ROUND(I406*H406,2)</f>
        <v>0</v>
      </c>
      <c r="K406" s="193" t="s">
        <v>204</v>
      </c>
      <c r="L406" s="60"/>
      <c r="M406" s="198" t="s">
        <v>21</v>
      </c>
      <c r="N406" s="199" t="s">
        <v>39</v>
      </c>
      <c r="O406" s="41"/>
      <c r="P406" s="200">
        <f>O406*H406</f>
        <v>0</v>
      </c>
      <c r="Q406" s="200">
        <v>0</v>
      </c>
      <c r="R406" s="200">
        <f>Q406*H406</f>
        <v>0</v>
      </c>
      <c r="S406" s="200">
        <v>0</v>
      </c>
      <c r="T406" s="201">
        <f>S406*H406</f>
        <v>0</v>
      </c>
      <c r="AR406" s="23" t="s">
        <v>158</v>
      </c>
      <c r="AT406" s="23" t="s">
        <v>127</v>
      </c>
      <c r="AU406" s="23" t="s">
        <v>78</v>
      </c>
      <c r="AY406" s="23" t="s">
        <v>124</v>
      </c>
      <c r="BE406" s="202">
        <f>IF(N406="základní",J406,0)</f>
        <v>0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23" t="s">
        <v>76</v>
      </c>
      <c r="BK406" s="202">
        <f>ROUND(I406*H406,2)</f>
        <v>0</v>
      </c>
      <c r="BL406" s="23" t="s">
        <v>158</v>
      </c>
      <c r="BM406" s="23" t="s">
        <v>635</v>
      </c>
    </row>
    <row r="407" spans="2:51" s="11" customFormat="1" ht="13.5">
      <c r="B407" s="209"/>
      <c r="C407" s="210"/>
      <c r="D407" s="203" t="s">
        <v>207</v>
      </c>
      <c r="E407" s="211" t="s">
        <v>21</v>
      </c>
      <c r="F407" s="212" t="s">
        <v>593</v>
      </c>
      <c r="G407" s="210"/>
      <c r="H407" s="213">
        <v>9.2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207</v>
      </c>
      <c r="AU407" s="219" t="s">
        <v>78</v>
      </c>
      <c r="AV407" s="11" t="s">
        <v>78</v>
      </c>
      <c r="AW407" s="11" t="s">
        <v>32</v>
      </c>
      <c r="AX407" s="11" t="s">
        <v>68</v>
      </c>
      <c r="AY407" s="219" t="s">
        <v>124</v>
      </c>
    </row>
    <row r="408" spans="2:51" s="11" customFormat="1" ht="13.5">
      <c r="B408" s="209"/>
      <c r="C408" s="210"/>
      <c r="D408" s="203" t="s">
        <v>207</v>
      </c>
      <c r="E408" s="211" t="s">
        <v>21</v>
      </c>
      <c r="F408" s="212" t="s">
        <v>594</v>
      </c>
      <c r="G408" s="210"/>
      <c r="H408" s="213">
        <v>6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207</v>
      </c>
      <c r="AU408" s="219" t="s">
        <v>78</v>
      </c>
      <c r="AV408" s="11" t="s">
        <v>78</v>
      </c>
      <c r="AW408" s="11" t="s">
        <v>32</v>
      </c>
      <c r="AX408" s="11" t="s">
        <v>68</v>
      </c>
      <c r="AY408" s="219" t="s">
        <v>124</v>
      </c>
    </row>
    <row r="409" spans="2:51" s="11" customFormat="1" ht="13.5">
      <c r="B409" s="209"/>
      <c r="C409" s="210"/>
      <c r="D409" s="203" t="s">
        <v>207</v>
      </c>
      <c r="E409" s="211" t="s">
        <v>21</v>
      </c>
      <c r="F409" s="212" t="s">
        <v>595</v>
      </c>
      <c r="G409" s="210"/>
      <c r="H409" s="213">
        <v>6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207</v>
      </c>
      <c r="AU409" s="219" t="s">
        <v>78</v>
      </c>
      <c r="AV409" s="11" t="s">
        <v>78</v>
      </c>
      <c r="AW409" s="11" t="s">
        <v>32</v>
      </c>
      <c r="AX409" s="11" t="s">
        <v>68</v>
      </c>
      <c r="AY409" s="219" t="s">
        <v>124</v>
      </c>
    </row>
    <row r="410" spans="2:51" s="11" customFormat="1" ht="13.5">
      <c r="B410" s="209"/>
      <c r="C410" s="210"/>
      <c r="D410" s="203" t="s">
        <v>207</v>
      </c>
      <c r="E410" s="211" t="s">
        <v>21</v>
      </c>
      <c r="F410" s="212" t="s">
        <v>596</v>
      </c>
      <c r="G410" s="210"/>
      <c r="H410" s="213">
        <v>8.6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207</v>
      </c>
      <c r="AU410" s="219" t="s">
        <v>78</v>
      </c>
      <c r="AV410" s="11" t="s">
        <v>78</v>
      </c>
      <c r="AW410" s="11" t="s">
        <v>32</v>
      </c>
      <c r="AX410" s="11" t="s">
        <v>68</v>
      </c>
      <c r="AY410" s="219" t="s">
        <v>124</v>
      </c>
    </row>
    <row r="411" spans="2:51" s="11" customFormat="1" ht="13.5">
      <c r="B411" s="209"/>
      <c r="C411" s="210"/>
      <c r="D411" s="203" t="s">
        <v>207</v>
      </c>
      <c r="E411" s="211" t="s">
        <v>21</v>
      </c>
      <c r="F411" s="212" t="s">
        <v>597</v>
      </c>
      <c r="G411" s="210"/>
      <c r="H411" s="213">
        <v>9.6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207</v>
      </c>
      <c r="AU411" s="219" t="s">
        <v>78</v>
      </c>
      <c r="AV411" s="11" t="s">
        <v>78</v>
      </c>
      <c r="AW411" s="11" t="s">
        <v>32</v>
      </c>
      <c r="AX411" s="11" t="s">
        <v>68</v>
      </c>
      <c r="AY411" s="219" t="s">
        <v>124</v>
      </c>
    </row>
    <row r="412" spans="2:51" s="11" customFormat="1" ht="13.5">
      <c r="B412" s="209"/>
      <c r="C412" s="210"/>
      <c r="D412" s="203" t="s">
        <v>207</v>
      </c>
      <c r="E412" s="211" t="s">
        <v>21</v>
      </c>
      <c r="F412" s="212" t="s">
        <v>598</v>
      </c>
      <c r="G412" s="210"/>
      <c r="H412" s="213">
        <v>4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207</v>
      </c>
      <c r="AU412" s="219" t="s">
        <v>78</v>
      </c>
      <c r="AV412" s="11" t="s">
        <v>78</v>
      </c>
      <c r="AW412" s="11" t="s">
        <v>32</v>
      </c>
      <c r="AX412" s="11" t="s">
        <v>68</v>
      </c>
      <c r="AY412" s="219" t="s">
        <v>124</v>
      </c>
    </row>
    <row r="413" spans="2:51" s="13" customFormat="1" ht="13.5">
      <c r="B413" s="241"/>
      <c r="C413" s="242"/>
      <c r="D413" s="203" t="s">
        <v>207</v>
      </c>
      <c r="E413" s="243" t="s">
        <v>21</v>
      </c>
      <c r="F413" s="244" t="s">
        <v>588</v>
      </c>
      <c r="G413" s="242"/>
      <c r="H413" s="245">
        <v>43.4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207</v>
      </c>
      <c r="AU413" s="251" t="s">
        <v>78</v>
      </c>
      <c r="AV413" s="13" t="s">
        <v>138</v>
      </c>
      <c r="AW413" s="13" t="s">
        <v>32</v>
      </c>
      <c r="AX413" s="13" t="s">
        <v>68</v>
      </c>
      <c r="AY413" s="251" t="s">
        <v>124</v>
      </c>
    </row>
    <row r="414" spans="2:51" s="11" customFormat="1" ht="13.5">
      <c r="B414" s="209"/>
      <c r="C414" s="210"/>
      <c r="D414" s="203" t="s">
        <v>207</v>
      </c>
      <c r="E414" s="211" t="s">
        <v>21</v>
      </c>
      <c r="F414" s="212" t="s">
        <v>599</v>
      </c>
      <c r="G414" s="210"/>
      <c r="H414" s="213">
        <v>13.3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207</v>
      </c>
      <c r="AU414" s="219" t="s">
        <v>78</v>
      </c>
      <c r="AV414" s="11" t="s">
        <v>78</v>
      </c>
      <c r="AW414" s="11" t="s">
        <v>32</v>
      </c>
      <c r="AX414" s="11" t="s">
        <v>68</v>
      </c>
      <c r="AY414" s="219" t="s">
        <v>124</v>
      </c>
    </row>
    <row r="415" spans="2:51" s="11" customFormat="1" ht="13.5">
      <c r="B415" s="209"/>
      <c r="C415" s="210"/>
      <c r="D415" s="203" t="s">
        <v>207</v>
      </c>
      <c r="E415" s="211" t="s">
        <v>21</v>
      </c>
      <c r="F415" s="212" t="s">
        <v>600</v>
      </c>
      <c r="G415" s="210"/>
      <c r="H415" s="213">
        <v>15.485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207</v>
      </c>
      <c r="AU415" s="219" t="s">
        <v>78</v>
      </c>
      <c r="AV415" s="11" t="s">
        <v>78</v>
      </c>
      <c r="AW415" s="11" t="s">
        <v>32</v>
      </c>
      <c r="AX415" s="11" t="s">
        <v>68</v>
      </c>
      <c r="AY415" s="219" t="s">
        <v>124</v>
      </c>
    </row>
    <row r="416" spans="2:51" s="11" customFormat="1" ht="13.5">
      <c r="B416" s="209"/>
      <c r="C416" s="210"/>
      <c r="D416" s="203" t="s">
        <v>207</v>
      </c>
      <c r="E416" s="211" t="s">
        <v>21</v>
      </c>
      <c r="F416" s="212" t="s">
        <v>601</v>
      </c>
      <c r="G416" s="210"/>
      <c r="H416" s="213">
        <v>3.42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207</v>
      </c>
      <c r="AU416" s="219" t="s">
        <v>78</v>
      </c>
      <c r="AV416" s="11" t="s">
        <v>78</v>
      </c>
      <c r="AW416" s="11" t="s">
        <v>32</v>
      </c>
      <c r="AX416" s="11" t="s">
        <v>68</v>
      </c>
      <c r="AY416" s="219" t="s">
        <v>124</v>
      </c>
    </row>
    <row r="417" spans="2:51" s="11" customFormat="1" ht="13.5">
      <c r="B417" s="209"/>
      <c r="C417" s="210"/>
      <c r="D417" s="203" t="s">
        <v>207</v>
      </c>
      <c r="E417" s="211" t="s">
        <v>21</v>
      </c>
      <c r="F417" s="212" t="s">
        <v>602</v>
      </c>
      <c r="G417" s="210"/>
      <c r="H417" s="213">
        <v>2.85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207</v>
      </c>
      <c r="AU417" s="219" t="s">
        <v>78</v>
      </c>
      <c r="AV417" s="11" t="s">
        <v>78</v>
      </c>
      <c r="AW417" s="11" t="s">
        <v>32</v>
      </c>
      <c r="AX417" s="11" t="s">
        <v>68</v>
      </c>
      <c r="AY417" s="219" t="s">
        <v>124</v>
      </c>
    </row>
    <row r="418" spans="2:51" s="13" customFormat="1" ht="13.5">
      <c r="B418" s="241"/>
      <c r="C418" s="242"/>
      <c r="D418" s="203" t="s">
        <v>207</v>
      </c>
      <c r="E418" s="243" t="s">
        <v>21</v>
      </c>
      <c r="F418" s="244" t="s">
        <v>588</v>
      </c>
      <c r="G418" s="242"/>
      <c r="H418" s="245">
        <v>35.055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AT418" s="251" t="s">
        <v>207</v>
      </c>
      <c r="AU418" s="251" t="s">
        <v>78</v>
      </c>
      <c r="AV418" s="13" t="s">
        <v>138</v>
      </c>
      <c r="AW418" s="13" t="s">
        <v>32</v>
      </c>
      <c r="AX418" s="13" t="s">
        <v>68</v>
      </c>
      <c r="AY418" s="251" t="s">
        <v>124</v>
      </c>
    </row>
    <row r="419" spans="2:51" s="11" customFormat="1" ht="13.5">
      <c r="B419" s="209"/>
      <c r="C419" s="210"/>
      <c r="D419" s="203" t="s">
        <v>207</v>
      </c>
      <c r="E419" s="211" t="s">
        <v>21</v>
      </c>
      <c r="F419" s="212" t="s">
        <v>604</v>
      </c>
      <c r="G419" s="210"/>
      <c r="H419" s="213">
        <v>12.4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207</v>
      </c>
      <c r="AU419" s="219" t="s">
        <v>78</v>
      </c>
      <c r="AV419" s="11" t="s">
        <v>78</v>
      </c>
      <c r="AW419" s="11" t="s">
        <v>32</v>
      </c>
      <c r="AX419" s="11" t="s">
        <v>68</v>
      </c>
      <c r="AY419" s="219" t="s">
        <v>124</v>
      </c>
    </row>
    <row r="420" spans="2:51" s="12" customFormat="1" ht="13.5">
      <c r="B420" s="220"/>
      <c r="C420" s="221"/>
      <c r="D420" s="203" t="s">
        <v>207</v>
      </c>
      <c r="E420" s="222" t="s">
        <v>21</v>
      </c>
      <c r="F420" s="223" t="s">
        <v>210</v>
      </c>
      <c r="G420" s="221"/>
      <c r="H420" s="224">
        <v>90.855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207</v>
      </c>
      <c r="AU420" s="230" t="s">
        <v>78</v>
      </c>
      <c r="AV420" s="12" t="s">
        <v>158</v>
      </c>
      <c r="AW420" s="12" t="s">
        <v>32</v>
      </c>
      <c r="AX420" s="12" t="s">
        <v>76</v>
      </c>
      <c r="AY420" s="230" t="s">
        <v>124</v>
      </c>
    </row>
    <row r="421" spans="2:63" s="10" customFormat="1" ht="29.25" customHeight="1">
      <c r="B421" s="175"/>
      <c r="C421" s="176"/>
      <c r="D421" s="177" t="s">
        <v>67</v>
      </c>
      <c r="E421" s="189" t="s">
        <v>636</v>
      </c>
      <c r="F421" s="189" t="s">
        <v>637</v>
      </c>
      <c r="G421" s="176"/>
      <c r="H421" s="176"/>
      <c r="I421" s="179"/>
      <c r="J421" s="190">
        <f>BK421</f>
        <v>0</v>
      </c>
      <c r="K421" s="176"/>
      <c r="L421" s="181"/>
      <c r="M421" s="182"/>
      <c r="N421" s="183"/>
      <c r="O421" s="183"/>
      <c r="P421" s="184">
        <f>P422</f>
        <v>0</v>
      </c>
      <c r="Q421" s="183"/>
      <c r="R421" s="184">
        <f>R422</f>
        <v>0</v>
      </c>
      <c r="S421" s="183"/>
      <c r="T421" s="185">
        <f>T422</f>
        <v>0</v>
      </c>
      <c r="AR421" s="186" t="s">
        <v>76</v>
      </c>
      <c r="AT421" s="187" t="s">
        <v>67</v>
      </c>
      <c r="AU421" s="187" t="s">
        <v>76</v>
      </c>
      <c r="AY421" s="186" t="s">
        <v>124</v>
      </c>
      <c r="BK421" s="188">
        <f>BK422</f>
        <v>0</v>
      </c>
    </row>
    <row r="422" spans="2:65" s="1" customFormat="1" ht="25.5" customHeight="1">
      <c r="B422" s="40"/>
      <c r="C422" s="191" t="s">
        <v>638</v>
      </c>
      <c r="D422" s="191" t="s">
        <v>127</v>
      </c>
      <c r="E422" s="192" t="s">
        <v>639</v>
      </c>
      <c r="F422" s="193" t="s">
        <v>640</v>
      </c>
      <c r="G422" s="194" t="s">
        <v>294</v>
      </c>
      <c r="H422" s="195">
        <v>104.103</v>
      </c>
      <c r="I422" s="196"/>
      <c r="J422" s="197">
        <f>ROUND(I422*H422,2)</f>
        <v>0</v>
      </c>
      <c r="K422" s="193" t="s">
        <v>204</v>
      </c>
      <c r="L422" s="60"/>
      <c r="M422" s="198" t="s">
        <v>21</v>
      </c>
      <c r="N422" s="252" t="s">
        <v>39</v>
      </c>
      <c r="O422" s="206"/>
      <c r="P422" s="253">
        <f>O422*H422</f>
        <v>0</v>
      </c>
      <c r="Q422" s="253">
        <v>0</v>
      </c>
      <c r="R422" s="253">
        <f>Q422*H422</f>
        <v>0</v>
      </c>
      <c r="S422" s="253">
        <v>0</v>
      </c>
      <c r="T422" s="254">
        <f>S422*H422</f>
        <v>0</v>
      </c>
      <c r="AR422" s="23" t="s">
        <v>158</v>
      </c>
      <c r="AT422" s="23" t="s">
        <v>127</v>
      </c>
      <c r="AU422" s="23" t="s">
        <v>78</v>
      </c>
      <c r="AY422" s="23" t="s">
        <v>124</v>
      </c>
      <c r="BE422" s="202">
        <f>IF(N422="základní",J422,0)</f>
        <v>0</v>
      </c>
      <c r="BF422" s="202">
        <f>IF(N422="snížená",J422,0)</f>
        <v>0</v>
      </c>
      <c r="BG422" s="202">
        <f>IF(N422="zákl. přenesená",J422,0)</f>
        <v>0</v>
      </c>
      <c r="BH422" s="202">
        <f>IF(N422="sníž. přenesená",J422,0)</f>
        <v>0</v>
      </c>
      <c r="BI422" s="202">
        <f>IF(N422="nulová",J422,0)</f>
        <v>0</v>
      </c>
      <c r="BJ422" s="23" t="s">
        <v>76</v>
      </c>
      <c r="BK422" s="202">
        <f>ROUND(I422*H422,2)</f>
        <v>0</v>
      </c>
      <c r="BL422" s="23" t="s">
        <v>158</v>
      </c>
      <c r="BM422" s="23" t="s">
        <v>641</v>
      </c>
    </row>
    <row r="423" spans="2:12" s="1" customFormat="1" ht="6.75" customHeight="1">
      <c r="B423" s="55"/>
      <c r="C423" s="56"/>
      <c r="D423" s="56"/>
      <c r="E423" s="56"/>
      <c r="F423" s="56"/>
      <c r="G423" s="56"/>
      <c r="H423" s="56"/>
      <c r="I423" s="138"/>
      <c r="J423" s="56"/>
      <c r="K423" s="56"/>
      <c r="L423" s="60"/>
    </row>
  </sheetData>
  <sheetProtection sheet="1" objects="1" scenarios="1" formatColumns="0" formatRows="0" autoFilter="0"/>
  <autoFilter ref="C83:K422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91</v>
      </c>
      <c r="G1" s="375" t="s">
        <v>92</v>
      </c>
      <c r="H1" s="375"/>
      <c r="I1" s="114"/>
      <c r="J1" s="113" t="s">
        <v>93</v>
      </c>
      <c r="K1" s="112" t="s">
        <v>94</v>
      </c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87</v>
      </c>
    </row>
    <row r="3" spans="2:46" ht="6.7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2:46" ht="36.75" customHeight="1">
      <c r="B4" s="27"/>
      <c r="C4" s="28"/>
      <c r="D4" s="29" t="s">
        <v>96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Stavební úpravy přechodu pro chodce, ul. Jana Kouly, Český Brod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7"/>
      <c r="J8" s="41"/>
      <c r="K8" s="44"/>
    </row>
    <row r="9" spans="2:11" s="1" customFormat="1" ht="36.75" customHeight="1">
      <c r="B9" s="40"/>
      <c r="C9" s="41"/>
      <c r="D9" s="41"/>
      <c r="E9" s="378" t="s">
        <v>642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2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vyplň údaj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24</v>
      </c>
      <c r="F15" s="41"/>
      <c r="G15" s="41"/>
      <c r="H15" s="41"/>
      <c r="I15" s="118" t="s">
        <v>28</v>
      </c>
      <c r="J15" s="34" t="s">
        <v>21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25" customHeight="1">
      <c r="B17" s="40"/>
      <c r="C17" s="41"/>
      <c r="D17" s="36" t="s">
        <v>29</v>
      </c>
      <c r="E17" s="41"/>
      <c r="F17" s="41"/>
      <c r="G17" s="41"/>
      <c r="H17" s="41"/>
      <c r="I17" s="118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8" t="s">
        <v>28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25" customHeight="1">
      <c r="B20" s="40"/>
      <c r="C20" s="41"/>
      <c r="D20" s="36" t="s">
        <v>31</v>
      </c>
      <c r="E20" s="41"/>
      <c r="F20" s="41"/>
      <c r="G20" s="41"/>
      <c r="H20" s="41"/>
      <c r="I20" s="118" t="s">
        <v>27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24</v>
      </c>
      <c r="F21" s="41"/>
      <c r="G21" s="41"/>
      <c r="H21" s="41"/>
      <c r="I21" s="118" t="s">
        <v>28</v>
      </c>
      <c r="J21" s="34" t="s">
        <v>21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25" customHeight="1">
      <c r="B23" s="40"/>
      <c r="C23" s="41"/>
      <c r="D23" s="36" t="s">
        <v>33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5" t="s">
        <v>21</v>
      </c>
      <c r="F24" s="335"/>
      <c r="G24" s="335"/>
      <c r="H24" s="335"/>
      <c r="I24" s="122"/>
      <c r="J24" s="121"/>
      <c r="K24" s="123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4.75" customHeight="1">
      <c r="B27" s="40"/>
      <c r="C27" s="41"/>
      <c r="D27" s="126" t="s">
        <v>34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28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29">
        <f>ROUND(SUM(BE80:BE115),2)</f>
        <v>0</v>
      </c>
      <c r="G30" s="41"/>
      <c r="H30" s="41"/>
      <c r="I30" s="130">
        <v>0.21</v>
      </c>
      <c r="J30" s="129">
        <f>ROUND(ROUND((SUM(BE80:BE115)),2)*I30,2)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29">
        <f>ROUND(SUM(BF80:BF115),2)</f>
        <v>0</v>
      </c>
      <c r="G31" s="41"/>
      <c r="H31" s="41"/>
      <c r="I31" s="130">
        <v>0.15</v>
      </c>
      <c r="J31" s="129">
        <f>ROUND(ROUND((SUM(BF80:BF115)),2)*I31,2)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29">
        <f>ROUND(SUM(BG80:BG115),2)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29">
        <f>ROUND(SUM(BH80:BH115),2)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29">
        <f>ROUND(SUM(BI80:BI115),2)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4.75" customHeight="1">
      <c r="B36" s="40"/>
      <c r="C36" s="131"/>
      <c r="D36" s="132" t="s">
        <v>44</v>
      </c>
      <c r="E36" s="78"/>
      <c r="F36" s="78"/>
      <c r="G36" s="133" t="s">
        <v>45</v>
      </c>
      <c r="H36" s="134" t="s">
        <v>46</v>
      </c>
      <c r="I36" s="135"/>
      <c r="J36" s="136">
        <f>SUM(J27:J34)</f>
        <v>0</v>
      </c>
      <c r="K36" s="137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7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Stavební úpravy přechodu pro chodce, ul. Jana Kouly, Český Brod</v>
      </c>
      <c r="F45" s="377"/>
      <c r="G45" s="377"/>
      <c r="H45" s="377"/>
      <c r="I45" s="117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01.2 - SO 101 - komunikace a zpevněné plochy (neuznatelné)</v>
      </c>
      <c r="F47" s="379"/>
      <c r="G47" s="379"/>
      <c r="H47" s="379"/>
      <c r="I47" s="117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 </v>
      </c>
      <c r="G49" s="41"/>
      <c r="H49" s="41"/>
      <c r="I49" s="118" t="s">
        <v>25</v>
      </c>
      <c r="J49" s="119" t="str">
        <f>IF(J12="","",J12)</f>
        <v>vyplň údaj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 </v>
      </c>
      <c r="G51" s="41"/>
      <c r="H51" s="41"/>
      <c r="I51" s="118" t="s">
        <v>31</v>
      </c>
      <c r="J51" s="335" t="str">
        <f>E21</f>
        <v> </v>
      </c>
      <c r="K51" s="44"/>
    </row>
    <row r="52" spans="2:11" s="1" customFormat="1" ht="14.25" customHeight="1">
      <c r="B52" s="40"/>
      <c r="C52" s="36" t="s">
        <v>29</v>
      </c>
      <c r="D52" s="41"/>
      <c r="E52" s="41"/>
      <c r="F52" s="34">
        <f>IF(E18="","",E18)</f>
      </c>
      <c r="G52" s="41"/>
      <c r="H52" s="41"/>
      <c r="I52" s="117"/>
      <c r="J52" s="37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103</v>
      </c>
    </row>
    <row r="57" spans="2:11" s="7" customFormat="1" ht="24.75" customHeight="1">
      <c r="B57" s="148"/>
      <c r="C57" s="149"/>
      <c r="D57" s="150" t="s">
        <v>190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5" customHeight="1">
      <c r="B58" s="155"/>
      <c r="C58" s="156"/>
      <c r="D58" s="157" t="s">
        <v>191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5" customHeight="1">
      <c r="B59" s="155"/>
      <c r="C59" s="156"/>
      <c r="D59" s="157" t="s">
        <v>194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11" s="8" customFormat="1" ht="19.5" customHeight="1">
      <c r="B60" s="155"/>
      <c r="C60" s="156"/>
      <c r="D60" s="157" t="s">
        <v>197</v>
      </c>
      <c r="E60" s="158"/>
      <c r="F60" s="158"/>
      <c r="G60" s="158"/>
      <c r="H60" s="158"/>
      <c r="I60" s="159"/>
      <c r="J60" s="160">
        <f>J114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7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7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75" customHeight="1">
      <c r="B67" s="40"/>
      <c r="C67" s="61" t="s">
        <v>107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7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2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372" t="str">
        <f>E7</f>
        <v>Stavební úpravy přechodu pro chodce, ul. Jana Kouly, Český Brod</v>
      </c>
      <c r="F70" s="373"/>
      <c r="G70" s="373"/>
      <c r="H70" s="373"/>
      <c r="I70" s="162"/>
      <c r="J70" s="62"/>
      <c r="K70" s="62"/>
      <c r="L70" s="60"/>
    </row>
    <row r="71" spans="2:12" s="1" customFormat="1" ht="14.25" customHeight="1">
      <c r="B71" s="40"/>
      <c r="C71" s="64" t="s">
        <v>97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367" t="str">
        <f>E9</f>
        <v>01.2 - SO 101 - komunikace a zpevněné plochy (neuznatelné)</v>
      </c>
      <c r="F72" s="374"/>
      <c r="G72" s="374"/>
      <c r="H72" s="374"/>
      <c r="I72" s="162"/>
      <c r="J72" s="62"/>
      <c r="K72" s="62"/>
      <c r="L72" s="60"/>
    </row>
    <row r="73" spans="2:12" s="1" customFormat="1" ht="6.7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23</v>
      </c>
      <c r="D74" s="62"/>
      <c r="E74" s="62"/>
      <c r="F74" s="163" t="str">
        <f>F12</f>
        <v> </v>
      </c>
      <c r="G74" s="62"/>
      <c r="H74" s="62"/>
      <c r="I74" s="164" t="s">
        <v>25</v>
      </c>
      <c r="J74" s="72" t="str">
        <f>IF(J12="","",J12)</f>
        <v>vyplň údaj</v>
      </c>
      <c r="K74" s="62"/>
      <c r="L74" s="60"/>
    </row>
    <row r="75" spans="2:12" s="1" customFormat="1" ht="6.7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5">
      <c r="B76" s="40"/>
      <c r="C76" s="64" t="s">
        <v>26</v>
      </c>
      <c r="D76" s="62"/>
      <c r="E76" s="62"/>
      <c r="F76" s="163" t="str">
        <f>E15</f>
        <v> </v>
      </c>
      <c r="G76" s="62"/>
      <c r="H76" s="62"/>
      <c r="I76" s="164" t="s">
        <v>31</v>
      </c>
      <c r="J76" s="163" t="str">
        <f>E21</f>
        <v> </v>
      </c>
      <c r="K76" s="62"/>
      <c r="L76" s="60"/>
    </row>
    <row r="77" spans="2:12" s="1" customFormat="1" ht="14.25" customHeight="1">
      <c r="B77" s="40"/>
      <c r="C77" s="64" t="s">
        <v>29</v>
      </c>
      <c r="D77" s="62"/>
      <c r="E77" s="62"/>
      <c r="F77" s="163">
        <f>IF(E18="","",E18)</f>
      </c>
      <c r="G77" s="62"/>
      <c r="H77" s="62"/>
      <c r="I77" s="162"/>
      <c r="J77" s="62"/>
      <c r="K77" s="62"/>
      <c r="L77" s="60"/>
    </row>
    <row r="78" spans="2:12" s="1" customFormat="1" ht="9.7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108</v>
      </c>
      <c r="D79" s="167" t="s">
        <v>53</v>
      </c>
      <c r="E79" s="167" t="s">
        <v>49</v>
      </c>
      <c r="F79" s="167" t="s">
        <v>109</v>
      </c>
      <c r="G79" s="167" t="s">
        <v>110</v>
      </c>
      <c r="H79" s="167" t="s">
        <v>111</v>
      </c>
      <c r="I79" s="168" t="s">
        <v>112</v>
      </c>
      <c r="J79" s="167" t="s">
        <v>101</v>
      </c>
      <c r="K79" s="169" t="s">
        <v>113</v>
      </c>
      <c r="L79" s="170"/>
      <c r="M79" s="80" t="s">
        <v>114</v>
      </c>
      <c r="N79" s="81" t="s">
        <v>38</v>
      </c>
      <c r="O79" s="81" t="s">
        <v>115</v>
      </c>
      <c r="P79" s="81" t="s">
        <v>116</v>
      </c>
      <c r="Q79" s="81" t="s">
        <v>117</v>
      </c>
      <c r="R79" s="81" t="s">
        <v>118</v>
      </c>
      <c r="S79" s="81" t="s">
        <v>119</v>
      </c>
      <c r="T79" s="82" t="s">
        <v>120</v>
      </c>
    </row>
    <row r="80" spans="2:63" s="1" customFormat="1" ht="29.25" customHeight="1">
      <c r="B80" s="40"/>
      <c r="C80" s="86" t="s">
        <v>102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1.1233050000000002</v>
      </c>
      <c r="S80" s="84"/>
      <c r="T80" s="173">
        <f>T81</f>
        <v>0.2</v>
      </c>
      <c r="AT80" s="23" t="s">
        <v>67</v>
      </c>
      <c r="AU80" s="23" t="s">
        <v>103</v>
      </c>
      <c r="BK80" s="174">
        <f>BK81</f>
        <v>0</v>
      </c>
    </row>
    <row r="81" spans="2:63" s="10" customFormat="1" ht="36.75" customHeight="1">
      <c r="B81" s="175"/>
      <c r="C81" s="176"/>
      <c r="D81" s="177" t="s">
        <v>67</v>
      </c>
      <c r="E81" s="178" t="s">
        <v>198</v>
      </c>
      <c r="F81" s="178" t="s">
        <v>199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P82+P92+P114</f>
        <v>0</v>
      </c>
      <c r="Q81" s="183"/>
      <c r="R81" s="184">
        <f>R82+R92+R114</f>
        <v>1.1233050000000002</v>
      </c>
      <c r="S81" s="183"/>
      <c r="T81" s="185">
        <f>T82+T92+T114</f>
        <v>0.2</v>
      </c>
      <c r="AR81" s="186" t="s">
        <v>76</v>
      </c>
      <c r="AT81" s="187" t="s">
        <v>67</v>
      </c>
      <c r="AU81" s="187" t="s">
        <v>68</v>
      </c>
      <c r="AY81" s="186" t="s">
        <v>124</v>
      </c>
      <c r="BK81" s="188">
        <f>BK82+BK92+BK114</f>
        <v>0</v>
      </c>
    </row>
    <row r="82" spans="2:63" s="10" customFormat="1" ht="19.5" customHeight="1">
      <c r="B82" s="175"/>
      <c r="C82" s="176"/>
      <c r="D82" s="177" t="s">
        <v>67</v>
      </c>
      <c r="E82" s="189" t="s">
        <v>76</v>
      </c>
      <c r="F82" s="189" t="s">
        <v>200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SUM(P83:P91)</f>
        <v>0</v>
      </c>
      <c r="Q82" s="183"/>
      <c r="R82" s="184">
        <f>SUM(R83:R91)</f>
        <v>0.000625</v>
      </c>
      <c r="S82" s="183"/>
      <c r="T82" s="185">
        <f>SUM(T83:T91)</f>
        <v>0</v>
      </c>
      <c r="AR82" s="186" t="s">
        <v>76</v>
      </c>
      <c r="AT82" s="187" t="s">
        <v>67</v>
      </c>
      <c r="AU82" s="187" t="s">
        <v>76</v>
      </c>
      <c r="AY82" s="186" t="s">
        <v>124</v>
      </c>
      <c r="BK82" s="188">
        <f>SUM(BK83:BK91)</f>
        <v>0</v>
      </c>
    </row>
    <row r="83" spans="2:65" s="1" customFormat="1" ht="25.5" customHeight="1">
      <c r="B83" s="40"/>
      <c r="C83" s="191" t="s">
        <v>167</v>
      </c>
      <c r="D83" s="191" t="s">
        <v>127</v>
      </c>
      <c r="E83" s="192" t="s">
        <v>643</v>
      </c>
      <c r="F83" s="193" t="s">
        <v>644</v>
      </c>
      <c r="G83" s="194" t="s">
        <v>203</v>
      </c>
      <c r="H83" s="195">
        <v>25</v>
      </c>
      <c r="I83" s="196"/>
      <c r="J83" s="197">
        <f>ROUND(I83*H83,2)</f>
        <v>0</v>
      </c>
      <c r="K83" s="193" t="s">
        <v>204</v>
      </c>
      <c r="L83" s="60"/>
      <c r="M83" s="198" t="s">
        <v>21</v>
      </c>
      <c r="N83" s="199" t="s">
        <v>39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158</v>
      </c>
      <c r="AT83" s="23" t="s">
        <v>127</v>
      </c>
      <c r="AU83" s="23" t="s">
        <v>78</v>
      </c>
      <c r="AY83" s="23" t="s">
        <v>124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76</v>
      </c>
      <c r="BK83" s="202">
        <f>ROUND(I83*H83,2)</f>
        <v>0</v>
      </c>
      <c r="BL83" s="23" t="s">
        <v>158</v>
      </c>
      <c r="BM83" s="23" t="s">
        <v>645</v>
      </c>
    </row>
    <row r="84" spans="2:51" s="11" customFormat="1" ht="13.5">
      <c r="B84" s="209"/>
      <c r="C84" s="210"/>
      <c r="D84" s="203" t="s">
        <v>207</v>
      </c>
      <c r="E84" s="211" t="s">
        <v>21</v>
      </c>
      <c r="F84" s="212" t="s">
        <v>646</v>
      </c>
      <c r="G84" s="210"/>
      <c r="H84" s="213">
        <v>17</v>
      </c>
      <c r="I84" s="214"/>
      <c r="J84" s="210"/>
      <c r="K84" s="210"/>
      <c r="L84" s="215"/>
      <c r="M84" s="216"/>
      <c r="N84" s="217"/>
      <c r="O84" s="217"/>
      <c r="P84" s="217"/>
      <c r="Q84" s="217"/>
      <c r="R84" s="217"/>
      <c r="S84" s="217"/>
      <c r="T84" s="218"/>
      <c r="AT84" s="219" t="s">
        <v>207</v>
      </c>
      <c r="AU84" s="219" t="s">
        <v>78</v>
      </c>
      <c r="AV84" s="11" t="s">
        <v>78</v>
      </c>
      <c r="AW84" s="11" t="s">
        <v>32</v>
      </c>
      <c r="AX84" s="11" t="s">
        <v>68</v>
      </c>
      <c r="AY84" s="219" t="s">
        <v>124</v>
      </c>
    </row>
    <row r="85" spans="2:51" s="11" customFormat="1" ht="13.5">
      <c r="B85" s="209"/>
      <c r="C85" s="210"/>
      <c r="D85" s="203" t="s">
        <v>207</v>
      </c>
      <c r="E85" s="211" t="s">
        <v>21</v>
      </c>
      <c r="F85" s="212" t="s">
        <v>647</v>
      </c>
      <c r="G85" s="210"/>
      <c r="H85" s="213">
        <v>8</v>
      </c>
      <c r="I85" s="214"/>
      <c r="J85" s="210"/>
      <c r="K85" s="210"/>
      <c r="L85" s="215"/>
      <c r="M85" s="216"/>
      <c r="N85" s="217"/>
      <c r="O85" s="217"/>
      <c r="P85" s="217"/>
      <c r="Q85" s="217"/>
      <c r="R85" s="217"/>
      <c r="S85" s="217"/>
      <c r="T85" s="218"/>
      <c r="AT85" s="219" t="s">
        <v>207</v>
      </c>
      <c r="AU85" s="219" t="s">
        <v>78</v>
      </c>
      <c r="AV85" s="11" t="s">
        <v>78</v>
      </c>
      <c r="AW85" s="11" t="s">
        <v>32</v>
      </c>
      <c r="AX85" s="11" t="s">
        <v>68</v>
      </c>
      <c r="AY85" s="219" t="s">
        <v>124</v>
      </c>
    </row>
    <row r="86" spans="2:51" s="12" customFormat="1" ht="13.5">
      <c r="B86" s="220"/>
      <c r="C86" s="221"/>
      <c r="D86" s="203" t="s">
        <v>207</v>
      </c>
      <c r="E86" s="222" t="s">
        <v>21</v>
      </c>
      <c r="F86" s="223" t="s">
        <v>210</v>
      </c>
      <c r="G86" s="221"/>
      <c r="H86" s="224">
        <v>25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207</v>
      </c>
      <c r="AU86" s="230" t="s">
        <v>78</v>
      </c>
      <c r="AV86" s="12" t="s">
        <v>158</v>
      </c>
      <c r="AW86" s="12" t="s">
        <v>32</v>
      </c>
      <c r="AX86" s="12" t="s">
        <v>76</v>
      </c>
      <c r="AY86" s="230" t="s">
        <v>124</v>
      </c>
    </row>
    <row r="87" spans="2:65" s="1" customFormat="1" ht="16.5" customHeight="1">
      <c r="B87" s="40"/>
      <c r="C87" s="231" t="s">
        <v>177</v>
      </c>
      <c r="D87" s="231" t="s">
        <v>291</v>
      </c>
      <c r="E87" s="232" t="s">
        <v>648</v>
      </c>
      <c r="F87" s="233" t="s">
        <v>649</v>
      </c>
      <c r="G87" s="234" t="s">
        <v>650</v>
      </c>
      <c r="H87" s="235">
        <v>0.625</v>
      </c>
      <c r="I87" s="236"/>
      <c r="J87" s="237">
        <f>ROUND(I87*H87,2)</f>
        <v>0</v>
      </c>
      <c r="K87" s="233" t="s">
        <v>204</v>
      </c>
      <c r="L87" s="238"/>
      <c r="M87" s="239" t="s">
        <v>21</v>
      </c>
      <c r="N87" s="240" t="s">
        <v>39</v>
      </c>
      <c r="O87" s="41"/>
      <c r="P87" s="200">
        <f>O87*H87</f>
        <v>0</v>
      </c>
      <c r="Q87" s="200">
        <v>0.001</v>
      </c>
      <c r="R87" s="200">
        <f>Q87*H87</f>
        <v>0.000625</v>
      </c>
      <c r="S87" s="200">
        <v>0</v>
      </c>
      <c r="T87" s="201">
        <f>S87*H87</f>
        <v>0</v>
      </c>
      <c r="AR87" s="23" t="s">
        <v>177</v>
      </c>
      <c r="AT87" s="23" t="s">
        <v>291</v>
      </c>
      <c r="AU87" s="23" t="s">
        <v>78</v>
      </c>
      <c r="AY87" s="23" t="s">
        <v>124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76</v>
      </c>
      <c r="BK87" s="202">
        <f>ROUND(I87*H87,2)</f>
        <v>0</v>
      </c>
      <c r="BL87" s="23" t="s">
        <v>158</v>
      </c>
      <c r="BM87" s="23" t="s">
        <v>651</v>
      </c>
    </row>
    <row r="88" spans="2:47" s="1" customFormat="1" ht="27">
      <c r="B88" s="40"/>
      <c r="C88" s="62"/>
      <c r="D88" s="203" t="s">
        <v>142</v>
      </c>
      <c r="E88" s="62"/>
      <c r="F88" s="204" t="s">
        <v>652</v>
      </c>
      <c r="G88" s="62"/>
      <c r="H88" s="62"/>
      <c r="I88" s="162"/>
      <c r="J88" s="62"/>
      <c r="K88" s="62"/>
      <c r="L88" s="60"/>
      <c r="M88" s="208"/>
      <c r="N88" s="41"/>
      <c r="O88" s="41"/>
      <c r="P88" s="41"/>
      <c r="Q88" s="41"/>
      <c r="R88" s="41"/>
      <c r="S88" s="41"/>
      <c r="T88" s="77"/>
      <c r="AT88" s="23" t="s">
        <v>142</v>
      </c>
      <c r="AU88" s="23" t="s">
        <v>78</v>
      </c>
    </row>
    <row r="89" spans="2:51" s="11" customFormat="1" ht="13.5">
      <c r="B89" s="209"/>
      <c r="C89" s="210"/>
      <c r="D89" s="203" t="s">
        <v>207</v>
      </c>
      <c r="E89" s="211" t="s">
        <v>21</v>
      </c>
      <c r="F89" s="212" t="s">
        <v>653</v>
      </c>
      <c r="G89" s="210"/>
      <c r="H89" s="213">
        <v>0.425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207</v>
      </c>
      <c r="AU89" s="219" t="s">
        <v>78</v>
      </c>
      <c r="AV89" s="11" t="s">
        <v>78</v>
      </c>
      <c r="AW89" s="11" t="s">
        <v>32</v>
      </c>
      <c r="AX89" s="11" t="s">
        <v>68</v>
      </c>
      <c r="AY89" s="219" t="s">
        <v>124</v>
      </c>
    </row>
    <row r="90" spans="2:51" s="11" customFormat="1" ht="13.5">
      <c r="B90" s="209"/>
      <c r="C90" s="210"/>
      <c r="D90" s="203" t="s">
        <v>207</v>
      </c>
      <c r="E90" s="211" t="s">
        <v>21</v>
      </c>
      <c r="F90" s="212" t="s">
        <v>654</v>
      </c>
      <c r="G90" s="210"/>
      <c r="H90" s="213">
        <v>0.2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207</v>
      </c>
      <c r="AU90" s="219" t="s">
        <v>78</v>
      </c>
      <c r="AV90" s="11" t="s">
        <v>78</v>
      </c>
      <c r="AW90" s="11" t="s">
        <v>32</v>
      </c>
      <c r="AX90" s="11" t="s">
        <v>68</v>
      </c>
      <c r="AY90" s="219" t="s">
        <v>124</v>
      </c>
    </row>
    <row r="91" spans="2:51" s="12" customFormat="1" ht="13.5">
      <c r="B91" s="220"/>
      <c r="C91" s="221"/>
      <c r="D91" s="203" t="s">
        <v>207</v>
      </c>
      <c r="E91" s="222" t="s">
        <v>21</v>
      </c>
      <c r="F91" s="223" t="s">
        <v>210</v>
      </c>
      <c r="G91" s="221"/>
      <c r="H91" s="224">
        <v>0.625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207</v>
      </c>
      <c r="AU91" s="230" t="s">
        <v>78</v>
      </c>
      <c r="AV91" s="12" t="s">
        <v>158</v>
      </c>
      <c r="AW91" s="12" t="s">
        <v>32</v>
      </c>
      <c r="AX91" s="12" t="s">
        <v>76</v>
      </c>
      <c r="AY91" s="230" t="s">
        <v>124</v>
      </c>
    </row>
    <row r="92" spans="2:63" s="10" customFormat="1" ht="29.25" customHeight="1">
      <c r="B92" s="175"/>
      <c r="C92" s="176"/>
      <c r="D92" s="177" t="s">
        <v>67</v>
      </c>
      <c r="E92" s="189" t="s">
        <v>177</v>
      </c>
      <c r="F92" s="189" t="s">
        <v>381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SUM(P93:P113)</f>
        <v>0</v>
      </c>
      <c r="Q92" s="183"/>
      <c r="R92" s="184">
        <f>SUM(R93:R113)</f>
        <v>1.1226800000000001</v>
      </c>
      <c r="S92" s="183"/>
      <c r="T92" s="185">
        <f>SUM(T93:T113)</f>
        <v>0.2</v>
      </c>
      <c r="AR92" s="186" t="s">
        <v>76</v>
      </c>
      <c r="AT92" s="187" t="s">
        <v>67</v>
      </c>
      <c r="AU92" s="187" t="s">
        <v>76</v>
      </c>
      <c r="AY92" s="186" t="s">
        <v>124</v>
      </c>
      <c r="BK92" s="188">
        <f>SUM(BK93:BK113)</f>
        <v>0</v>
      </c>
    </row>
    <row r="93" spans="2:65" s="1" customFormat="1" ht="16.5" customHeight="1">
      <c r="B93" s="40"/>
      <c r="C93" s="191" t="s">
        <v>298</v>
      </c>
      <c r="D93" s="191" t="s">
        <v>127</v>
      </c>
      <c r="E93" s="192" t="s">
        <v>383</v>
      </c>
      <c r="F93" s="193" t="s">
        <v>384</v>
      </c>
      <c r="G93" s="194" t="s">
        <v>385</v>
      </c>
      <c r="H93" s="195">
        <v>1</v>
      </c>
      <c r="I93" s="196"/>
      <c r="J93" s="197">
        <f>ROUND(I93*H93,2)</f>
        <v>0</v>
      </c>
      <c r="K93" s="193" t="s">
        <v>21</v>
      </c>
      <c r="L93" s="60"/>
      <c r="M93" s="198" t="s">
        <v>21</v>
      </c>
      <c r="N93" s="199" t="s">
        <v>39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0.2</v>
      </c>
      <c r="T93" s="201">
        <f>S93*H93</f>
        <v>0.2</v>
      </c>
      <c r="AR93" s="23" t="s">
        <v>158</v>
      </c>
      <c r="AT93" s="23" t="s">
        <v>127</v>
      </c>
      <c r="AU93" s="23" t="s">
        <v>78</v>
      </c>
      <c r="AY93" s="23" t="s">
        <v>124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76</v>
      </c>
      <c r="BK93" s="202">
        <f>ROUND(I93*H93,2)</f>
        <v>0</v>
      </c>
      <c r="BL93" s="23" t="s">
        <v>158</v>
      </c>
      <c r="BM93" s="23" t="s">
        <v>655</v>
      </c>
    </row>
    <row r="94" spans="2:51" s="11" customFormat="1" ht="13.5">
      <c r="B94" s="209"/>
      <c r="C94" s="210"/>
      <c r="D94" s="203" t="s">
        <v>207</v>
      </c>
      <c r="E94" s="211" t="s">
        <v>21</v>
      </c>
      <c r="F94" s="212" t="s">
        <v>656</v>
      </c>
      <c r="G94" s="210"/>
      <c r="H94" s="213">
        <v>1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207</v>
      </c>
      <c r="AU94" s="219" t="s">
        <v>78</v>
      </c>
      <c r="AV94" s="11" t="s">
        <v>78</v>
      </c>
      <c r="AW94" s="11" t="s">
        <v>32</v>
      </c>
      <c r="AX94" s="11" t="s">
        <v>76</v>
      </c>
      <c r="AY94" s="219" t="s">
        <v>124</v>
      </c>
    </row>
    <row r="95" spans="2:65" s="1" customFormat="1" ht="16.5" customHeight="1">
      <c r="B95" s="40"/>
      <c r="C95" s="191" t="s">
        <v>310</v>
      </c>
      <c r="D95" s="191" t="s">
        <v>127</v>
      </c>
      <c r="E95" s="192" t="s">
        <v>403</v>
      </c>
      <c r="F95" s="193" t="s">
        <v>404</v>
      </c>
      <c r="G95" s="194" t="s">
        <v>385</v>
      </c>
      <c r="H95" s="195">
        <v>1</v>
      </c>
      <c r="I95" s="196"/>
      <c r="J95" s="197">
        <f>ROUND(I95*H95,2)</f>
        <v>0</v>
      </c>
      <c r="K95" s="193" t="s">
        <v>204</v>
      </c>
      <c r="L95" s="60"/>
      <c r="M95" s="198" t="s">
        <v>21</v>
      </c>
      <c r="N95" s="199" t="s">
        <v>39</v>
      </c>
      <c r="O95" s="41"/>
      <c r="P95" s="200">
        <f>O95*H95</f>
        <v>0</v>
      </c>
      <c r="Q95" s="200">
        <v>0.14494</v>
      </c>
      <c r="R95" s="200">
        <f>Q95*H95</f>
        <v>0.14494</v>
      </c>
      <c r="S95" s="200">
        <v>0</v>
      </c>
      <c r="T95" s="201">
        <f>S95*H95</f>
        <v>0</v>
      </c>
      <c r="AR95" s="23" t="s">
        <v>158</v>
      </c>
      <c r="AT95" s="23" t="s">
        <v>127</v>
      </c>
      <c r="AU95" s="23" t="s">
        <v>78</v>
      </c>
      <c r="AY95" s="23" t="s">
        <v>124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76</v>
      </c>
      <c r="BK95" s="202">
        <f>ROUND(I95*H95,2)</f>
        <v>0</v>
      </c>
      <c r="BL95" s="23" t="s">
        <v>158</v>
      </c>
      <c r="BM95" s="23" t="s">
        <v>657</v>
      </c>
    </row>
    <row r="96" spans="2:51" s="11" customFormat="1" ht="13.5">
      <c r="B96" s="209"/>
      <c r="C96" s="210"/>
      <c r="D96" s="203" t="s">
        <v>207</v>
      </c>
      <c r="E96" s="211" t="s">
        <v>21</v>
      </c>
      <c r="F96" s="212" t="s">
        <v>656</v>
      </c>
      <c r="G96" s="210"/>
      <c r="H96" s="213">
        <v>1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207</v>
      </c>
      <c r="AU96" s="219" t="s">
        <v>78</v>
      </c>
      <c r="AV96" s="11" t="s">
        <v>78</v>
      </c>
      <c r="AW96" s="11" t="s">
        <v>32</v>
      </c>
      <c r="AX96" s="11" t="s">
        <v>76</v>
      </c>
      <c r="AY96" s="219" t="s">
        <v>124</v>
      </c>
    </row>
    <row r="97" spans="2:65" s="1" customFormat="1" ht="16.5" customHeight="1">
      <c r="B97" s="40"/>
      <c r="C97" s="231" t="s">
        <v>332</v>
      </c>
      <c r="D97" s="231" t="s">
        <v>291</v>
      </c>
      <c r="E97" s="232" t="s">
        <v>407</v>
      </c>
      <c r="F97" s="233" t="s">
        <v>408</v>
      </c>
      <c r="G97" s="234" t="s">
        <v>385</v>
      </c>
      <c r="H97" s="235">
        <v>1</v>
      </c>
      <c r="I97" s="236"/>
      <c r="J97" s="237">
        <f>ROUND(I97*H97,2)</f>
        <v>0</v>
      </c>
      <c r="K97" s="233" t="s">
        <v>204</v>
      </c>
      <c r="L97" s="238"/>
      <c r="M97" s="239" t="s">
        <v>21</v>
      </c>
      <c r="N97" s="240" t="s">
        <v>39</v>
      </c>
      <c r="O97" s="41"/>
      <c r="P97" s="200">
        <f>O97*H97</f>
        <v>0</v>
      </c>
      <c r="Q97" s="200">
        <v>0.097</v>
      </c>
      <c r="R97" s="200">
        <f>Q97*H97</f>
        <v>0.097</v>
      </c>
      <c r="S97" s="200">
        <v>0</v>
      </c>
      <c r="T97" s="201">
        <f>S97*H97</f>
        <v>0</v>
      </c>
      <c r="AR97" s="23" t="s">
        <v>177</v>
      </c>
      <c r="AT97" s="23" t="s">
        <v>291</v>
      </c>
      <c r="AU97" s="23" t="s">
        <v>78</v>
      </c>
      <c r="AY97" s="23" t="s">
        <v>124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76</v>
      </c>
      <c r="BK97" s="202">
        <f>ROUND(I97*H97,2)</f>
        <v>0</v>
      </c>
      <c r="BL97" s="23" t="s">
        <v>158</v>
      </c>
      <c r="BM97" s="23" t="s">
        <v>658</v>
      </c>
    </row>
    <row r="98" spans="2:51" s="11" customFormat="1" ht="13.5">
      <c r="B98" s="209"/>
      <c r="C98" s="210"/>
      <c r="D98" s="203" t="s">
        <v>207</v>
      </c>
      <c r="E98" s="211" t="s">
        <v>21</v>
      </c>
      <c r="F98" s="212" t="s">
        <v>656</v>
      </c>
      <c r="G98" s="210"/>
      <c r="H98" s="213">
        <v>1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207</v>
      </c>
      <c r="AU98" s="219" t="s">
        <v>78</v>
      </c>
      <c r="AV98" s="11" t="s">
        <v>78</v>
      </c>
      <c r="AW98" s="11" t="s">
        <v>32</v>
      </c>
      <c r="AX98" s="11" t="s">
        <v>76</v>
      </c>
      <c r="AY98" s="219" t="s">
        <v>124</v>
      </c>
    </row>
    <row r="99" spans="2:65" s="1" customFormat="1" ht="16.5" customHeight="1">
      <c r="B99" s="40"/>
      <c r="C99" s="231" t="s">
        <v>9</v>
      </c>
      <c r="D99" s="231" t="s">
        <v>291</v>
      </c>
      <c r="E99" s="232" t="s">
        <v>411</v>
      </c>
      <c r="F99" s="233" t="s">
        <v>412</v>
      </c>
      <c r="G99" s="234" t="s">
        <v>385</v>
      </c>
      <c r="H99" s="235">
        <v>1</v>
      </c>
      <c r="I99" s="236"/>
      <c r="J99" s="237">
        <f>ROUND(I99*H99,2)</f>
        <v>0</v>
      </c>
      <c r="K99" s="233" t="s">
        <v>204</v>
      </c>
      <c r="L99" s="238"/>
      <c r="M99" s="239" t="s">
        <v>21</v>
      </c>
      <c r="N99" s="240" t="s">
        <v>39</v>
      </c>
      <c r="O99" s="41"/>
      <c r="P99" s="200">
        <f>O99*H99</f>
        <v>0</v>
      </c>
      <c r="Q99" s="200">
        <v>0.111</v>
      </c>
      <c r="R99" s="200">
        <f>Q99*H99</f>
        <v>0.111</v>
      </c>
      <c r="S99" s="200">
        <v>0</v>
      </c>
      <c r="T99" s="201">
        <f>S99*H99</f>
        <v>0</v>
      </c>
      <c r="AR99" s="23" t="s">
        <v>177</v>
      </c>
      <c r="AT99" s="23" t="s">
        <v>291</v>
      </c>
      <c r="AU99" s="23" t="s">
        <v>78</v>
      </c>
      <c r="AY99" s="23" t="s">
        <v>124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76</v>
      </c>
      <c r="BK99" s="202">
        <f>ROUND(I99*H99,2)</f>
        <v>0</v>
      </c>
      <c r="BL99" s="23" t="s">
        <v>158</v>
      </c>
      <c r="BM99" s="23" t="s">
        <v>659</v>
      </c>
    </row>
    <row r="100" spans="2:51" s="11" customFormat="1" ht="13.5">
      <c r="B100" s="209"/>
      <c r="C100" s="210"/>
      <c r="D100" s="203" t="s">
        <v>207</v>
      </c>
      <c r="E100" s="211" t="s">
        <v>21</v>
      </c>
      <c r="F100" s="212" t="s">
        <v>656</v>
      </c>
      <c r="G100" s="210"/>
      <c r="H100" s="213">
        <v>1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207</v>
      </c>
      <c r="AU100" s="219" t="s">
        <v>78</v>
      </c>
      <c r="AV100" s="11" t="s">
        <v>78</v>
      </c>
      <c r="AW100" s="11" t="s">
        <v>32</v>
      </c>
      <c r="AX100" s="11" t="s">
        <v>76</v>
      </c>
      <c r="AY100" s="219" t="s">
        <v>124</v>
      </c>
    </row>
    <row r="101" spans="2:65" s="1" customFormat="1" ht="16.5" customHeight="1">
      <c r="B101" s="40"/>
      <c r="C101" s="231" t="s">
        <v>342</v>
      </c>
      <c r="D101" s="231" t="s">
        <v>291</v>
      </c>
      <c r="E101" s="232" t="s">
        <v>415</v>
      </c>
      <c r="F101" s="233" t="s">
        <v>416</v>
      </c>
      <c r="G101" s="234" t="s">
        <v>385</v>
      </c>
      <c r="H101" s="235">
        <v>1</v>
      </c>
      <c r="I101" s="236"/>
      <c r="J101" s="237">
        <f>ROUND(I101*H101,2)</f>
        <v>0</v>
      </c>
      <c r="K101" s="233" t="s">
        <v>204</v>
      </c>
      <c r="L101" s="238"/>
      <c r="M101" s="239" t="s">
        <v>21</v>
      </c>
      <c r="N101" s="240" t="s">
        <v>39</v>
      </c>
      <c r="O101" s="41"/>
      <c r="P101" s="200">
        <f>O101*H101</f>
        <v>0</v>
      </c>
      <c r="Q101" s="200">
        <v>0.027</v>
      </c>
      <c r="R101" s="200">
        <f>Q101*H101</f>
        <v>0.027</v>
      </c>
      <c r="S101" s="200">
        <v>0</v>
      </c>
      <c r="T101" s="201">
        <f>S101*H101</f>
        <v>0</v>
      </c>
      <c r="AR101" s="23" t="s">
        <v>177</v>
      </c>
      <c r="AT101" s="23" t="s">
        <v>291</v>
      </c>
      <c r="AU101" s="23" t="s">
        <v>78</v>
      </c>
      <c r="AY101" s="23" t="s">
        <v>124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76</v>
      </c>
      <c r="BK101" s="202">
        <f>ROUND(I101*H101,2)</f>
        <v>0</v>
      </c>
      <c r="BL101" s="23" t="s">
        <v>158</v>
      </c>
      <c r="BM101" s="23" t="s">
        <v>660</v>
      </c>
    </row>
    <row r="102" spans="2:51" s="11" customFormat="1" ht="13.5">
      <c r="B102" s="209"/>
      <c r="C102" s="210"/>
      <c r="D102" s="203" t="s">
        <v>207</v>
      </c>
      <c r="E102" s="211" t="s">
        <v>21</v>
      </c>
      <c r="F102" s="212" t="s">
        <v>656</v>
      </c>
      <c r="G102" s="210"/>
      <c r="H102" s="213">
        <v>1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207</v>
      </c>
      <c r="AU102" s="219" t="s">
        <v>78</v>
      </c>
      <c r="AV102" s="11" t="s">
        <v>78</v>
      </c>
      <c r="AW102" s="11" t="s">
        <v>32</v>
      </c>
      <c r="AX102" s="11" t="s">
        <v>76</v>
      </c>
      <c r="AY102" s="219" t="s">
        <v>124</v>
      </c>
    </row>
    <row r="103" spans="2:65" s="1" customFormat="1" ht="16.5" customHeight="1">
      <c r="B103" s="40"/>
      <c r="C103" s="231" t="s">
        <v>349</v>
      </c>
      <c r="D103" s="231" t="s">
        <v>291</v>
      </c>
      <c r="E103" s="232" t="s">
        <v>419</v>
      </c>
      <c r="F103" s="233" t="s">
        <v>420</v>
      </c>
      <c r="G103" s="234" t="s">
        <v>385</v>
      </c>
      <c r="H103" s="235">
        <v>1</v>
      </c>
      <c r="I103" s="236"/>
      <c r="J103" s="237">
        <f>ROUND(I103*H103,2)</f>
        <v>0</v>
      </c>
      <c r="K103" s="233" t="s">
        <v>204</v>
      </c>
      <c r="L103" s="238"/>
      <c r="M103" s="239" t="s">
        <v>21</v>
      </c>
      <c r="N103" s="240" t="s">
        <v>39</v>
      </c>
      <c r="O103" s="41"/>
      <c r="P103" s="200">
        <f>O103*H103</f>
        <v>0</v>
      </c>
      <c r="Q103" s="200">
        <v>0.006</v>
      </c>
      <c r="R103" s="200">
        <f>Q103*H103</f>
        <v>0.006</v>
      </c>
      <c r="S103" s="200">
        <v>0</v>
      </c>
      <c r="T103" s="201">
        <f>S103*H103</f>
        <v>0</v>
      </c>
      <c r="AR103" s="23" t="s">
        <v>177</v>
      </c>
      <c r="AT103" s="23" t="s">
        <v>291</v>
      </c>
      <c r="AU103" s="23" t="s">
        <v>78</v>
      </c>
      <c r="AY103" s="23" t="s">
        <v>124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76</v>
      </c>
      <c r="BK103" s="202">
        <f>ROUND(I103*H103,2)</f>
        <v>0</v>
      </c>
      <c r="BL103" s="23" t="s">
        <v>158</v>
      </c>
      <c r="BM103" s="23" t="s">
        <v>661</v>
      </c>
    </row>
    <row r="104" spans="2:51" s="11" customFormat="1" ht="13.5">
      <c r="B104" s="209"/>
      <c r="C104" s="210"/>
      <c r="D104" s="203" t="s">
        <v>207</v>
      </c>
      <c r="E104" s="211" t="s">
        <v>21</v>
      </c>
      <c r="F104" s="212" t="s">
        <v>656</v>
      </c>
      <c r="G104" s="210"/>
      <c r="H104" s="213">
        <v>1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207</v>
      </c>
      <c r="AU104" s="219" t="s">
        <v>78</v>
      </c>
      <c r="AV104" s="11" t="s">
        <v>78</v>
      </c>
      <c r="AW104" s="11" t="s">
        <v>32</v>
      </c>
      <c r="AX104" s="11" t="s">
        <v>76</v>
      </c>
      <c r="AY104" s="219" t="s">
        <v>124</v>
      </c>
    </row>
    <row r="105" spans="2:65" s="1" customFormat="1" ht="16.5" customHeight="1">
      <c r="B105" s="40"/>
      <c r="C105" s="231" t="s">
        <v>355</v>
      </c>
      <c r="D105" s="231" t="s">
        <v>291</v>
      </c>
      <c r="E105" s="232" t="s">
        <v>423</v>
      </c>
      <c r="F105" s="233" t="s">
        <v>424</v>
      </c>
      <c r="G105" s="234" t="s">
        <v>385</v>
      </c>
      <c r="H105" s="235">
        <v>1</v>
      </c>
      <c r="I105" s="236"/>
      <c r="J105" s="237">
        <f>ROUND(I105*H105,2)</f>
        <v>0</v>
      </c>
      <c r="K105" s="233" t="s">
        <v>425</v>
      </c>
      <c r="L105" s="238"/>
      <c r="M105" s="239" t="s">
        <v>21</v>
      </c>
      <c r="N105" s="240" t="s">
        <v>39</v>
      </c>
      <c r="O105" s="41"/>
      <c r="P105" s="200">
        <f>O105*H105</f>
        <v>0</v>
      </c>
      <c r="Q105" s="200">
        <v>0.06</v>
      </c>
      <c r="R105" s="200">
        <f>Q105*H105</f>
        <v>0.06</v>
      </c>
      <c r="S105" s="200">
        <v>0</v>
      </c>
      <c r="T105" s="201">
        <f>S105*H105</f>
        <v>0</v>
      </c>
      <c r="AR105" s="23" t="s">
        <v>177</v>
      </c>
      <c r="AT105" s="23" t="s">
        <v>291</v>
      </c>
      <c r="AU105" s="23" t="s">
        <v>78</v>
      </c>
      <c r="AY105" s="23" t="s">
        <v>124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76</v>
      </c>
      <c r="BK105" s="202">
        <f>ROUND(I105*H105,2)</f>
        <v>0</v>
      </c>
      <c r="BL105" s="23" t="s">
        <v>158</v>
      </c>
      <c r="BM105" s="23" t="s">
        <v>662</v>
      </c>
    </row>
    <row r="106" spans="2:51" s="11" customFormat="1" ht="13.5">
      <c r="B106" s="209"/>
      <c r="C106" s="210"/>
      <c r="D106" s="203" t="s">
        <v>207</v>
      </c>
      <c r="E106" s="211" t="s">
        <v>21</v>
      </c>
      <c r="F106" s="212" t="s">
        <v>656</v>
      </c>
      <c r="G106" s="210"/>
      <c r="H106" s="213">
        <v>1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207</v>
      </c>
      <c r="AU106" s="219" t="s">
        <v>78</v>
      </c>
      <c r="AV106" s="11" t="s">
        <v>78</v>
      </c>
      <c r="AW106" s="11" t="s">
        <v>32</v>
      </c>
      <c r="AX106" s="11" t="s">
        <v>76</v>
      </c>
      <c r="AY106" s="219" t="s">
        <v>124</v>
      </c>
    </row>
    <row r="107" spans="2:65" s="1" customFormat="1" ht="25.5" customHeight="1">
      <c r="B107" s="40"/>
      <c r="C107" s="191" t="s">
        <v>360</v>
      </c>
      <c r="D107" s="191" t="s">
        <v>127</v>
      </c>
      <c r="E107" s="192" t="s">
        <v>428</v>
      </c>
      <c r="F107" s="193" t="s">
        <v>429</v>
      </c>
      <c r="G107" s="194" t="s">
        <v>385</v>
      </c>
      <c r="H107" s="195">
        <v>1</v>
      </c>
      <c r="I107" s="196"/>
      <c r="J107" s="197">
        <f>ROUND(I107*H107,2)</f>
        <v>0</v>
      </c>
      <c r="K107" s="193" t="s">
        <v>204</v>
      </c>
      <c r="L107" s="60"/>
      <c r="M107" s="198" t="s">
        <v>21</v>
      </c>
      <c r="N107" s="199" t="s">
        <v>39</v>
      </c>
      <c r="O107" s="41"/>
      <c r="P107" s="200">
        <f>O107*H107</f>
        <v>0</v>
      </c>
      <c r="Q107" s="200">
        <v>0.21734</v>
      </c>
      <c r="R107" s="200">
        <f>Q107*H107</f>
        <v>0.21734</v>
      </c>
      <c r="S107" s="200">
        <v>0</v>
      </c>
      <c r="T107" s="201">
        <f>S107*H107</f>
        <v>0</v>
      </c>
      <c r="AR107" s="23" t="s">
        <v>158</v>
      </c>
      <c r="AT107" s="23" t="s">
        <v>127</v>
      </c>
      <c r="AU107" s="23" t="s">
        <v>78</v>
      </c>
      <c r="AY107" s="23" t="s">
        <v>124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76</v>
      </c>
      <c r="BK107" s="202">
        <f>ROUND(I107*H107,2)</f>
        <v>0</v>
      </c>
      <c r="BL107" s="23" t="s">
        <v>158</v>
      </c>
      <c r="BM107" s="23" t="s">
        <v>663</v>
      </c>
    </row>
    <row r="108" spans="2:51" s="11" customFormat="1" ht="13.5">
      <c r="B108" s="209"/>
      <c r="C108" s="210"/>
      <c r="D108" s="203" t="s">
        <v>207</v>
      </c>
      <c r="E108" s="211" t="s">
        <v>21</v>
      </c>
      <c r="F108" s="212" t="s">
        <v>656</v>
      </c>
      <c r="G108" s="210"/>
      <c r="H108" s="213">
        <v>1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207</v>
      </c>
      <c r="AU108" s="219" t="s">
        <v>78</v>
      </c>
      <c r="AV108" s="11" t="s">
        <v>78</v>
      </c>
      <c r="AW108" s="11" t="s">
        <v>32</v>
      </c>
      <c r="AX108" s="11" t="s">
        <v>76</v>
      </c>
      <c r="AY108" s="219" t="s">
        <v>124</v>
      </c>
    </row>
    <row r="109" spans="2:65" s="1" customFormat="1" ht="16.5" customHeight="1">
      <c r="B109" s="40"/>
      <c r="C109" s="231" t="s">
        <v>382</v>
      </c>
      <c r="D109" s="231" t="s">
        <v>291</v>
      </c>
      <c r="E109" s="232" t="s">
        <v>432</v>
      </c>
      <c r="F109" s="233" t="s">
        <v>433</v>
      </c>
      <c r="G109" s="234" t="s">
        <v>385</v>
      </c>
      <c r="H109" s="235">
        <v>1</v>
      </c>
      <c r="I109" s="236"/>
      <c r="J109" s="237">
        <f>ROUND(I109*H109,2)</f>
        <v>0</v>
      </c>
      <c r="K109" s="233" t="s">
        <v>131</v>
      </c>
      <c r="L109" s="238"/>
      <c r="M109" s="239" t="s">
        <v>21</v>
      </c>
      <c r="N109" s="240" t="s">
        <v>39</v>
      </c>
      <c r="O109" s="41"/>
      <c r="P109" s="200">
        <f>O109*H109</f>
        <v>0</v>
      </c>
      <c r="Q109" s="200">
        <v>0.0386</v>
      </c>
      <c r="R109" s="200">
        <f>Q109*H109</f>
        <v>0.0386</v>
      </c>
      <c r="S109" s="200">
        <v>0</v>
      </c>
      <c r="T109" s="201">
        <f>S109*H109</f>
        <v>0</v>
      </c>
      <c r="AR109" s="23" t="s">
        <v>177</v>
      </c>
      <c r="AT109" s="23" t="s">
        <v>291</v>
      </c>
      <c r="AU109" s="23" t="s">
        <v>78</v>
      </c>
      <c r="AY109" s="23" t="s">
        <v>124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76</v>
      </c>
      <c r="BK109" s="202">
        <f>ROUND(I109*H109,2)</f>
        <v>0</v>
      </c>
      <c r="BL109" s="23" t="s">
        <v>158</v>
      </c>
      <c r="BM109" s="23" t="s">
        <v>664</v>
      </c>
    </row>
    <row r="110" spans="2:51" s="11" customFormat="1" ht="13.5">
      <c r="B110" s="209"/>
      <c r="C110" s="210"/>
      <c r="D110" s="203" t="s">
        <v>207</v>
      </c>
      <c r="E110" s="211" t="s">
        <v>21</v>
      </c>
      <c r="F110" s="212" t="s">
        <v>656</v>
      </c>
      <c r="G110" s="210"/>
      <c r="H110" s="213">
        <v>1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207</v>
      </c>
      <c r="AU110" s="219" t="s">
        <v>78</v>
      </c>
      <c r="AV110" s="11" t="s">
        <v>78</v>
      </c>
      <c r="AW110" s="11" t="s">
        <v>32</v>
      </c>
      <c r="AX110" s="11" t="s">
        <v>76</v>
      </c>
      <c r="AY110" s="219" t="s">
        <v>124</v>
      </c>
    </row>
    <row r="111" spans="2:65" s="1" customFormat="1" ht="16.5" customHeight="1">
      <c r="B111" s="40"/>
      <c r="C111" s="191" t="s">
        <v>388</v>
      </c>
      <c r="D111" s="191" t="s">
        <v>127</v>
      </c>
      <c r="E111" s="192" t="s">
        <v>665</v>
      </c>
      <c r="F111" s="193" t="s">
        <v>666</v>
      </c>
      <c r="G111" s="194" t="s">
        <v>385</v>
      </c>
      <c r="H111" s="195">
        <v>1</v>
      </c>
      <c r="I111" s="196"/>
      <c r="J111" s="197">
        <f>ROUND(I111*H111,2)</f>
        <v>0</v>
      </c>
      <c r="K111" s="193" t="s">
        <v>204</v>
      </c>
      <c r="L111" s="60"/>
      <c r="M111" s="198" t="s">
        <v>21</v>
      </c>
      <c r="N111" s="199" t="s">
        <v>39</v>
      </c>
      <c r="O111" s="41"/>
      <c r="P111" s="200">
        <f>O111*H111</f>
        <v>0</v>
      </c>
      <c r="Q111" s="200">
        <v>0.4208</v>
      </c>
      <c r="R111" s="200">
        <f>Q111*H111</f>
        <v>0.4208</v>
      </c>
      <c r="S111" s="200">
        <v>0</v>
      </c>
      <c r="T111" s="201">
        <f>S111*H111</f>
        <v>0</v>
      </c>
      <c r="AR111" s="23" t="s">
        <v>158</v>
      </c>
      <c r="AT111" s="23" t="s">
        <v>127</v>
      </c>
      <c r="AU111" s="23" t="s">
        <v>78</v>
      </c>
      <c r="AY111" s="23" t="s">
        <v>124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76</v>
      </c>
      <c r="BK111" s="202">
        <f>ROUND(I111*H111,2)</f>
        <v>0</v>
      </c>
      <c r="BL111" s="23" t="s">
        <v>158</v>
      </c>
      <c r="BM111" s="23" t="s">
        <v>667</v>
      </c>
    </row>
    <row r="112" spans="2:47" s="1" customFormat="1" ht="27">
      <c r="B112" s="40"/>
      <c r="C112" s="62"/>
      <c r="D112" s="203" t="s">
        <v>142</v>
      </c>
      <c r="E112" s="62"/>
      <c r="F112" s="204" t="s">
        <v>668</v>
      </c>
      <c r="G112" s="62"/>
      <c r="H112" s="62"/>
      <c r="I112" s="162"/>
      <c r="J112" s="62"/>
      <c r="K112" s="62"/>
      <c r="L112" s="60"/>
      <c r="M112" s="208"/>
      <c r="N112" s="41"/>
      <c r="O112" s="41"/>
      <c r="P112" s="41"/>
      <c r="Q112" s="41"/>
      <c r="R112" s="41"/>
      <c r="S112" s="41"/>
      <c r="T112" s="77"/>
      <c r="AT112" s="23" t="s">
        <v>142</v>
      </c>
      <c r="AU112" s="23" t="s">
        <v>78</v>
      </c>
    </row>
    <row r="113" spans="2:51" s="11" customFormat="1" ht="13.5">
      <c r="B113" s="209"/>
      <c r="C113" s="210"/>
      <c r="D113" s="203" t="s">
        <v>207</v>
      </c>
      <c r="E113" s="211" t="s">
        <v>21</v>
      </c>
      <c r="F113" s="212" t="s">
        <v>669</v>
      </c>
      <c r="G113" s="210"/>
      <c r="H113" s="213">
        <v>1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207</v>
      </c>
      <c r="AU113" s="219" t="s">
        <v>78</v>
      </c>
      <c r="AV113" s="11" t="s">
        <v>78</v>
      </c>
      <c r="AW113" s="11" t="s">
        <v>32</v>
      </c>
      <c r="AX113" s="11" t="s">
        <v>76</v>
      </c>
      <c r="AY113" s="219" t="s">
        <v>124</v>
      </c>
    </row>
    <row r="114" spans="2:63" s="10" customFormat="1" ht="29.25" customHeight="1">
      <c r="B114" s="175"/>
      <c r="C114" s="176"/>
      <c r="D114" s="177" t="s">
        <v>67</v>
      </c>
      <c r="E114" s="189" t="s">
        <v>636</v>
      </c>
      <c r="F114" s="189" t="s">
        <v>637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P115</f>
        <v>0</v>
      </c>
      <c r="Q114" s="183"/>
      <c r="R114" s="184">
        <f>R115</f>
        <v>0</v>
      </c>
      <c r="S114" s="183"/>
      <c r="T114" s="185">
        <f>T115</f>
        <v>0</v>
      </c>
      <c r="AR114" s="186" t="s">
        <v>76</v>
      </c>
      <c r="AT114" s="187" t="s">
        <v>67</v>
      </c>
      <c r="AU114" s="187" t="s">
        <v>76</v>
      </c>
      <c r="AY114" s="186" t="s">
        <v>124</v>
      </c>
      <c r="BK114" s="188">
        <f>BK115</f>
        <v>0</v>
      </c>
    </row>
    <row r="115" spans="2:65" s="1" customFormat="1" ht="25.5" customHeight="1">
      <c r="B115" s="40"/>
      <c r="C115" s="191" t="s">
        <v>393</v>
      </c>
      <c r="D115" s="191" t="s">
        <v>127</v>
      </c>
      <c r="E115" s="192" t="s">
        <v>639</v>
      </c>
      <c r="F115" s="193" t="s">
        <v>640</v>
      </c>
      <c r="G115" s="194" t="s">
        <v>294</v>
      </c>
      <c r="H115" s="195">
        <v>1.123</v>
      </c>
      <c r="I115" s="196"/>
      <c r="J115" s="197">
        <f>ROUND(I115*H115,2)</f>
        <v>0</v>
      </c>
      <c r="K115" s="193" t="s">
        <v>204</v>
      </c>
      <c r="L115" s="60"/>
      <c r="M115" s="198" t="s">
        <v>21</v>
      </c>
      <c r="N115" s="252" t="s">
        <v>39</v>
      </c>
      <c r="O115" s="206"/>
      <c r="P115" s="253">
        <f>O115*H115</f>
        <v>0</v>
      </c>
      <c r="Q115" s="253">
        <v>0</v>
      </c>
      <c r="R115" s="253">
        <f>Q115*H115</f>
        <v>0</v>
      </c>
      <c r="S115" s="253">
        <v>0</v>
      </c>
      <c r="T115" s="254">
        <f>S115*H115</f>
        <v>0</v>
      </c>
      <c r="AR115" s="23" t="s">
        <v>158</v>
      </c>
      <c r="AT115" s="23" t="s">
        <v>127</v>
      </c>
      <c r="AU115" s="23" t="s">
        <v>78</v>
      </c>
      <c r="AY115" s="23" t="s">
        <v>124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76</v>
      </c>
      <c r="BK115" s="202">
        <f>ROUND(I115*H115,2)</f>
        <v>0</v>
      </c>
      <c r="BL115" s="23" t="s">
        <v>158</v>
      </c>
      <c r="BM115" s="23" t="s">
        <v>670</v>
      </c>
    </row>
    <row r="116" spans="2:12" s="1" customFormat="1" ht="6.75" customHeight="1">
      <c r="B116" s="55"/>
      <c r="C116" s="56"/>
      <c r="D116" s="56"/>
      <c r="E116" s="56"/>
      <c r="F116" s="56"/>
      <c r="G116" s="56"/>
      <c r="H116" s="56"/>
      <c r="I116" s="138"/>
      <c r="J116" s="56"/>
      <c r="K116" s="56"/>
      <c r="L116" s="60"/>
    </row>
  </sheetData>
  <sheetProtection sheet="1" objects="1" scenarios="1" formatColumns="0" formatRows="0" autoFilter="0"/>
  <autoFilter ref="C79:K11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91</v>
      </c>
      <c r="G1" s="375" t="s">
        <v>92</v>
      </c>
      <c r="H1" s="375"/>
      <c r="I1" s="114"/>
      <c r="J1" s="113" t="s">
        <v>93</v>
      </c>
      <c r="K1" s="112" t="s">
        <v>94</v>
      </c>
      <c r="L1" s="113" t="s">
        <v>95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3" t="s">
        <v>90</v>
      </c>
    </row>
    <row r="3" spans="2:46" ht="6.7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2:46" ht="36.75" customHeight="1">
      <c r="B4" s="27"/>
      <c r="C4" s="28"/>
      <c r="D4" s="29" t="s">
        <v>96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Stavební úpravy přechodu pro chodce, ul. Jana Kouly, Český Brod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17"/>
      <c r="J8" s="41"/>
      <c r="K8" s="44"/>
    </row>
    <row r="9" spans="2:11" s="1" customFormat="1" ht="36.75" customHeight="1">
      <c r="B9" s="40"/>
      <c r="C9" s="41"/>
      <c r="D9" s="41"/>
      <c r="E9" s="378" t="s">
        <v>671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2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vyplň údaj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>
        <f>IF('Rekapitulace stavby'!AN10="","",'Rekapitulace stavby'!AN10)</f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 </v>
      </c>
      <c r="F15" s="41"/>
      <c r="G15" s="41"/>
      <c r="H15" s="41"/>
      <c r="I15" s="118" t="s">
        <v>28</v>
      </c>
      <c r="J15" s="34">
        <f>IF('Rekapitulace stavby'!AN11="","",'Rekapitulace stavby'!AN11)</f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25" customHeight="1">
      <c r="B17" s="40"/>
      <c r="C17" s="41"/>
      <c r="D17" s="36" t="s">
        <v>29</v>
      </c>
      <c r="E17" s="41"/>
      <c r="F17" s="41"/>
      <c r="G17" s="41"/>
      <c r="H17" s="41"/>
      <c r="I17" s="118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18" t="s">
        <v>28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25" customHeight="1">
      <c r="B20" s="40"/>
      <c r="C20" s="41"/>
      <c r="D20" s="36" t="s">
        <v>31</v>
      </c>
      <c r="E20" s="41"/>
      <c r="F20" s="41"/>
      <c r="G20" s="41"/>
      <c r="H20" s="41"/>
      <c r="I20" s="118" t="s">
        <v>27</v>
      </c>
      <c r="J20" s="34">
        <f>IF('Rekapitulace stavby'!AN16="","",'Rekapitulace stavby'!AN16)</f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 </v>
      </c>
      <c r="F21" s="41"/>
      <c r="G21" s="41"/>
      <c r="H21" s="41"/>
      <c r="I21" s="118" t="s">
        <v>28</v>
      </c>
      <c r="J21" s="34">
        <f>IF('Rekapitulace stavby'!AN17="","",'Rekapitulace stavby'!AN17)</f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25" customHeight="1">
      <c r="B23" s="40"/>
      <c r="C23" s="41"/>
      <c r="D23" s="36" t="s">
        <v>33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5" t="s">
        <v>21</v>
      </c>
      <c r="F24" s="335"/>
      <c r="G24" s="335"/>
      <c r="H24" s="335"/>
      <c r="I24" s="122"/>
      <c r="J24" s="121"/>
      <c r="K24" s="123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4.75" customHeight="1">
      <c r="B27" s="40"/>
      <c r="C27" s="41"/>
      <c r="D27" s="126" t="s">
        <v>34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28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29">
        <f>ROUND(SUM(BE79:BE146),2)</f>
        <v>0</v>
      </c>
      <c r="G30" s="41"/>
      <c r="H30" s="41"/>
      <c r="I30" s="130">
        <v>0.21</v>
      </c>
      <c r="J30" s="129">
        <f>ROUND(ROUND((SUM(BE79:BE146)),2)*I30,2)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29">
        <f>ROUND(SUM(BF79:BF146),2)</f>
        <v>0</v>
      </c>
      <c r="G31" s="41"/>
      <c r="H31" s="41"/>
      <c r="I31" s="130">
        <v>0.15</v>
      </c>
      <c r="J31" s="129">
        <f>ROUND(ROUND((SUM(BF79:BF146)),2)*I31,2)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29">
        <f>ROUND(SUM(BG79:BG146),2)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29">
        <f>ROUND(SUM(BH79:BH146),2)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29">
        <f>ROUND(SUM(BI79:BI146),2)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4.75" customHeight="1">
      <c r="B36" s="40"/>
      <c r="C36" s="131"/>
      <c r="D36" s="132" t="s">
        <v>44</v>
      </c>
      <c r="E36" s="78"/>
      <c r="F36" s="78"/>
      <c r="G36" s="133" t="s">
        <v>45</v>
      </c>
      <c r="H36" s="134" t="s">
        <v>46</v>
      </c>
      <c r="I36" s="135"/>
      <c r="J36" s="136">
        <f>SUM(J27:J34)</f>
        <v>0</v>
      </c>
      <c r="K36" s="137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7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Stavební úpravy přechodu pro chodce, ul. Jana Kouly, Český Brod</v>
      </c>
      <c r="F45" s="377"/>
      <c r="G45" s="377"/>
      <c r="H45" s="377"/>
      <c r="I45" s="117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02 - SO 401 - osvětlení křižovatky + přechodů pro chodce (uznatelné)</v>
      </c>
      <c r="F47" s="379"/>
      <c r="G47" s="379"/>
      <c r="H47" s="379"/>
      <c r="I47" s="117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 </v>
      </c>
      <c r="G49" s="41"/>
      <c r="H49" s="41"/>
      <c r="I49" s="118" t="s">
        <v>25</v>
      </c>
      <c r="J49" s="119" t="str">
        <f>IF(J12="","",J12)</f>
        <v>vyplň údaj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 </v>
      </c>
      <c r="G51" s="41"/>
      <c r="H51" s="41"/>
      <c r="I51" s="118" t="s">
        <v>31</v>
      </c>
      <c r="J51" s="335" t="str">
        <f>E21</f>
        <v> </v>
      </c>
      <c r="K51" s="44"/>
    </row>
    <row r="52" spans="2:11" s="1" customFormat="1" ht="14.25" customHeight="1">
      <c r="B52" s="40"/>
      <c r="C52" s="36" t="s">
        <v>29</v>
      </c>
      <c r="D52" s="41"/>
      <c r="E52" s="41"/>
      <c r="F52" s="34">
        <f>IF(E18="","",E18)</f>
      </c>
      <c r="G52" s="41"/>
      <c r="H52" s="41"/>
      <c r="I52" s="117"/>
      <c r="J52" s="37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100</v>
      </c>
      <c r="D54" s="131"/>
      <c r="E54" s="131"/>
      <c r="F54" s="131"/>
      <c r="G54" s="131"/>
      <c r="H54" s="131"/>
      <c r="I54" s="144"/>
      <c r="J54" s="145" t="s">
        <v>101</v>
      </c>
      <c r="K54" s="146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102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103</v>
      </c>
    </row>
    <row r="57" spans="2:11" s="7" customFormat="1" ht="24.75" customHeight="1">
      <c r="B57" s="148"/>
      <c r="C57" s="149"/>
      <c r="D57" s="150" t="s">
        <v>672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7" customFormat="1" ht="24.75" customHeight="1">
      <c r="B58" s="148"/>
      <c r="C58" s="149"/>
      <c r="D58" s="150" t="s">
        <v>673</v>
      </c>
      <c r="E58" s="151"/>
      <c r="F58" s="151"/>
      <c r="G58" s="151"/>
      <c r="H58" s="151"/>
      <c r="I58" s="152"/>
      <c r="J58" s="153">
        <f>J107</f>
        <v>0</v>
      </c>
      <c r="K58" s="154"/>
    </row>
    <row r="59" spans="2:11" s="7" customFormat="1" ht="24.75" customHeight="1">
      <c r="B59" s="148"/>
      <c r="C59" s="149"/>
      <c r="D59" s="150" t="s">
        <v>674</v>
      </c>
      <c r="E59" s="151"/>
      <c r="F59" s="151"/>
      <c r="G59" s="151"/>
      <c r="H59" s="151"/>
      <c r="I59" s="152"/>
      <c r="J59" s="153">
        <f>J122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7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7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75" customHeight="1">
      <c r="B66" s="40"/>
      <c r="C66" s="61" t="s">
        <v>107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7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2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2" t="str">
        <f>E7</f>
        <v>Stavební úpravy přechodu pro chodce, ul. Jana Kouly, Český Brod</v>
      </c>
      <c r="F69" s="373"/>
      <c r="G69" s="373"/>
      <c r="H69" s="373"/>
      <c r="I69" s="162"/>
      <c r="J69" s="62"/>
      <c r="K69" s="62"/>
      <c r="L69" s="60"/>
    </row>
    <row r="70" spans="2:12" s="1" customFormat="1" ht="14.25" customHeight="1">
      <c r="B70" s="40"/>
      <c r="C70" s="64" t="s">
        <v>97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67" t="str">
        <f>E9</f>
        <v>02 - SO 401 - osvětlení křižovatky + přechodů pro chodce (uznatelné)</v>
      </c>
      <c r="F71" s="374"/>
      <c r="G71" s="374"/>
      <c r="H71" s="374"/>
      <c r="I71" s="162"/>
      <c r="J71" s="62"/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> </v>
      </c>
      <c r="G73" s="62"/>
      <c r="H73" s="62"/>
      <c r="I73" s="164" t="s">
        <v>25</v>
      </c>
      <c r="J73" s="72" t="str">
        <f>IF(J12="","",J12)</f>
        <v>vyplň údaj</v>
      </c>
      <c r="K73" s="62"/>
      <c r="L73" s="60"/>
    </row>
    <row r="74" spans="2:12" s="1" customFormat="1" ht="6.7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26</v>
      </c>
      <c r="D75" s="62"/>
      <c r="E75" s="62"/>
      <c r="F75" s="163" t="str">
        <f>E15</f>
        <v> </v>
      </c>
      <c r="G75" s="62"/>
      <c r="H75" s="62"/>
      <c r="I75" s="164" t="s">
        <v>31</v>
      </c>
      <c r="J75" s="163" t="str">
        <f>E21</f>
        <v> </v>
      </c>
      <c r="K75" s="62"/>
      <c r="L75" s="60"/>
    </row>
    <row r="76" spans="2:12" s="1" customFormat="1" ht="14.25" customHeight="1">
      <c r="B76" s="40"/>
      <c r="C76" s="64" t="s">
        <v>29</v>
      </c>
      <c r="D76" s="62"/>
      <c r="E76" s="62"/>
      <c r="F76" s="163">
        <f>IF(E18="","",E18)</f>
      </c>
      <c r="G76" s="62"/>
      <c r="H76" s="62"/>
      <c r="I76" s="162"/>
      <c r="J76" s="62"/>
      <c r="K76" s="62"/>
      <c r="L76" s="60"/>
    </row>
    <row r="77" spans="2:12" s="1" customFormat="1" ht="9.7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108</v>
      </c>
      <c r="D78" s="167" t="s">
        <v>53</v>
      </c>
      <c r="E78" s="167" t="s">
        <v>49</v>
      </c>
      <c r="F78" s="167" t="s">
        <v>109</v>
      </c>
      <c r="G78" s="167" t="s">
        <v>110</v>
      </c>
      <c r="H78" s="167" t="s">
        <v>111</v>
      </c>
      <c r="I78" s="168" t="s">
        <v>112</v>
      </c>
      <c r="J78" s="167" t="s">
        <v>101</v>
      </c>
      <c r="K78" s="169" t="s">
        <v>113</v>
      </c>
      <c r="L78" s="170"/>
      <c r="M78" s="80" t="s">
        <v>114</v>
      </c>
      <c r="N78" s="81" t="s">
        <v>38</v>
      </c>
      <c r="O78" s="81" t="s">
        <v>115</v>
      </c>
      <c r="P78" s="81" t="s">
        <v>116</v>
      </c>
      <c r="Q78" s="81" t="s">
        <v>117</v>
      </c>
      <c r="R78" s="81" t="s">
        <v>118</v>
      </c>
      <c r="S78" s="81" t="s">
        <v>119</v>
      </c>
      <c r="T78" s="82" t="s">
        <v>120</v>
      </c>
    </row>
    <row r="79" spans="2:63" s="1" customFormat="1" ht="29.25" customHeight="1">
      <c r="B79" s="40"/>
      <c r="C79" s="86" t="s">
        <v>102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P80+P107+P122</f>
        <v>0</v>
      </c>
      <c r="Q79" s="84"/>
      <c r="R79" s="172">
        <f>R80+R107+R122</f>
        <v>0</v>
      </c>
      <c r="S79" s="84"/>
      <c r="T79" s="173">
        <f>T80+T107+T122</f>
        <v>0</v>
      </c>
      <c r="AT79" s="23" t="s">
        <v>67</v>
      </c>
      <c r="AU79" s="23" t="s">
        <v>103</v>
      </c>
      <c r="BK79" s="174">
        <f>BK80+BK107+BK122</f>
        <v>0</v>
      </c>
    </row>
    <row r="80" spans="2:63" s="10" customFormat="1" ht="36.75" customHeight="1">
      <c r="B80" s="175"/>
      <c r="C80" s="176"/>
      <c r="D80" s="177" t="s">
        <v>67</v>
      </c>
      <c r="E80" s="178" t="s">
        <v>675</v>
      </c>
      <c r="F80" s="178" t="s">
        <v>676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SUM(P81:P106)</f>
        <v>0</v>
      </c>
      <c r="Q80" s="183"/>
      <c r="R80" s="184">
        <f>SUM(R81:R106)</f>
        <v>0</v>
      </c>
      <c r="S80" s="183"/>
      <c r="T80" s="185">
        <f>SUM(T81:T106)</f>
        <v>0</v>
      </c>
      <c r="AR80" s="186" t="s">
        <v>78</v>
      </c>
      <c r="AT80" s="187" t="s">
        <v>67</v>
      </c>
      <c r="AU80" s="187" t="s">
        <v>68</v>
      </c>
      <c r="AY80" s="186" t="s">
        <v>124</v>
      </c>
      <c r="BK80" s="188">
        <f>SUM(BK81:BK106)</f>
        <v>0</v>
      </c>
    </row>
    <row r="81" spans="2:65" s="1" customFormat="1" ht="16.5" customHeight="1">
      <c r="B81" s="40"/>
      <c r="C81" s="191" t="s">
        <v>76</v>
      </c>
      <c r="D81" s="191" t="s">
        <v>127</v>
      </c>
      <c r="E81" s="192" t="s">
        <v>677</v>
      </c>
      <c r="F81" s="193" t="s">
        <v>678</v>
      </c>
      <c r="G81" s="194" t="s">
        <v>240</v>
      </c>
      <c r="H81" s="195">
        <v>50</v>
      </c>
      <c r="I81" s="196"/>
      <c r="J81" s="197">
        <f aca="true" t="shared" si="0" ref="J81:J106">ROUND(I81*H81,2)</f>
        <v>0</v>
      </c>
      <c r="K81" s="193" t="s">
        <v>21</v>
      </c>
      <c r="L81" s="60"/>
      <c r="M81" s="198" t="s">
        <v>21</v>
      </c>
      <c r="N81" s="199" t="s">
        <v>39</v>
      </c>
      <c r="O81" s="41"/>
      <c r="P81" s="200">
        <f aca="true" t="shared" si="1" ref="P81:P106">O81*H81</f>
        <v>0</v>
      </c>
      <c r="Q81" s="200">
        <v>0</v>
      </c>
      <c r="R81" s="200">
        <f aca="true" t="shared" si="2" ref="R81:R106">Q81*H81</f>
        <v>0</v>
      </c>
      <c r="S81" s="200">
        <v>0</v>
      </c>
      <c r="T81" s="201">
        <f aca="true" t="shared" si="3" ref="T81:T106">S81*H81</f>
        <v>0</v>
      </c>
      <c r="AR81" s="23" t="s">
        <v>281</v>
      </c>
      <c r="AT81" s="23" t="s">
        <v>127</v>
      </c>
      <c r="AU81" s="23" t="s">
        <v>76</v>
      </c>
      <c r="AY81" s="23" t="s">
        <v>124</v>
      </c>
      <c r="BE81" s="202">
        <f aca="true" t="shared" si="4" ref="BE81:BE106">IF(N81="základní",J81,0)</f>
        <v>0</v>
      </c>
      <c r="BF81" s="202">
        <f aca="true" t="shared" si="5" ref="BF81:BF106">IF(N81="snížená",J81,0)</f>
        <v>0</v>
      </c>
      <c r="BG81" s="202">
        <f aca="true" t="shared" si="6" ref="BG81:BG106">IF(N81="zákl. přenesená",J81,0)</f>
        <v>0</v>
      </c>
      <c r="BH81" s="202">
        <f aca="true" t="shared" si="7" ref="BH81:BH106">IF(N81="sníž. přenesená",J81,0)</f>
        <v>0</v>
      </c>
      <c r="BI81" s="202">
        <f aca="true" t="shared" si="8" ref="BI81:BI106">IF(N81="nulová",J81,0)</f>
        <v>0</v>
      </c>
      <c r="BJ81" s="23" t="s">
        <v>76</v>
      </c>
      <c r="BK81" s="202">
        <f aca="true" t="shared" si="9" ref="BK81:BK106">ROUND(I81*H81,2)</f>
        <v>0</v>
      </c>
      <c r="BL81" s="23" t="s">
        <v>281</v>
      </c>
      <c r="BM81" s="23" t="s">
        <v>78</v>
      </c>
    </row>
    <row r="82" spans="2:65" s="1" customFormat="1" ht="16.5" customHeight="1">
      <c r="B82" s="40"/>
      <c r="C82" s="191" t="s">
        <v>78</v>
      </c>
      <c r="D82" s="191" t="s">
        <v>127</v>
      </c>
      <c r="E82" s="192" t="s">
        <v>679</v>
      </c>
      <c r="F82" s="193" t="s">
        <v>680</v>
      </c>
      <c r="G82" s="194" t="s">
        <v>240</v>
      </c>
      <c r="H82" s="195">
        <v>12</v>
      </c>
      <c r="I82" s="196"/>
      <c r="J82" s="197">
        <f t="shared" si="0"/>
        <v>0</v>
      </c>
      <c r="K82" s="193" t="s">
        <v>21</v>
      </c>
      <c r="L82" s="60"/>
      <c r="M82" s="198" t="s">
        <v>21</v>
      </c>
      <c r="N82" s="199" t="s">
        <v>39</v>
      </c>
      <c r="O82" s="41"/>
      <c r="P82" s="200">
        <f t="shared" si="1"/>
        <v>0</v>
      </c>
      <c r="Q82" s="200">
        <v>0</v>
      </c>
      <c r="R82" s="200">
        <f t="shared" si="2"/>
        <v>0</v>
      </c>
      <c r="S82" s="200">
        <v>0</v>
      </c>
      <c r="T82" s="201">
        <f t="shared" si="3"/>
        <v>0</v>
      </c>
      <c r="AR82" s="23" t="s">
        <v>281</v>
      </c>
      <c r="AT82" s="23" t="s">
        <v>127</v>
      </c>
      <c r="AU82" s="23" t="s">
        <v>76</v>
      </c>
      <c r="AY82" s="23" t="s">
        <v>124</v>
      </c>
      <c r="BE82" s="202">
        <f t="shared" si="4"/>
        <v>0</v>
      </c>
      <c r="BF82" s="202">
        <f t="shared" si="5"/>
        <v>0</v>
      </c>
      <c r="BG82" s="202">
        <f t="shared" si="6"/>
        <v>0</v>
      </c>
      <c r="BH82" s="202">
        <f t="shared" si="7"/>
        <v>0</v>
      </c>
      <c r="BI82" s="202">
        <f t="shared" si="8"/>
        <v>0</v>
      </c>
      <c r="BJ82" s="23" t="s">
        <v>76</v>
      </c>
      <c r="BK82" s="202">
        <f t="shared" si="9"/>
        <v>0</v>
      </c>
      <c r="BL82" s="23" t="s">
        <v>281</v>
      </c>
      <c r="BM82" s="23" t="s">
        <v>158</v>
      </c>
    </row>
    <row r="83" spans="2:65" s="1" customFormat="1" ht="16.5" customHeight="1">
      <c r="B83" s="40"/>
      <c r="C83" s="191" t="s">
        <v>138</v>
      </c>
      <c r="D83" s="191" t="s">
        <v>127</v>
      </c>
      <c r="E83" s="192" t="s">
        <v>681</v>
      </c>
      <c r="F83" s="193" t="s">
        <v>682</v>
      </c>
      <c r="G83" s="194" t="s">
        <v>577</v>
      </c>
      <c r="H83" s="195">
        <v>4</v>
      </c>
      <c r="I83" s="196"/>
      <c r="J83" s="197">
        <f t="shared" si="0"/>
        <v>0</v>
      </c>
      <c r="K83" s="193" t="s">
        <v>21</v>
      </c>
      <c r="L83" s="60"/>
      <c r="M83" s="198" t="s">
        <v>21</v>
      </c>
      <c r="N83" s="199" t="s">
        <v>39</v>
      </c>
      <c r="O83" s="41"/>
      <c r="P83" s="200">
        <f t="shared" si="1"/>
        <v>0</v>
      </c>
      <c r="Q83" s="200">
        <v>0</v>
      </c>
      <c r="R83" s="200">
        <f t="shared" si="2"/>
        <v>0</v>
      </c>
      <c r="S83" s="200">
        <v>0</v>
      </c>
      <c r="T83" s="201">
        <f t="shared" si="3"/>
        <v>0</v>
      </c>
      <c r="AR83" s="23" t="s">
        <v>281</v>
      </c>
      <c r="AT83" s="23" t="s">
        <v>127</v>
      </c>
      <c r="AU83" s="23" t="s">
        <v>76</v>
      </c>
      <c r="AY83" s="23" t="s">
        <v>124</v>
      </c>
      <c r="BE83" s="202">
        <f t="shared" si="4"/>
        <v>0</v>
      </c>
      <c r="BF83" s="202">
        <f t="shared" si="5"/>
        <v>0</v>
      </c>
      <c r="BG83" s="202">
        <f t="shared" si="6"/>
        <v>0</v>
      </c>
      <c r="BH83" s="202">
        <f t="shared" si="7"/>
        <v>0</v>
      </c>
      <c r="BI83" s="202">
        <f t="shared" si="8"/>
        <v>0</v>
      </c>
      <c r="BJ83" s="23" t="s">
        <v>76</v>
      </c>
      <c r="BK83" s="202">
        <f t="shared" si="9"/>
        <v>0</v>
      </c>
      <c r="BL83" s="23" t="s">
        <v>281</v>
      </c>
      <c r="BM83" s="23" t="s">
        <v>167</v>
      </c>
    </row>
    <row r="84" spans="2:65" s="1" customFormat="1" ht="16.5" customHeight="1">
      <c r="B84" s="40"/>
      <c r="C84" s="191" t="s">
        <v>158</v>
      </c>
      <c r="D84" s="191" t="s">
        <v>127</v>
      </c>
      <c r="E84" s="192" t="s">
        <v>683</v>
      </c>
      <c r="F84" s="193" t="s">
        <v>684</v>
      </c>
      <c r="G84" s="194" t="s">
        <v>577</v>
      </c>
      <c r="H84" s="195">
        <v>24</v>
      </c>
      <c r="I84" s="196"/>
      <c r="J84" s="197">
        <f t="shared" si="0"/>
        <v>0</v>
      </c>
      <c r="K84" s="193" t="s">
        <v>21</v>
      </c>
      <c r="L84" s="60"/>
      <c r="M84" s="198" t="s">
        <v>21</v>
      </c>
      <c r="N84" s="199" t="s">
        <v>39</v>
      </c>
      <c r="O84" s="41"/>
      <c r="P84" s="200">
        <f t="shared" si="1"/>
        <v>0</v>
      </c>
      <c r="Q84" s="200">
        <v>0</v>
      </c>
      <c r="R84" s="200">
        <f t="shared" si="2"/>
        <v>0</v>
      </c>
      <c r="S84" s="200">
        <v>0</v>
      </c>
      <c r="T84" s="201">
        <f t="shared" si="3"/>
        <v>0</v>
      </c>
      <c r="AR84" s="23" t="s">
        <v>281</v>
      </c>
      <c r="AT84" s="23" t="s">
        <v>127</v>
      </c>
      <c r="AU84" s="23" t="s">
        <v>76</v>
      </c>
      <c r="AY84" s="23" t="s">
        <v>124</v>
      </c>
      <c r="BE84" s="202">
        <f t="shared" si="4"/>
        <v>0</v>
      </c>
      <c r="BF84" s="202">
        <f t="shared" si="5"/>
        <v>0</v>
      </c>
      <c r="BG84" s="202">
        <f t="shared" si="6"/>
        <v>0</v>
      </c>
      <c r="BH84" s="202">
        <f t="shared" si="7"/>
        <v>0</v>
      </c>
      <c r="BI84" s="202">
        <f t="shared" si="8"/>
        <v>0</v>
      </c>
      <c r="BJ84" s="23" t="s">
        <v>76</v>
      </c>
      <c r="BK84" s="202">
        <f t="shared" si="9"/>
        <v>0</v>
      </c>
      <c r="BL84" s="23" t="s">
        <v>281</v>
      </c>
      <c r="BM84" s="23" t="s">
        <v>177</v>
      </c>
    </row>
    <row r="85" spans="2:65" s="1" customFormat="1" ht="16.5" customHeight="1">
      <c r="B85" s="40"/>
      <c r="C85" s="191" t="s">
        <v>123</v>
      </c>
      <c r="D85" s="191" t="s">
        <v>127</v>
      </c>
      <c r="E85" s="192" t="s">
        <v>685</v>
      </c>
      <c r="F85" s="193" t="s">
        <v>686</v>
      </c>
      <c r="G85" s="194" t="s">
        <v>577</v>
      </c>
      <c r="H85" s="195">
        <v>2</v>
      </c>
      <c r="I85" s="196"/>
      <c r="J85" s="197">
        <f t="shared" si="0"/>
        <v>0</v>
      </c>
      <c r="K85" s="193" t="s">
        <v>21</v>
      </c>
      <c r="L85" s="60"/>
      <c r="M85" s="198" t="s">
        <v>21</v>
      </c>
      <c r="N85" s="199" t="s">
        <v>39</v>
      </c>
      <c r="O85" s="41"/>
      <c r="P85" s="200">
        <f t="shared" si="1"/>
        <v>0</v>
      </c>
      <c r="Q85" s="200">
        <v>0</v>
      </c>
      <c r="R85" s="200">
        <f t="shared" si="2"/>
        <v>0</v>
      </c>
      <c r="S85" s="200">
        <v>0</v>
      </c>
      <c r="T85" s="201">
        <f t="shared" si="3"/>
        <v>0</v>
      </c>
      <c r="AR85" s="23" t="s">
        <v>281</v>
      </c>
      <c r="AT85" s="23" t="s">
        <v>127</v>
      </c>
      <c r="AU85" s="23" t="s">
        <v>76</v>
      </c>
      <c r="AY85" s="23" t="s">
        <v>124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23" t="s">
        <v>76</v>
      </c>
      <c r="BK85" s="202">
        <f t="shared" si="9"/>
        <v>0</v>
      </c>
      <c r="BL85" s="23" t="s">
        <v>281</v>
      </c>
      <c r="BM85" s="23" t="s">
        <v>249</v>
      </c>
    </row>
    <row r="86" spans="2:65" s="1" customFormat="1" ht="16.5" customHeight="1">
      <c r="B86" s="40"/>
      <c r="C86" s="191" t="s">
        <v>167</v>
      </c>
      <c r="D86" s="191" t="s">
        <v>127</v>
      </c>
      <c r="E86" s="192" t="s">
        <v>687</v>
      </c>
      <c r="F86" s="193" t="s">
        <v>688</v>
      </c>
      <c r="G86" s="194" t="s">
        <v>577</v>
      </c>
      <c r="H86" s="195">
        <v>3</v>
      </c>
      <c r="I86" s="196"/>
      <c r="J86" s="197">
        <f t="shared" si="0"/>
        <v>0</v>
      </c>
      <c r="K86" s="193" t="s">
        <v>21</v>
      </c>
      <c r="L86" s="60"/>
      <c r="M86" s="198" t="s">
        <v>21</v>
      </c>
      <c r="N86" s="199" t="s">
        <v>39</v>
      </c>
      <c r="O86" s="41"/>
      <c r="P86" s="200">
        <f t="shared" si="1"/>
        <v>0</v>
      </c>
      <c r="Q86" s="200">
        <v>0</v>
      </c>
      <c r="R86" s="200">
        <f t="shared" si="2"/>
        <v>0</v>
      </c>
      <c r="S86" s="200">
        <v>0</v>
      </c>
      <c r="T86" s="201">
        <f t="shared" si="3"/>
        <v>0</v>
      </c>
      <c r="AR86" s="23" t="s">
        <v>281</v>
      </c>
      <c r="AT86" s="23" t="s">
        <v>127</v>
      </c>
      <c r="AU86" s="23" t="s">
        <v>76</v>
      </c>
      <c r="AY86" s="23" t="s">
        <v>124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23" t="s">
        <v>76</v>
      </c>
      <c r="BK86" s="202">
        <f t="shared" si="9"/>
        <v>0</v>
      </c>
      <c r="BL86" s="23" t="s">
        <v>281</v>
      </c>
      <c r="BM86" s="23" t="s">
        <v>262</v>
      </c>
    </row>
    <row r="87" spans="2:65" s="1" customFormat="1" ht="16.5" customHeight="1">
      <c r="B87" s="40"/>
      <c r="C87" s="191" t="s">
        <v>173</v>
      </c>
      <c r="D87" s="191" t="s">
        <v>127</v>
      </c>
      <c r="E87" s="192" t="s">
        <v>689</v>
      </c>
      <c r="F87" s="193" t="s">
        <v>690</v>
      </c>
      <c r="G87" s="194" t="s">
        <v>577</v>
      </c>
      <c r="H87" s="195">
        <v>2</v>
      </c>
      <c r="I87" s="196"/>
      <c r="J87" s="197">
        <f t="shared" si="0"/>
        <v>0</v>
      </c>
      <c r="K87" s="193" t="s">
        <v>21</v>
      </c>
      <c r="L87" s="60"/>
      <c r="M87" s="198" t="s">
        <v>21</v>
      </c>
      <c r="N87" s="199" t="s">
        <v>39</v>
      </c>
      <c r="O87" s="41"/>
      <c r="P87" s="200">
        <f t="shared" si="1"/>
        <v>0</v>
      </c>
      <c r="Q87" s="200">
        <v>0</v>
      </c>
      <c r="R87" s="200">
        <f t="shared" si="2"/>
        <v>0</v>
      </c>
      <c r="S87" s="200">
        <v>0</v>
      </c>
      <c r="T87" s="201">
        <f t="shared" si="3"/>
        <v>0</v>
      </c>
      <c r="AR87" s="23" t="s">
        <v>281</v>
      </c>
      <c r="AT87" s="23" t="s">
        <v>127</v>
      </c>
      <c r="AU87" s="23" t="s">
        <v>76</v>
      </c>
      <c r="AY87" s="23" t="s">
        <v>124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23" t="s">
        <v>76</v>
      </c>
      <c r="BK87" s="202">
        <f t="shared" si="9"/>
        <v>0</v>
      </c>
      <c r="BL87" s="23" t="s">
        <v>281</v>
      </c>
      <c r="BM87" s="23" t="s">
        <v>272</v>
      </c>
    </row>
    <row r="88" spans="2:65" s="1" customFormat="1" ht="16.5" customHeight="1">
      <c r="B88" s="40"/>
      <c r="C88" s="191" t="s">
        <v>177</v>
      </c>
      <c r="D88" s="191" t="s">
        <v>127</v>
      </c>
      <c r="E88" s="192" t="s">
        <v>691</v>
      </c>
      <c r="F88" s="193" t="s">
        <v>692</v>
      </c>
      <c r="G88" s="194" t="s">
        <v>577</v>
      </c>
      <c r="H88" s="195">
        <v>3</v>
      </c>
      <c r="I88" s="196"/>
      <c r="J88" s="197">
        <f t="shared" si="0"/>
        <v>0</v>
      </c>
      <c r="K88" s="193" t="s">
        <v>21</v>
      </c>
      <c r="L88" s="60"/>
      <c r="M88" s="198" t="s">
        <v>21</v>
      </c>
      <c r="N88" s="199" t="s">
        <v>39</v>
      </c>
      <c r="O88" s="41"/>
      <c r="P88" s="200">
        <f t="shared" si="1"/>
        <v>0</v>
      </c>
      <c r="Q88" s="200">
        <v>0</v>
      </c>
      <c r="R88" s="200">
        <f t="shared" si="2"/>
        <v>0</v>
      </c>
      <c r="S88" s="200">
        <v>0</v>
      </c>
      <c r="T88" s="201">
        <f t="shared" si="3"/>
        <v>0</v>
      </c>
      <c r="AR88" s="23" t="s">
        <v>281</v>
      </c>
      <c r="AT88" s="23" t="s">
        <v>127</v>
      </c>
      <c r="AU88" s="23" t="s">
        <v>76</v>
      </c>
      <c r="AY88" s="23" t="s">
        <v>124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23" t="s">
        <v>76</v>
      </c>
      <c r="BK88" s="202">
        <f t="shared" si="9"/>
        <v>0</v>
      </c>
      <c r="BL88" s="23" t="s">
        <v>281</v>
      </c>
      <c r="BM88" s="23" t="s">
        <v>281</v>
      </c>
    </row>
    <row r="89" spans="2:65" s="1" customFormat="1" ht="16.5" customHeight="1">
      <c r="B89" s="40"/>
      <c r="C89" s="191" t="s">
        <v>184</v>
      </c>
      <c r="D89" s="191" t="s">
        <v>127</v>
      </c>
      <c r="E89" s="192" t="s">
        <v>693</v>
      </c>
      <c r="F89" s="193" t="s">
        <v>694</v>
      </c>
      <c r="G89" s="194" t="s">
        <v>577</v>
      </c>
      <c r="H89" s="195">
        <v>1</v>
      </c>
      <c r="I89" s="196"/>
      <c r="J89" s="197">
        <f t="shared" si="0"/>
        <v>0</v>
      </c>
      <c r="K89" s="193" t="s">
        <v>21</v>
      </c>
      <c r="L89" s="60"/>
      <c r="M89" s="198" t="s">
        <v>21</v>
      </c>
      <c r="N89" s="199" t="s">
        <v>39</v>
      </c>
      <c r="O89" s="41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AR89" s="23" t="s">
        <v>281</v>
      </c>
      <c r="AT89" s="23" t="s">
        <v>127</v>
      </c>
      <c r="AU89" s="23" t="s">
        <v>76</v>
      </c>
      <c r="AY89" s="23" t="s">
        <v>124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23" t="s">
        <v>76</v>
      </c>
      <c r="BK89" s="202">
        <f t="shared" si="9"/>
        <v>0</v>
      </c>
      <c r="BL89" s="23" t="s">
        <v>281</v>
      </c>
      <c r="BM89" s="23" t="s">
        <v>298</v>
      </c>
    </row>
    <row r="90" spans="2:65" s="1" customFormat="1" ht="16.5" customHeight="1">
      <c r="B90" s="40"/>
      <c r="C90" s="191" t="s">
        <v>249</v>
      </c>
      <c r="D90" s="191" t="s">
        <v>127</v>
      </c>
      <c r="E90" s="192" t="s">
        <v>695</v>
      </c>
      <c r="F90" s="193" t="s">
        <v>696</v>
      </c>
      <c r="G90" s="194" t="s">
        <v>577</v>
      </c>
      <c r="H90" s="195">
        <v>3</v>
      </c>
      <c r="I90" s="196"/>
      <c r="J90" s="197">
        <f t="shared" si="0"/>
        <v>0</v>
      </c>
      <c r="K90" s="193" t="s">
        <v>21</v>
      </c>
      <c r="L90" s="60"/>
      <c r="M90" s="198" t="s">
        <v>21</v>
      </c>
      <c r="N90" s="199" t="s">
        <v>39</v>
      </c>
      <c r="O90" s="41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AR90" s="23" t="s">
        <v>281</v>
      </c>
      <c r="AT90" s="23" t="s">
        <v>127</v>
      </c>
      <c r="AU90" s="23" t="s">
        <v>76</v>
      </c>
      <c r="AY90" s="23" t="s">
        <v>124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23" t="s">
        <v>76</v>
      </c>
      <c r="BK90" s="202">
        <f t="shared" si="9"/>
        <v>0</v>
      </c>
      <c r="BL90" s="23" t="s">
        <v>281</v>
      </c>
      <c r="BM90" s="23" t="s">
        <v>332</v>
      </c>
    </row>
    <row r="91" spans="2:65" s="1" customFormat="1" ht="16.5" customHeight="1">
      <c r="B91" s="40"/>
      <c r="C91" s="191" t="s">
        <v>257</v>
      </c>
      <c r="D91" s="191" t="s">
        <v>127</v>
      </c>
      <c r="E91" s="192" t="s">
        <v>697</v>
      </c>
      <c r="F91" s="193" t="s">
        <v>698</v>
      </c>
      <c r="G91" s="194" t="s">
        <v>577</v>
      </c>
      <c r="H91" s="195">
        <v>1</v>
      </c>
      <c r="I91" s="196"/>
      <c r="J91" s="197">
        <f t="shared" si="0"/>
        <v>0</v>
      </c>
      <c r="K91" s="193" t="s">
        <v>21</v>
      </c>
      <c r="L91" s="60"/>
      <c r="M91" s="198" t="s">
        <v>21</v>
      </c>
      <c r="N91" s="199" t="s">
        <v>39</v>
      </c>
      <c r="O91" s="41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AR91" s="23" t="s">
        <v>281</v>
      </c>
      <c r="AT91" s="23" t="s">
        <v>127</v>
      </c>
      <c r="AU91" s="23" t="s">
        <v>76</v>
      </c>
      <c r="AY91" s="23" t="s">
        <v>124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23" t="s">
        <v>76</v>
      </c>
      <c r="BK91" s="202">
        <f t="shared" si="9"/>
        <v>0</v>
      </c>
      <c r="BL91" s="23" t="s">
        <v>281</v>
      </c>
      <c r="BM91" s="23" t="s">
        <v>342</v>
      </c>
    </row>
    <row r="92" spans="2:65" s="1" customFormat="1" ht="16.5" customHeight="1">
      <c r="B92" s="40"/>
      <c r="C92" s="191" t="s">
        <v>262</v>
      </c>
      <c r="D92" s="191" t="s">
        <v>127</v>
      </c>
      <c r="E92" s="192" t="s">
        <v>699</v>
      </c>
      <c r="F92" s="193" t="s">
        <v>700</v>
      </c>
      <c r="G92" s="194" t="s">
        <v>577</v>
      </c>
      <c r="H92" s="195">
        <v>2</v>
      </c>
      <c r="I92" s="196"/>
      <c r="J92" s="197">
        <f t="shared" si="0"/>
        <v>0</v>
      </c>
      <c r="K92" s="193" t="s">
        <v>21</v>
      </c>
      <c r="L92" s="60"/>
      <c r="M92" s="198" t="s">
        <v>21</v>
      </c>
      <c r="N92" s="199" t="s">
        <v>39</v>
      </c>
      <c r="O92" s="41"/>
      <c r="P92" s="200">
        <f t="shared" si="1"/>
        <v>0</v>
      </c>
      <c r="Q92" s="200">
        <v>0</v>
      </c>
      <c r="R92" s="200">
        <f t="shared" si="2"/>
        <v>0</v>
      </c>
      <c r="S92" s="200">
        <v>0</v>
      </c>
      <c r="T92" s="201">
        <f t="shared" si="3"/>
        <v>0</v>
      </c>
      <c r="AR92" s="23" t="s">
        <v>281</v>
      </c>
      <c r="AT92" s="23" t="s">
        <v>127</v>
      </c>
      <c r="AU92" s="23" t="s">
        <v>76</v>
      </c>
      <c r="AY92" s="23" t="s">
        <v>124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23" t="s">
        <v>76</v>
      </c>
      <c r="BK92" s="202">
        <f t="shared" si="9"/>
        <v>0</v>
      </c>
      <c r="BL92" s="23" t="s">
        <v>281</v>
      </c>
      <c r="BM92" s="23" t="s">
        <v>355</v>
      </c>
    </row>
    <row r="93" spans="2:65" s="1" customFormat="1" ht="16.5" customHeight="1">
      <c r="B93" s="40"/>
      <c r="C93" s="191" t="s">
        <v>267</v>
      </c>
      <c r="D93" s="191" t="s">
        <v>127</v>
      </c>
      <c r="E93" s="192" t="s">
        <v>701</v>
      </c>
      <c r="F93" s="193" t="s">
        <v>702</v>
      </c>
      <c r="G93" s="194" t="s">
        <v>240</v>
      </c>
      <c r="H93" s="195">
        <v>50</v>
      </c>
      <c r="I93" s="196"/>
      <c r="J93" s="197">
        <f t="shared" si="0"/>
        <v>0</v>
      </c>
      <c r="K93" s="193" t="s">
        <v>21</v>
      </c>
      <c r="L93" s="60"/>
      <c r="M93" s="198" t="s">
        <v>21</v>
      </c>
      <c r="N93" s="199" t="s">
        <v>39</v>
      </c>
      <c r="O93" s="41"/>
      <c r="P93" s="200">
        <f t="shared" si="1"/>
        <v>0</v>
      </c>
      <c r="Q93" s="200">
        <v>0</v>
      </c>
      <c r="R93" s="200">
        <f t="shared" si="2"/>
        <v>0</v>
      </c>
      <c r="S93" s="200">
        <v>0</v>
      </c>
      <c r="T93" s="201">
        <f t="shared" si="3"/>
        <v>0</v>
      </c>
      <c r="AR93" s="23" t="s">
        <v>281</v>
      </c>
      <c r="AT93" s="23" t="s">
        <v>127</v>
      </c>
      <c r="AU93" s="23" t="s">
        <v>76</v>
      </c>
      <c r="AY93" s="23" t="s">
        <v>124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23" t="s">
        <v>76</v>
      </c>
      <c r="BK93" s="202">
        <f t="shared" si="9"/>
        <v>0</v>
      </c>
      <c r="BL93" s="23" t="s">
        <v>281</v>
      </c>
      <c r="BM93" s="23" t="s">
        <v>382</v>
      </c>
    </row>
    <row r="94" spans="2:65" s="1" customFormat="1" ht="16.5" customHeight="1">
      <c r="B94" s="40"/>
      <c r="C94" s="191" t="s">
        <v>272</v>
      </c>
      <c r="D94" s="191" t="s">
        <v>127</v>
      </c>
      <c r="E94" s="192" t="s">
        <v>703</v>
      </c>
      <c r="F94" s="193" t="s">
        <v>704</v>
      </c>
      <c r="G94" s="194" t="s">
        <v>577</v>
      </c>
      <c r="H94" s="195">
        <v>8</v>
      </c>
      <c r="I94" s="196"/>
      <c r="J94" s="197">
        <f t="shared" si="0"/>
        <v>0</v>
      </c>
      <c r="K94" s="193" t="s">
        <v>21</v>
      </c>
      <c r="L94" s="60"/>
      <c r="M94" s="198" t="s">
        <v>21</v>
      </c>
      <c r="N94" s="199" t="s">
        <v>39</v>
      </c>
      <c r="O94" s="41"/>
      <c r="P94" s="200">
        <f t="shared" si="1"/>
        <v>0</v>
      </c>
      <c r="Q94" s="200">
        <v>0</v>
      </c>
      <c r="R94" s="200">
        <f t="shared" si="2"/>
        <v>0</v>
      </c>
      <c r="S94" s="200">
        <v>0</v>
      </c>
      <c r="T94" s="201">
        <f t="shared" si="3"/>
        <v>0</v>
      </c>
      <c r="AR94" s="23" t="s">
        <v>281</v>
      </c>
      <c r="AT94" s="23" t="s">
        <v>127</v>
      </c>
      <c r="AU94" s="23" t="s">
        <v>76</v>
      </c>
      <c r="AY94" s="23" t="s">
        <v>124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23" t="s">
        <v>76</v>
      </c>
      <c r="BK94" s="202">
        <f t="shared" si="9"/>
        <v>0</v>
      </c>
      <c r="BL94" s="23" t="s">
        <v>281</v>
      </c>
      <c r="BM94" s="23" t="s">
        <v>393</v>
      </c>
    </row>
    <row r="95" spans="2:65" s="1" customFormat="1" ht="16.5" customHeight="1">
      <c r="B95" s="40"/>
      <c r="C95" s="191" t="s">
        <v>10</v>
      </c>
      <c r="D95" s="191" t="s">
        <v>127</v>
      </c>
      <c r="E95" s="192" t="s">
        <v>705</v>
      </c>
      <c r="F95" s="193" t="s">
        <v>706</v>
      </c>
      <c r="G95" s="194" t="s">
        <v>577</v>
      </c>
      <c r="H95" s="195">
        <v>2</v>
      </c>
      <c r="I95" s="196"/>
      <c r="J95" s="197">
        <f t="shared" si="0"/>
        <v>0</v>
      </c>
      <c r="K95" s="193" t="s">
        <v>21</v>
      </c>
      <c r="L95" s="60"/>
      <c r="M95" s="198" t="s">
        <v>21</v>
      </c>
      <c r="N95" s="199" t="s">
        <v>39</v>
      </c>
      <c r="O95" s="41"/>
      <c r="P95" s="200">
        <f t="shared" si="1"/>
        <v>0</v>
      </c>
      <c r="Q95" s="200">
        <v>0</v>
      </c>
      <c r="R95" s="200">
        <f t="shared" si="2"/>
        <v>0</v>
      </c>
      <c r="S95" s="200">
        <v>0</v>
      </c>
      <c r="T95" s="201">
        <f t="shared" si="3"/>
        <v>0</v>
      </c>
      <c r="AR95" s="23" t="s">
        <v>281</v>
      </c>
      <c r="AT95" s="23" t="s">
        <v>127</v>
      </c>
      <c r="AU95" s="23" t="s">
        <v>76</v>
      </c>
      <c r="AY95" s="23" t="s">
        <v>124</v>
      </c>
      <c r="BE95" s="202">
        <f t="shared" si="4"/>
        <v>0</v>
      </c>
      <c r="BF95" s="202">
        <f t="shared" si="5"/>
        <v>0</v>
      </c>
      <c r="BG95" s="202">
        <f t="shared" si="6"/>
        <v>0</v>
      </c>
      <c r="BH95" s="202">
        <f t="shared" si="7"/>
        <v>0</v>
      </c>
      <c r="BI95" s="202">
        <f t="shared" si="8"/>
        <v>0</v>
      </c>
      <c r="BJ95" s="23" t="s">
        <v>76</v>
      </c>
      <c r="BK95" s="202">
        <f t="shared" si="9"/>
        <v>0</v>
      </c>
      <c r="BL95" s="23" t="s">
        <v>281</v>
      </c>
      <c r="BM95" s="23" t="s">
        <v>402</v>
      </c>
    </row>
    <row r="96" spans="2:65" s="1" customFormat="1" ht="16.5" customHeight="1">
      <c r="B96" s="40"/>
      <c r="C96" s="191" t="s">
        <v>281</v>
      </c>
      <c r="D96" s="191" t="s">
        <v>127</v>
      </c>
      <c r="E96" s="192" t="s">
        <v>707</v>
      </c>
      <c r="F96" s="193" t="s">
        <v>708</v>
      </c>
      <c r="G96" s="194" t="s">
        <v>240</v>
      </c>
      <c r="H96" s="195">
        <v>2</v>
      </c>
      <c r="I96" s="196"/>
      <c r="J96" s="197">
        <f t="shared" si="0"/>
        <v>0</v>
      </c>
      <c r="K96" s="193" t="s">
        <v>21</v>
      </c>
      <c r="L96" s="60"/>
      <c r="M96" s="198" t="s">
        <v>21</v>
      </c>
      <c r="N96" s="199" t="s">
        <v>39</v>
      </c>
      <c r="O96" s="41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23" t="s">
        <v>281</v>
      </c>
      <c r="AT96" s="23" t="s">
        <v>127</v>
      </c>
      <c r="AU96" s="23" t="s">
        <v>76</v>
      </c>
      <c r="AY96" s="23" t="s">
        <v>124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23" t="s">
        <v>76</v>
      </c>
      <c r="BK96" s="202">
        <f t="shared" si="9"/>
        <v>0</v>
      </c>
      <c r="BL96" s="23" t="s">
        <v>281</v>
      </c>
      <c r="BM96" s="23" t="s">
        <v>410</v>
      </c>
    </row>
    <row r="97" spans="2:65" s="1" customFormat="1" ht="16.5" customHeight="1">
      <c r="B97" s="40"/>
      <c r="C97" s="191" t="s">
        <v>285</v>
      </c>
      <c r="D97" s="191" t="s">
        <v>127</v>
      </c>
      <c r="E97" s="192" t="s">
        <v>709</v>
      </c>
      <c r="F97" s="193" t="s">
        <v>710</v>
      </c>
      <c r="G97" s="194" t="s">
        <v>240</v>
      </c>
      <c r="H97" s="195">
        <v>26</v>
      </c>
      <c r="I97" s="196"/>
      <c r="J97" s="197">
        <f t="shared" si="0"/>
        <v>0</v>
      </c>
      <c r="K97" s="193" t="s">
        <v>21</v>
      </c>
      <c r="L97" s="60"/>
      <c r="M97" s="198" t="s">
        <v>21</v>
      </c>
      <c r="N97" s="199" t="s">
        <v>39</v>
      </c>
      <c r="O97" s="41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23" t="s">
        <v>281</v>
      </c>
      <c r="AT97" s="23" t="s">
        <v>127</v>
      </c>
      <c r="AU97" s="23" t="s">
        <v>76</v>
      </c>
      <c r="AY97" s="23" t="s">
        <v>124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23" t="s">
        <v>76</v>
      </c>
      <c r="BK97" s="202">
        <f t="shared" si="9"/>
        <v>0</v>
      </c>
      <c r="BL97" s="23" t="s">
        <v>281</v>
      </c>
      <c r="BM97" s="23" t="s">
        <v>418</v>
      </c>
    </row>
    <row r="98" spans="2:65" s="1" customFormat="1" ht="16.5" customHeight="1">
      <c r="B98" s="40"/>
      <c r="C98" s="191" t="s">
        <v>298</v>
      </c>
      <c r="D98" s="191" t="s">
        <v>127</v>
      </c>
      <c r="E98" s="192" t="s">
        <v>711</v>
      </c>
      <c r="F98" s="193" t="s">
        <v>712</v>
      </c>
      <c r="G98" s="194" t="s">
        <v>240</v>
      </c>
      <c r="H98" s="195">
        <v>55</v>
      </c>
      <c r="I98" s="196"/>
      <c r="J98" s="197">
        <f t="shared" si="0"/>
        <v>0</v>
      </c>
      <c r="K98" s="193" t="s">
        <v>21</v>
      </c>
      <c r="L98" s="60"/>
      <c r="M98" s="198" t="s">
        <v>21</v>
      </c>
      <c r="N98" s="199" t="s">
        <v>39</v>
      </c>
      <c r="O98" s="41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23" t="s">
        <v>281</v>
      </c>
      <c r="AT98" s="23" t="s">
        <v>127</v>
      </c>
      <c r="AU98" s="23" t="s">
        <v>76</v>
      </c>
      <c r="AY98" s="23" t="s">
        <v>124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23" t="s">
        <v>76</v>
      </c>
      <c r="BK98" s="202">
        <f t="shared" si="9"/>
        <v>0</v>
      </c>
      <c r="BL98" s="23" t="s">
        <v>281</v>
      </c>
      <c r="BM98" s="23" t="s">
        <v>427</v>
      </c>
    </row>
    <row r="99" spans="2:65" s="1" customFormat="1" ht="16.5" customHeight="1">
      <c r="B99" s="40"/>
      <c r="C99" s="191" t="s">
        <v>310</v>
      </c>
      <c r="D99" s="191" t="s">
        <v>127</v>
      </c>
      <c r="E99" s="192" t="s">
        <v>713</v>
      </c>
      <c r="F99" s="193" t="s">
        <v>714</v>
      </c>
      <c r="G99" s="194" t="s">
        <v>577</v>
      </c>
      <c r="H99" s="195">
        <v>3</v>
      </c>
      <c r="I99" s="196"/>
      <c r="J99" s="197">
        <f t="shared" si="0"/>
        <v>0</v>
      </c>
      <c r="K99" s="193" t="s">
        <v>21</v>
      </c>
      <c r="L99" s="60"/>
      <c r="M99" s="198" t="s">
        <v>21</v>
      </c>
      <c r="N99" s="199" t="s">
        <v>39</v>
      </c>
      <c r="O99" s="41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23" t="s">
        <v>281</v>
      </c>
      <c r="AT99" s="23" t="s">
        <v>127</v>
      </c>
      <c r="AU99" s="23" t="s">
        <v>76</v>
      </c>
      <c r="AY99" s="23" t="s">
        <v>124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23" t="s">
        <v>76</v>
      </c>
      <c r="BK99" s="202">
        <f t="shared" si="9"/>
        <v>0</v>
      </c>
      <c r="BL99" s="23" t="s">
        <v>281</v>
      </c>
      <c r="BM99" s="23" t="s">
        <v>435</v>
      </c>
    </row>
    <row r="100" spans="2:65" s="1" customFormat="1" ht="16.5" customHeight="1">
      <c r="B100" s="40"/>
      <c r="C100" s="191" t="s">
        <v>332</v>
      </c>
      <c r="D100" s="191" t="s">
        <v>127</v>
      </c>
      <c r="E100" s="192" t="s">
        <v>715</v>
      </c>
      <c r="F100" s="193" t="s">
        <v>716</v>
      </c>
      <c r="G100" s="194" t="s">
        <v>577</v>
      </c>
      <c r="H100" s="195">
        <v>1</v>
      </c>
      <c r="I100" s="196"/>
      <c r="J100" s="197">
        <f t="shared" si="0"/>
        <v>0</v>
      </c>
      <c r="K100" s="193" t="s">
        <v>21</v>
      </c>
      <c r="L100" s="60"/>
      <c r="M100" s="198" t="s">
        <v>21</v>
      </c>
      <c r="N100" s="199" t="s">
        <v>39</v>
      </c>
      <c r="O100" s="41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23" t="s">
        <v>281</v>
      </c>
      <c r="AT100" s="23" t="s">
        <v>127</v>
      </c>
      <c r="AU100" s="23" t="s">
        <v>76</v>
      </c>
      <c r="AY100" s="23" t="s">
        <v>124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23" t="s">
        <v>76</v>
      </c>
      <c r="BK100" s="202">
        <f t="shared" si="9"/>
        <v>0</v>
      </c>
      <c r="BL100" s="23" t="s">
        <v>281</v>
      </c>
      <c r="BM100" s="23" t="s">
        <v>452</v>
      </c>
    </row>
    <row r="101" spans="2:65" s="1" customFormat="1" ht="16.5" customHeight="1">
      <c r="B101" s="40"/>
      <c r="C101" s="191" t="s">
        <v>9</v>
      </c>
      <c r="D101" s="191" t="s">
        <v>127</v>
      </c>
      <c r="E101" s="192" t="s">
        <v>717</v>
      </c>
      <c r="F101" s="193" t="s">
        <v>718</v>
      </c>
      <c r="G101" s="194" t="s">
        <v>21</v>
      </c>
      <c r="H101" s="195">
        <v>1</v>
      </c>
      <c r="I101" s="196"/>
      <c r="J101" s="197">
        <f t="shared" si="0"/>
        <v>0</v>
      </c>
      <c r="K101" s="193" t="s">
        <v>21</v>
      </c>
      <c r="L101" s="60"/>
      <c r="M101" s="198" t="s">
        <v>21</v>
      </c>
      <c r="N101" s="199" t="s">
        <v>39</v>
      </c>
      <c r="O101" s="41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23" t="s">
        <v>281</v>
      </c>
      <c r="AT101" s="23" t="s">
        <v>127</v>
      </c>
      <c r="AU101" s="23" t="s">
        <v>76</v>
      </c>
      <c r="AY101" s="23" t="s">
        <v>124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23" t="s">
        <v>76</v>
      </c>
      <c r="BK101" s="202">
        <f t="shared" si="9"/>
        <v>0</v>
      </c>
      <c r="BL101" s="23" t="s">
        <v>281</v>
      </c>
      <c r="BM101" s="23" t="s">
        <v>460</v>
      </c>
    </row>
    <row r="102" spans="2:65" s="1" customFormat="1" ht="16.5" customHeight="1">
      <c r="B102" s="40"/>
      <c r="C102" s="191" t="s">
        <v>342</v>
      </c>
      <c r="D102" s="191" t="s">
        <v>127</v>
      </c>
      <c r="E102" s="192" t="s">
        <v>719</v>
      </c>
      <c r="F102" s="193" t="s">
        <v>720</v>
      </c>
      <c r="G102" s="194" t="s">
        <v>577</v>
      </c>
      <c r="H102" s="195">
        <v>3</v>
      </c>
      <c r="I102" s="196"/>
      <c r="J102" s="197">
        <f t="shared" si="0"/>
        <v>0</v>
      </c>
      <c r="K102" s="193" t="s">
        <v>21</v>
      </c>
      <c r="L102" s="60"/>
      <c r="M102" s="198" t="s">
        <v>21</v>
      </c>
      <c r="N102" s="199" t="s">
        <v>39</v>
      </c>
      <c r="O102" s="41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23" t="s">
        <v>281</v>
      </c>
      <c r="AT102" s="23" t="s">
        <v>127</v>
      </c>
      <c r="AU102" s="23" t="s">
        <v>76</v>
      </c>
      <c r="AY102" s="23" t="s">
        <v>124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23" t="s">
        <v>76</v>
      </c>
      <c r="BK102" s="202">
        <f t="shared" si="9"/>
        <v>0</v>
      </c>
      <c r="BL102" s="23" t="s">
        <v>281</v>
      </c>
      <c r="BM102" s="23" t="s">
        <v>472</v>
      </c>
    </row>
    <row r="103" spans="2:65" s="1" customFormat="1" ht="16.5" customHeight="1">
      <c r="B103" s="40"/>
      <c r="C103" s="191" t="s">
        <v>349</v>
      </c>
      <c r="D103" s="191" t="s">
        <v>127</v>
      </c>
      <c r="E103" s="192" t="s">
        <v>721</v>
      </c>
      <c r="F103" s="193" t="s">
        <v>722</v>
      </c>
      <c r="G103" s="194" t="s">
        <v>577</v>
      </c>
      <c r="H103" s="195">
        <v>1</v>
      </c>
      <c r="I103" s="196"/>
      <c r="J103" s="197">
        <f t="shared" si="0"/>
        <v>0</v>
      </c>
      <c r="K103" s="193" t="s">
        <v>21</v>
      </c>
      <c r="L103" s="60"/>
      <c r="M103" s="198" t="s">
        <v>21</v>
      </c>
      <c r="N103" s="199" t="s">
        <v>39</v>
      </c>
      <c r="O103" s="41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23" t="s">
        <v>281</v>
      </c>
      <c r="AT103" s="23" t="s">
        <v>127</v>
      </c>
      <c r="AU103" s="23" t="s">
        <v>76</v>
      </c>
      <c r="AY103" s="23" t="s">
        <v>124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23" t="s">
        <v>76</v>
      </c>
      <c r="BK103" s="202">
        <f t="shared" si="9"/>
        <v>0</v>
      </c>
      <c r="BL103" s="23" t="s">
        <v>281</v>
      </c>
      <c r="BM103" s="23" t="s">
        <v>480</v>
      </c>
    </row>
    <row r="104" spans="2:65" s="1" customFormat="1" ht="16.5" customHeight="1">
      <c r="B104" s="40"/>
      <c r="C104" s="191" t="s">
        <v>355</v>
      </c>
      <c r="D104" s="191" t="s">
        <v>127</v>
      </c>
      <c r="E104" s="192" t="s">
        <v>723</v>
      </c>
      <c r="F104" s="193" t="s">
        <v>724</v>
      </c>
      <c r="G104" s="194" t="s">
        <v>577</v>
      </c>
      <c r="H104" s="195">
        <v>1</v>
      </c>
      <c r="I104" s="196"/>
      <c r="J104" s="197">
        <f t="shared" si="0"/>
        <v>0</v>
      </c>
      <c r="K104" s="193" t="s">
        <v>21</v>
      </c>
      <c r="L104" s="60"/>
      <c r="M104" s="198" t="s">
        <v>21</v>
      </c>
      <c r="N104" s="199" t="s">
        <v>39</v>
      </c>
      <c r="O104" s="41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23" t="s">
        <v>281</v>
      </c>
      <c r="AT104" s="23" t="s">
        <v>127</v>
      </c>
      <c r="AU104" s="23" t="s">
        <v>76</v>
      </c>
      <c r="AY104" s="23" t="s">
        <v>124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23" t="s">
        <v>76</v>
      </c>
      <c r="BK104" s="202">
        <f t="shared" si="9"/>
        <v>0</v>
      </c>
      <c r="BL104" s="23" t="s">
        <v>281</v>
      </c>
      <c r="BM104" s="23" t="s">
        <v>489</v>
      </c>
    </row>
    <row r="105" spans="2:65" s="1" customFormat="1" ht="16.5" customHeight="1">
      <c r="B105" s="40"/>
      <c r="C105" s="191" t="s">
        <v>360</v>
      </c>
      <c r="D105" s="191" t="s">
        <v>127</v>
      </c>
      <c r="E105" s="192" t="s">
        <v>725</v>
      </c>
      <c r="F105" s="193" t="s">
        <v>726</v>
      </c>
      <c r="G105" s="194" t="s">
        <v>577</v>
      </c>
      <c r="H105" s="195">
        <v>1</v>
      </c>
      <c r="I105" s="196"/>
      <c r="J105" s="197">
        <f t="shared" si="0"/>
        <v>0</v>
      </c>
      <c r="K105" s="193" t="s">
        <v>21</v>
      </c>
      <c r="L105" s="60"/>
      <c r="M105" s="198" t="s">
        <v>21</v>
      </c>
      <c r="N105" s="199" t="s">
        <v>39</v>
      </c>
      <c r="O105" s="41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AR105" s="23" t="s">
        <v>281</v>
      </c>
      <c r="AT105" s="23" t="s">
        <v>127</v>
      </c>
      <c r="AU105" s="23" t="s">
        <v>76</v>
      </c>
      <c r="AY105" s="23" t="s">
        <v>124</v>
      </c>
      <c r="BE105" s="202">
        <f t="shared" si="4"/>
        <v>0</v>
      </c>
      <c r="BF105" s="202">
        <f t="shared" si="5"/>
        <v>0</v>
      </c>
      <c r="BG105" s="202">
        <f t="shared" si="6"/>
        <v>0</v>
      </c>
      <c r="BH105" s="202">
        <f t="shared" si="7"/>
        <v>0</v>
      </c>
      <c r="BI105" s="202">
        <f t="shared" si="8"/>
        <v>0</v>
      </c>
      <c r="BJ105" s="23" t="s">
        <v>76</v>
      </c>
      <c r="BK105" s="202">
        <f t="shared" si="9"/>
        <v>0</v>
      </c>
      <c r="BL105" s="23" t="s">
        <v>281</v>
      </c>
      <c r="BM105" s="23" t="s">
        <v>500</v>
      </c>
    </row>
    <row r="106" spans="2:65" s="1" customFormat="1" ht="16.5" customHeight="1">
      <c r="B106" s="40"/>
      <c r="C106" s="191" t="s">
        <v>382</v>
      </c>
      <c r="D106" s="191" t="s">
        <v>127</v>
      </c>
      <c r="E106" s="192" t="s">
        <v>727</v>
      </c>
      <c r="F106" s="193" t="s">
        <v>728</v>
      </c>
      <c r="G106" s="194" t="s">
        <v>729</v>
      </c>
      <c r="H106" s="195">
        <v>1</v>
      </c>
      <c r="I106" s="196"/>
      <c r="J106" s="197">
        <f t="shared" si="0"/>
        <v>0</v>
      </c>
      <c r="K106" s="193" t="s">
        <v>21</v>
      </c>
      <c r="L106" s="60"/>
      <c r="M106" s="198" t="s">
        <v>21</v>
      </c>
      <c r="N106" s="199" t="s">
        <v>39</v>
      </c>
      <c r="O106" s="41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AR106" s="23" t="s">
        <v>281</v>
      </c>
      <c r="AT106" s="23" t="s">
        <v>127</v>
      </c>
      <c r="AU106" s="23" t="s">
        <v>76</v>
      </c>
      <c r="AY106" s="23" t="s">
        <v>124</v>
      </c>
      <c r="BE106" s="202">
        <f t="shared" si="4"/>
        <v>0</v>
      </c>
      <c r="BF106" s="202">
        <f t="shared" si="5"/>
        <v>0</v>
      </c>
      <c r="BG106" s="202">
        <f t="shared" si="6"/>
        <v>0</v>
      </c>
      <c r="BH106" s="202">
        <f t="shared" si="7"/>
        <v>0</v>
      </c>
      <c r="BI106" s="202">
        <f t="shared" si="8"/>
        <v>0</v>
      </c>
      <c r="BJ106" s="23" t="s">
        <v>76</v>
      </c>
      <c r="BK106" s="202">
        <f t="shared" si="9"/>
        <v>0</v>
      </c>
      <c r="BL106" s="23" t="s">
        <v>281</v>
      </c>
      <c r="BM106" s="23" t="s">
        <v>730</v>
      </c>
    </row>
    <row r="107" spans="2:63" s="10" customFormat="1" ht="36.75" customHeight="1">
      <c r="B107" s="175"/>
      <c r="C107" s="176"/>
      <c r="D107" s="177" t="s">
        <v>67</v>
      </c>
      <c r="E107" s="178" t="s">
        <v>731</v>
      </c>
      <c r="F107" s="178" t="s">
        <v>732</v>
      </c>
      <c r="G107" s="176"/>
      <c r="H107" s="176"/>
      <c r="I107" s="179"/>
      <c r="J107" s="180">
        <f>BK107</f>
        <v>0</v>
      </c>
      <c r="K107" s="176"/>
      <c r="L107" s="181"/>
      <c r="M107" s="182"/>
      <c r="N107" s="183"/>
      <c r="O107" s="183"/>
      <c r="P107" s="184">
        <f>SUM(P108:P121)</f>
        <v>0</v>
      </c>
      <c r="Q107" s="183"/>
      <c r="R107" s="184">
        <f>SUM(R108:R121)</f>
        <v>0</v>
      </c>
      <c r="S107" s="183"/>
      <c r="T107" s="185">
        <f>SUM(T108:T121)</f>
        <v>0</v>
      </c>
      <c r="AR107" s="186" t="s">
        <v>78</v>
      </c>
      <c r="AT107" s="187" t="s">
        <v>67</v>
      </c>
      <c r="AU107" s="187" t="s">
        <v>68</v>
      </c>
      <c r="AY107" s="186" t="s">
        <v>124</v>
      </c>
      <c r="BK107" s="188">
        <f>SUM(BK108:BK121)</f>
        <v>0</v>
      </c>
    </row>
    <row r="108" spans="2:65" s="1" customFormat="1" ht="16.5" customHeight="1">
      <c r="B108" s="40"/>
      <c r="C108" s="191" t="s">
        <v>388</v>
      </c>
      <c r="D108" s="191" t="s">
        <v>127</v>
      </c>
      <c r="E108" s="192" t="s">
        <v>733</v>
      </c>
      <c r="F108" s="193" t="s">
        <v>734</v>
      </c>
      <c r="G108" s="194" t="s">
        <v>240</v>
      </c>
      <c r="H108" s="195">
        <v>12</v>
      </c>
      <c r="I108" s="196"/>
      <c r="J108" s="197">
        <f aca="true" t="shared" si="10" ref="J108:J121">ROUND(I108*H108,2)</f>
        <v>0</v>
      </c>
      <c r="K108" s="193" t="s">
        <v>21</v>
      </c>
      <c r="L108" s="60"/>
      <c r="M108" s="198" t="s">
        <v>21</v>
      </c>
      <c r="N108" s="199" t="s">
        <v>39</v>
      </c>
      <c r="O108" s="41"/>
      <c r="P108" s="200">
        <f aca="true" t="shared" si="11" ref="P108:P121">O108*H108</f>
        <v>0</v>
      </c>
      <c r="Q108" s="200">
        <v>0</v>
      </c>
      <c r="R108" s="200">
        <f aca="true" t="shared" si="12" ref="R108:R121">Q108*H108</f>
        <v>0</v>
      </c>
      <c r="S108" s="200">
        <v>0</v>
      </c>
      <c r="T108" s="201">
        <f aca="true" t="shared" si="13" ref="T108:T121">S108*H108</f>
        <v>0</v>
      </c>
      <c r="AR108" s="23" t="s">
        <v>281</v>
      </c>
      <c r="AT108" s="23" t="s">
        <v>127</v>
      </c>
      <c r="AU108" s="23" t="s">
        <v>76</v>
      </c>
      <c r="AY108" s="23" t="s">
        <v>124</v>
      </c>
      <c r="BE108" s="202">
        <f aca="true" t="shared" si="14" ref="BE108:BE121">IF(N108="základní",J108,0)</f>
        <v>0</v>
      </c>
      <c r="BF108" s="202">
        <f aca="true" t="shared" si="15" ref="BF108:BF121">IF(N108="snížená",J108,0)</f>
        <v>0</v>
      </c>
      <c r="BG108" s="202">
        <f aca="true" t="shared" si="16" ref="BG108:BG121">IF(N108="zákl. přenesená",J108,0)</f>
        <v>0</v>
      </c>
      <c r="BH108" s="202">
        <f aca="true" t="shared" si="17" ref="BH108:BH121">IF(N108="sníž. přenesená",J108,0)</f>
        <v>0</v>
      </c>
      <c r="BI108" s="202">
        <f aca="true" t="shared" si="18" ref="BI108:BI121">IF(N108="nulová",J108,0)</f>
        <v>0</v>
      </c>
      <c r="BJ108" s="23" t="s">
        <v>76</v>
      </c>
      <c r="BK108" s="202">
        <f aca="true" t="shared" si="19" ref="BK108:BK121">ROUND(I108*H108,2)</f>
        <v>0</v>
      </c>
      <c r="BL108" s="23" t="s">
        <v>281</v>
      </c>
      <c r="BM108" s="23" t="s">
        <v>510</v>
      </c>
    </row>
    <row r="109" spans="2:65" s="1" customFormat="1" ht="16.5" customHeight="1">
      <c r="B109" s="40"/>
      <c r="C109" s="191" t="s">
        <v>393</v>
      </c>
      <c r="D109" s="191" t="s">
        <v>127</v>
      </c>
      <c r="E109" s="192" t="s">
        <v>735</v>
      </c>
      <c r="F109" s="193" t="s">
        <v>736</v>
      </c>
      <c r="G109" s="194" t="s">
        <v>577</v>
      </c>
      <c r="H109" s="195">
        <v>2</v>
      </c>
      <c r="I109" s="196"/>
      <c r="J109" s="197">
        <f t="shared" si="10"/>
        <v>0</v>
      </c>
      <c r="K109" s="193" t="s">
        <v>21</v>
      </c>
      <c r="L109" s="60"/>
      <c r="M109" s="198" t="s">
        <v>21</v>
      </c>
      <c r="N109" s="199" t="s">
        <v>39</v>
      </c>
      <c r="O109" s="41"/>
      <c r="P109" s="200">
        <f t="shared" si="11"/>
        <v>0</v>
      </c>
      <c r="Q109" s="200">
        <v>0</v>
      </c>
      <c r="R109" s="200">
        <f t="shared" si="12"/>
        <v>0</v>
      </c>
      <c r="S109" s="200">
        <v>0</v>
      </c>
      <c r="T109" s="201">
        <f t="shared" si="13"/>
        <v>0</v>
      </c>
      <c r="AR109" s="23" t="s">
        <v>281</v>
      </c>
      <c r="AT109" s="23" t="s">
        <v>127</v>
      </c>
      <c r="AU109" s="23" t="s">
        <v>76</v>
      </c>
      <c r="AY109" s="23" t="s">
        <v>124</v>
      </c>
      <c r="BE109" s="202">
        <f t="shared" si="14"/>
        <v>0</v>
      </c>
      <c r="BF109" s="202">
        <f t="shared" si="15"/>
        <v>0</v>
      </c>
      <c r="BG109" s="202">
        <f t="shared" si="16"/>
        <v>0</v>
      </c>
      <c r="BH109" s="202">
        <f t="shared" si="17"/>
        <v>0</v>
      </c>
      <c r="BI109" s="202">
        <f t="shared" si="18"/>
        <v>0</v>
      </c>
      <c r="BJ109" s="23" t="s">
        <v>76</v>
      </c>
      <c r="BK109" s="202">
        <f t="shared" si="19"/>
        <v>0</v>
      </c>
      <c r="BL109" s="23" t="s">
        <v>281</v>
      </c>
      <c r="BM109" s="23" t="s">
        <v>519</v>
      </c>
    </row>
    <row r="110" spans="2:65" s="1" customFormat="1" ht="16.5" customHeight="1">
      <c r="B110" s="40"/>
      <c r="C110" s="191" t="s">
        <v>397</v>
      </c>
      <c r="D110" s="191" t="s">
        <v>127</v>
      </c>
      <c r="E110" s="192" t="s">
        <v>737</v>
      </c>
      <c r="F110" s="193" t="s">
        <v>738</v>
      </c>
      <c r="G110" s="194" t="s">
        <v>252</v>
      </c>
      <c r="H110" s="195">
        <v>0.5</v>
      </c>
      <c r="I110" s="196"/>
      <c r="J110" s="197">
        <f t="shared" si="10"/>
        <v>0</v>
      </c>
      <c r="K110" s="193" t="s">
        <v>21</v>
      </c>
      <c r="L110" s="60"/>
      <c r="M110" s="198" t="s">
        <v>21</v>
      </c>
      <c r="N110" s="199" t="s">
        <v>39</v>
      </c>
      <c r="O110" s="41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23" t="s">
        <v>281</v>
      </c>
      <c r="AT110" s="23" t="s">
        <v>127</v>
      </c>
      <c r="AU110" s="23" t="s">
        <v>76</v>
      </c>
      <c r="AY110" s="23" t="s">
        <v>124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23" t="s">
        <v>76</v>
      </c>
      <c r="BK110" s="202">
        <f t="shared" si="19"/>
        <v>0</v>
      </c>
      <c r="BL110" s="23" t="s">
        <v>281</v>
      </c>
      <c r="BM110" s="23" t="s">
        <v>530</v>
      </c>
    </row>
    <row r="111" spans="2:65" s="1" customFormat="1" ht="16.5" customHeight="1">
      <c r="B111" s="40"/>
      <c r="C111" s="191" t="s">
        <v>402</v>
      </c>
      <c r="D111" s="191" t="s">
        <v>127</v>
      </c>
      <c r="E111" s="192" t="s">
        <v>739</v>
      </c>
      <c r="F111" s="193" t="s">
        <v>740</v>
      </c>
      <c r="G111" s="194" t="s">
        <v>252</v>
      </c>
      <c r="H111" s="195">
        <v>0.5</v>
      </c>
      <c r="I111" s="196"/>
      <c r="J111" s="197">
        <f t="shared" si="10"/>
        <v>0</v>
      </c>
      <c r="K111" s="193" t="s">
        <v>21</v>
      </c>
      <c r="L111" s="60"/>
      <c r="M111" s="198" t="s">
        <v>21</v>
      </c>
      <c r="N111" s="199" t="s">
        <v>39</v>
      </c>
      <c r="O111" s="41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23" t="s">
        <v>281</v>
      </c>
      <c r="AT111" s="23" t="s">
        <v>127</v>
      </c>
      <c r="AU111" s="23" t="s">
        <v>76</v>
      </c>
      <c r="AY111" s="23" t="s">
        <v>124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23" t="s">
        <v>76</v>
      </c>
      <c r="BK111" s="202">
        <f t="shared" si="19"/>
        <v>0</v>
      </c>
      <c r="BL111" s="23" t="s">
        <v>281</v>
      </c>
      <c r="BM111" s="23" t="s">
        <v>538</v>
      </c>
    </row>
    <row r="112" spans="2:65" s="1" customFormat="1" ht="16.5" customHeight="1">
      <c r="B112" s="40"/>
      <c r="C112" s="191" t="s">
        <v>406</v>
      </c>
      <c r="D112" s="191" t="s">
        <v>127</v>
      </c>
      <c r="E112" s="192" t="s">
        <v>741</v>
      </c>
      <c r="F112" s="193" t="s">
        <v>742</v>
      </c>
      <c r="G112" s="194" t="s">
        <v>252</v>
      </c>
      <c r="H112" s="195">
        <v>0.2</v>
      </c>
      <c r="I112" s="196"/>
      <c r="J112" s="197">
        <f t="shared" si="10"/>
        <v>0</v>
      </c>
      <c r="K112" s="193" t="s">
        <v>21</v>
      </c>
      <c r="L112" s="60"/>
      <c r="M112" s="198" t="s">
        <v>21</v>
      </c>
      <c r="N112" s="199" t="s">
        <v>39</v>
      </c>
      <c r="O112" s="41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23" t="s">
        <v>281</v>
      </c>
      <c r="AT112" s="23" t="s">
        <v>127</v>
      </c>
      <c r="AU112" s="23" t="s">
        <v>76</v>
      </c>
      <c r="AY112" s="23" t="s">
        <v>124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23" t="s">
        <v>76</v>
      </c>
      <c r="BK112" s="202">
        <f t="shared" si="19"/>
        <v>0</v>
      </c>
      <c r="BL112" s="23" t="s">
        <v>281</v>
      </c>
      <c r="BM112" s="23" t="s">
        <v>549</v>
      </c>
    </row>
    <row r="113" spans="2:65" s="1" customFormat="1" ht="16.5" customHeight="1">
      <c r="B113" s="40"/>
      <c r="C113" s="191" t="s">
        <v>410</v>
      </c>
      <c r="D113" s="191" t="s">
        <v>127</v>
      </c>
      <c r="E113" s="192" t="s">
        <v>743</v>
      </c>
      <c r="F113" s="193" t="s">
        <v>744</v>
      </c>
      <c r="G113" s="194" t="s">
        <v>577</v>
      </c>
      <c r="H113" s="195">
        <v>2</v>
      </c>
      <c r="I113" s="196"/>
      <c r="J113" s="197">
        <f t="shared" si="10"/>
        <v>0</v>
      </c>
      <c r="K113" s="193" t="s">
        <v>21</v>
      </c>
      <c r="L113" s="60"/>
      <c r="M113" s="198" t="s">
        <v>21</v>
      </c>
      <c r="N113" s="199" t="s">
        <v>39</v>
      </c>
      <c r="O113" s="41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23" t="s">
        <v>281</v>
      </c>
      <c r="AT113" s="23" t="s">
        <v>127</v>
      </c>
      <c r="AU113" s="23" t="s">
        <v>76</v>
      </c>
      <c r="AY113" s="23" t="s">
        <v>124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23" t="s">
        <v>76</v>
      </c>
      <c r="BK113" s="202">
        <f t="shared" si="19"/>
        <v>0</v>
      </c>
      <c r="BL113" s="23" t="s">
        <v>281</v>
      </c>
      <c r="BM113" s="23" t="s">
        <v>563</v>
      </c>
    </row>
    <row r="114" spans="2:65" s="1" customFormat="1" ht="16.5" customHeight="1">
      <c r="B114" s="40"/>
      <c r="C114" s="191" t="s">
        <v>414</v>
      </c>
      <c r="D114" s="191" t="s">
        <v>127</v>
      </c>
      <c r="E114" s="192" t="s">
        <v>745</v>
      </c>
      <c r="F114" s="193" t="s">
        <v>746</v>
      </c>
      <c r="G114" s="194" t="s">
        <v>252</v>
      </c>
      <c r="H114" s="195">
        <v>0.3</v>
      </c>
      <c r="I114" s="196"/>
      <c r="J114" s="197">
        <f t="shared" si="10"/>
        <v>0</v>
      </c>
      <c r="K114" s="193" t="s">
        <v>21</v>
      </c>
      <c r="L114" s="60"/>
      <c r="M114" s="198" t="s">
        <v>21</v>
      </c>
      <c r="N114" s="199" t="s">
        <v>39</v>
      </c>
      <c r="O114" s="41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23" t="s">
        <v>281</v>
      </c>
      <c r="AT114" s="23" t="s">
        <v>127</v>
      </c>
      <c r="AU114" s="23" t="s">
        <v>76</v>
      </c>
      <c r="AY114" s="23" t="s">
        <v>124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23" t="s">
        <v>76</v>
      </c>
      <c r="BK114" s="202">
        <f t="shared" si="19"/>
        <v>0</v>
      </c>
      <c r="BL114" s="23" t="s">
        <v>281</v>
      </c>
      <c r="BM114" s="23" t="s">
        <v>574</v>
      </c>
    </row>
    <row r="115" spans="2:65" s="1" customFormat="1" ht="16.5" customHeight="1">
      <c r="B115" s="40"/>
      <c r="C115" s="191" t="s">
        <v>418</v>
      </c>
      <c r="D115" s="191" t="s">
        <v>127</v>
      </c>
      <c r="E115" s="192" t="s">
        <v>747</v>
      </c>
      <c r="F115" s="193" t="s">
        <v>748</v>
      </c>
      <c r="G115" s="194" t="s">
        <v>240</v>
      </c>
      <c r="H115" s="195">
        <v>30</v>
      </c>
      <c r="I115" s="196"/>
      <c r="J115" s="197">
        <f t="shared" si="10"/>
        <v>0</v>
      </c>
      <c r="K115" s="193" t="s">
        <v>21</v>
      </c>
      <c r="L115" s="60"/>
      <c r="M115" s="198" t="s">
        <v>21</v>
      </c>
      <c r="N115" s="199" t="s">
        <v>39</v>
      </c>
      <c r="O115" s="41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23" t="s">
        <v>281</v>
      </c>
      <c r="AT115" s="23" t="s">
        <v>127</v>
      </c>
      <c r="AU115" s="23" t="s">
        <v>76</v>
      </c>
      <c r="AY115" s="23" t="s">
        <v>124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23" t="s">
        <v>76</v>
      </c>
      <c r="BK115" s="202">
        <f t="shared" si="19"/>
        <v>0</v>
      </c>
      <c r="BL115" s="23" t="s">
        <v>281</v>
      </c>
      <c r="BM115" s="23" t="s">
        <v>605</v>
      </c>
    </row>
    <row r="116" spans="2:65" s="1" customFormat="1" ht="16.5" customHeight="1">
      <c r="B116" s="40"/>
      <c r="C116" s="191" t="s">
        <v>422</v>
      </c>
      <c r="D116" s="191" t="s">
        <v>127</v>
      </c>
      <c r="E116" s="192" t="s">
        <v>749</v>
      </c>
      <c r="F116" s="193" t="s">
        <v>750</v>
      </c>
      <c r="G116" s="194" t="s">
        <v>577</v>
      </c>
      <c r="H116" s="195">
        <v>2</v>
      </c>
      <c r="I116" s="196"/>
      <c r="J116" s="197">
        <f t="shared" si="10"/>
        <v>0</v>
      </c>
      <c r="K116" s="193" t="s">
        <v>21</v>
      </c>
      <c r="L116" s="60"/>
      <c r="M116" s="198" t="s">
        <v>21</v>
      </c>
      <c r="N116" s="199" t="s">
        <v>39</v>
      </c>
      <c r="O116" s="41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23" t="s">
        <v>281</v>
      </c>
      <c r="AT116" s="23" t="s">
        <v>127</v>
      </c>
      <c r="AU116" s="23" t="s">
        <v>76</v>
      </c>
      <c r="AY116" s="23" t="s">
        <v>124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23" t="s">
        <v>76</v>
      </c>
      <c r="BK116" s="202">
        <f t="shared" si="19"/>
        <v>0</v>
      </c>
      <c r="BL116" s="23" t="s">
        <v>281</v>
      </c>
      <c r="BM116" s="23" t="s">
        <v>620</v>
      </c>
    </row>
    <row r="117" spans="2:65" s="1" customFormat="1" ht="16.5" customHeight="1">
      <c r="B117" s="40"/>
      <c r="C117" s="191" t="s">
        <v>427</v>
      </c>
      <c r="D117" s="191" t="s">
        <v>127</v>
      </c>
      <c r="E117" s="192" t="s">
        <v>751</v>
      </c>
      <c r="F117" s="193" t="s">
        <v>752</v>
      </c>
      <c r="G117" s="194" t="s">
        <v>252</v>
      </c>
      <c r="H117" s="195">
        <v>4.2</v>
      </c>
      <c r="I117" s="196"/>
      <c r="J117" s="197">
        <f t="shared" si="10"/>
        <v>0</v>
      </c>
      <c r="K117" s="193" t="s">
        <v>21</v>
      </c>
      <c r="L117" s="60"/>
      <c r="M117" s="198" t="s">
        <v>21</v>
      </c>
      <c r="N117" s="199" t="s">
        <v>39</v>
      </c>
      <c r="O117" s="41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23" t="s">
        <v>281</v>
      </c>
      <c r="AT117" s="23" t="s">
        <v>127</v>
      </c>
      <c r="AU117" s="23" t="s">
        <v>76</v>
      </c>
      <c r="AY117" s="23" t="s">
        <v>124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23" t="s">
        <v>76</v>
      </c>
      <c r="BK117" s="202">
        <f t="shared" si="19"/>
        <v>0</v>
      </c>
      <c r="BL117" s="23" t="s">
        <v>281</v>
      </c>
      <c r="BM117" s="23" t="s">
        <v>628</v>
      </c>
    </row>
    <row r="118" spans="2:65" s="1" customFormat="1" ht="16.5" customHeight="1">
      <c r="B118" s="40"/>
      <c r="C118" s="191" t="s">
        <v>431</v>
      </c>
      <c r="D118" s="191" t="s">
        <v>127</v>
      </c>
      <c r="E118" s="192" t="s">
        <v>753</v>
      </c>
      <c r="F118" s="193" t="s">
        <v>754</v>
      </c>
      <c r="G118" s="194" t="s">
        <v>240</v>
      </c>
      <c r="H118" s="195">
        <v>50</v>
      </c>
      <c r="I118" s="196"/>
      <c r="J118" s="197">
        <f t="shared" si="10"/>
        <v>0</v>
      </c>
      <c r="K118" s="193" t="s">
        <v>21</v>
      </c>
      <c r="L118" s="60"/>
      <c r="M118" s="198" t="s">
        <v>21</v>
      </c>
      <c r="N118" s="199" t="s">
        <v>39</v>
      </c>
      <c r="O118" s="41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AR118" s="23" t="s">
        <v>281</v>
      </c>
      <c r="AT118" s="23" t="s">
        <v>127</v>
      </c>
      <c r="AU118" s="23" t="s">
        <v>76</v>
      </c>
      <c r="AY118" s="23" t="s">
        <v>124</v>
      </c>
      <c r="BE118" s="202">
        <f t="shared" si="14"/>
        <v>0</v>
      </c>
      <c r="BF118" s="202">
        <f t="shared" si="15"/>
        <v>0</v>
      </c>
      <c r="BG118" s="202">
        <f t="shared" si="16"/>
        <v>0</v>
      </c>
      <c r="BH118" s="202">
        <f t="shared" si="17"/>
        <v>0</v>
      </c>
      <c r="BI118" s="202">
        <f t="shared" si="18"/>
        <v>0</v>
      </c>
      <c r="BJ118" s="23" t="s">
        <v>76</v>
      </c>
      <c r="BK118" s="202">
        <f t="shared" si="19"/>
        <v>0</v>
      </c>
      <c r="BL118" s="23" t="s">
        <v>281</v>
      </c>
      <c r="BM118" s="23" t="s">
        <v>638</v>
      </c>
    </row>
    <row r="119" spans="2:65" s="1" customFormat="1" ht="16.5" customHeight="1">
      <c r="B119" s="40"/>
      <c r="C119" s="191" t="s">
        <v>435</v>
      </c>
      <c r="D119" s="191" t="s">
        <v>127</v>
      </c>
      <c r="E119" s="192" t="s">
        <v>755</v>
      </c>
      <c r="F119" s="193" t="s">
        <v>756</v>
      </c>
      <c r="G119" s="194" t="s">
        <v>240</v>
      </c>
      <c r="H119" s="195">
        <v>50</v>
      </c>
      <c r="I119" s="196"/>
      <c r="J119" s="197">
        <f t="shared" si="10"/>
        <v>0</v>
      </c>
      <c r="K119" s="193" t="s">
        <v>21</v>
      </c>
      <c r="L119" s="60"/>
      <c r="M119" s="198" t="s">
        <v>21</v>
      </c>
      <c r="N119" s="199" t="s">
        <v>39</v>
      </c>
      <c r="O119" s="41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AR119" s="23" t="s">
        <v>281</v>
      </c>
      <c r="AT119" s="23" t="s">
        <v>127</v>
      </c>
      <c r="AU119" s="23" t="s">
        <v>76</v>
      </c>
      <c r="AY119" s="23" t="s">
        <v>124</v>
      </c>
      <c r="BE119" s="202">
        <f t="shared" si="14"/>
        <v>0</v>
      </c>
      <c r="BF119" s="202">
        <f t="shared" si="15"/>
        <v>0</v>
      </c>
      <c r="BG119" s="202">
        <f t="shared" si="16"/>
        <v>0</v>
      </c>
      <c r="BH119" s="202">
        <f t="shared" si="17"/>
        <v>0</v>
      </c>
      <c r="BI119" s="202">
        <f t="shared" si="18"/>
        <v>0</v>
      </c>
      <c r="BJ119" s="23" t="s">
        <v>76</v>
      </c>
      <c r="BK119" s="202">
        <f t="shared" si="19"/>
        <v>0</v>
      </c>
      <c r="BL119" s="23" t="s">
        <v>281</v>
      </c>
      <c r="BM119" s="23" t="s">
        <v>757</v>
      </c>
    </row>
    <row r="120" spans="2:65" s="1" customFormat="1" ht="16.5" customHeight="1">
      <c r="B120" s="40"/>
      <c r="C120" s="191" t="s">
        <v>446</v>
      </c>
      <c r="D120" s="191" t="s">
        <v>127</v>
      </c>
      <c r="E120" s="192" t="s">
        <v>758</v>
      </c>
      <c r="F120" s="193" t="s">
        <v>759</v>
      </c>
      <c r="G120" s="194" t="s">
        <v>240</v>
      </c>
      <c r="H120" s="195">
        <v>50</v>
      </c>
      <c r="I120" s="196"/>
      <c r="J120" s="197">
        <f t="shared" si="10"/>
        <v>0</v>
      </c>
      <c r="K120" s="193" t="s">
        <v>21</v>
      </c>
      <c r="L120" s="60"/>
      <c r="M120" s="198" t="s">
        <v>21</v>
      </c>
      <c r="N120" s="199" t="s">
        <v>39</v>
      </c>
      <c r="O120" s="41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AR120" s="23" t="s">
        <v>281</v>
      </c>
      <c r="AT120" s="23" t="s">
        <v>127</v>
      </c>
      <c r="AU120" s="23" t="s">
        <v>76</v>
      </c>
      <c r="AY120" s="23" t="s">
        <v>124</v>
      </c>
      <c r="BE120" s="202">
        <f t="shared" si="14"/>
        <v>0</v>
      </c>
      <c r="BF120" s="202">
        <f t="shared" si="15"/>
        <v>0</v>
      </c>
      <c r="BG120" s="202">
        <f t="shared" si="16"/>
        <v>0</v>
      </c>
      <c r="BH120" s="202">
        <f t="shared" si="17"/>
        <v>0</v>
      </c>
      <c r="BI120" s="202">
        <f t="shared" si="18"/>
        <v>0</v>
      </c>
      <c r="BJ120" s="23" t="s">
        <v>76</v>
      </c>
      <c r="BK120" s="202">
        <f t="shared" si="19"/>
        <v>0</v>
      </c>
      <c r="BL120" s="23" t="s">
        <v>281</v>
      </c>
      <c r="BM120" s="23" t="s">
        <v>760</v>
      </c>
    </row>
    <row r="121" spans="2:65" s="1" customFormat="1" ht="16.5" customHeight="1">
      <c r="B121" s="40"/>
      <c r="C121" s="191" t="s">
        <v>452</v>
      </c>
      <c r="D121" s="191" t="s">
        <v>127</v>
      </c>
      <c r="E121" s="192" t="s">
        <v>761</v>
      </c>
      <c r="F121" s="193" t="s">
        <v>728</v>
      </c>
      <c r="G121" s="194" t="s">
        <v>729</v>
      </c>
      <c r="H121" s="195">
        <v>1</v>
      </c>
      <c r="I121" s="196"/>
      <c r="J121" s="197">
        <f t="shared" si="10"/>
        <v>0</v>
      </c>
      <c r="K121" s="193" t="s">
        <v>21</v>
      </c>
      <c r="L121" s="60"/>
      <c r="M121" s="198" t="s">
        <v>21</v>
      </c>
      <c r="N121" s="199" t="s">
        <v>39</v>
      </c>
      <c r="O121" s="41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AR121" s="23" t="s">
        <v>281</v>
      </c>
      <c r="AT121" s="23" t="s">
        <v>127</v>
      </c>
      <c r="AU121" s="23" t="s">
        <v>76</v>
      </c>
      <c r="AY121" s="23" t="s">
        <v>124</v>
      </c>
      <c r="BE121" s="202">
        <f t="shared" si="14"/>
        <v>0</v>
      </c>
      <c r="BF121" s="202">
        <f t="shared" si="15"/>
        <v>0</v>
      </c>
      <c r="BG121" s="202">
        <f t="shared" si="16"/>
        <v>0</v>
      </c>
      <c r="BH121" s="202">
        <f t="shared" si="17"/>
        <v>0</v>
      </c>
      <c r="BI121" s="202">
        <f t="shared" si="18"/>
        <v>0</v>
      </c>
      <c r="BJ121" s="23" t="s">
        <v>76</v>
      </c>
      <c r="BK121" s="202">
        <f t="shared" si="19"/>
        <v>0</v>
      </c>
      <c r="BL121" s="23" t="s">
        <v>281</v>
      </c>
      <c r="BM121" s="23" t="s">
        <v>762</v>
      </c>
    </row>
    <row r="122" spans="2:63" s="10" customFormat="1" ht="36.75" customHeight="1">
      <c r="B122" s="175"/>
      <c r="C122" s="176"/>
      <c r="D122" s="177" t="s">
        <v>67</v>
      </c>
      <c r="E122" s="178" t="s">
        <v>291</v>
      </c>
      <c r="F122" s="178" t="s">
        <v>763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SUM(P123:P146)</f>
        <v>0</v>
      </c>
      <c r="Q122" s="183"/>
      <c r="R122" s="184">
        <f>SUM(R123:R146)</f>
        <v>0</v>
      </c>
      <c r="S122" s="183"/>
      <c r="T122" s="185">
        <f>SUM(T123:T146)</f>
        <v>0</v>
      </c>
      <c r="AR122" s="186" t="s">
        <v>78</v>
      </c>
      <c r="AT122" s="187" t="s">
        <v>67</v>
      </c>
      <c r="AU122" s="187" t="s">
        <v>68</v>
      </c>
      <c r="AY122" s="186" t="s">
        <v>124</v>
      </c>
      <c r="BK122" s="188">
        <f>SUM(BK123:BK146)</f>
        <v>0</v>
      </c>
    </row>
    <row r="123" spans="2:65" s="1" customFormat="1" ht="16.5" customHeight="1">
      <c r="B123" s="40"/>
      <c r="C123" s="231" t="s">
        <v>456</v>
      </c>
      <c r="D123" s="231" t="s">
        <v>291</v>
      </c>
      <c r="E123" s="232" t="s">
        <v>764</v>
      </c>
      <c r="F123" s="233" t="s">
        <v>765</v>
      </c>
      <c r="G123" s="234" t="s">
        <v>240</v>
      </c>
      <c r="H123" s="235">
        <v>50</v>
      </c>
      <c r="I123" s="236"/>
      <c r="J123" s="237">
        <f aca="true" t="shared" si="20" ref="J123:J146">ROUND(I123*H123,2)</f>
        <v>0</v>
      </c>
      <c r="K123" s="233" t="s">
        <v>21</v>
      </c>
      <c r="L123" s="238"/>
      <c r="M123" s="239" t="s">
        <v>21</v>
      </c>
      <c r="N123" s="240" t="s">
        <v>39</v>
      </c>
      <c r="O123" s="41"/>
      <c r="P123" s="200">
        <f aca="true" t="shared" si="21" ref="P123:P146">O123*H123</f>
        <v>0</v>
      </c>
      <c r="Q123" s="200">
        <v>0</v>
      </c>
      <c r="R123" s="200">
        <f aca="true" t="shared" si="22" ref="R123:R146">Q123*H123</f>
        <v>0</v>
      </c>
      <c r="S123" s="200">
        <v>0</v>
      </c>
      <c r="T123" s="201">
        <f aca="true" t="shared" si="23" ref="T123:T146">S123*H123</f>
        <v>0</v>
      </c>
      <c r="AR123" s="23" t="s">
        <v>410</v>
      </c>
      <c r="AT123" s="23" t="s">
        <v>291</v>
      </c>
      <c r="AU123" s="23" t="s">
        <v>76</v>
      </c>
      <c r="AY123" s="23" t="s">
        <v>124</v>
      </c>
      <c r="BE123" s="202">
        <f aca="true" t="shared" si="24" ref="BE123:BE146">IF(N123="základní",J123,0)</f>
        <v>0</v>
      </c>
      <c r="BF123" s="202">
        <f aca="true" t="shared" si="25" ref="BF123:BF146">IF(N123="snížená",J123,0)</f>
        <v>0</v>
      </c>
      <c r="BG123" s="202">
        <f aca="true" t="shared" si="26" ref="BG123:BG146">IF(N123="zákl. přenesená",J123,0)</f>
        <v>0</v>
      </c>
      <c r="BH123" s="202">
        <f aca="true" t="shared" si="27" ref="BH123:BH146">IF(N123="sníž. přenesená",J123,0)</f>
        <v>0</v>
      </c>
      <c r="BI123" s="202">
        <f aca="true" t="shared" si="28" ref="BI123:BI146">IF(N123="nulová",J123,0)</f>
        <v>0</v>
      </c>
      <c r="BJ123" s="23" t="s">
        <v>76</v>
      </c>
      <c r="BK123" s="202">
        <f aca="true" t="shared" si="29" ref="BK123:BK146">ROUND(I123*H123,2)</f>
        <v>0</v>
      </c>
      <c r="BL123" s="23" t="s">
        <v>281</v>
      </c>
      <c r="BM123" s="23" t="s">
        <v>290</v>
      </c>
    </row>
    <row r="124" spans="2:65" s="1" customFormat="1" ht="16.5" customHeight="1">
      <c r="B124" s="40"/>
      <c r="C124" s="231" t="s">
        <v>460</v>
      </c>
      <c r="D124" s="231" t="s">
        <v>291</v>
      </c>
      <c r="E124" s="232" t="s">
        <v>766</v>
      </c>
      <c r="F124" s="233" t="s">
        <v>767</v>
      </c>
      <c r="G124" s="234" t="s">
        <v>240</v>
      </c>
      <c r="H124" s="235">
        <v>12</v>
      </c>
      <c r="I124" s="236"/>
      <c r="J124" s="237">
        <f t="shared" si="20"/>
        <v>0</v>
      </c>
      <c r="K124" s="233" t="s">
        <v>21</v>
      </c>
      <c r="L124" s="238"/>
      <c r="M124" s="239" t="s">
        <v>21</v>
      </c>
      <c r="N124" s="240" t="s">
        <v>39</v>
      </c>
      <c r="O124" s="41"/>
      <c r="P124" s="200">
        <f t="shared" si="21"/>
        <v>0</v>
      </c>
      <c r="Q124" s="200">
        <v>0</v>
      </c>
      <c r="R124" s="200">
        <f t="shared" si="22"/>
        <v>0</v>
      </c>
      <c r="S124" s="200">
        <v>0</v>
      </c>
      <c r="T124" s="201">
        <f t="shared" si="23"/>
        <v>0</v>
      </c>
      <c r="AR124" s="23" t="s">
        <v>410</v>
      </c>
      <c r="AT124" s="23" t="s">
        <v>291</v>
      </c>
      <c r="AU124" s="23" t="s">
        <v>76</v>
      </c>
      <c r="AY124" s="23" t="s">
        <v>124</v>
      </c>
      <c r="BE124" s="202">
        <f t="shared" si="24"/>
        <v>0</v>
      </c>
      <c r="BF124" s="202">
        <f t="shared" si="25"/>
        <v>0</v>
      </c>
      <c r="BG124" s="202">
        <f t="shared" si="26"/>
        <v>0</v>
      </c>
      <c r="BH124" s="202">
        <f t="shared" si="27"/>
        <v>0</v>
      </c>
      <c r="BI124" s="202">
        <f t="shared" si="28"/>
        <v>0</v>
      </c>
      <c r="BJ124" s="23" t="s">
        <v>76</v>
      </c>
      <c r="BK124" s="202">
        <f t="shared" si="29"/>
        <v>0</v>
      </c>
      <c r="BL124" s="23" t="s">
        <v>281</v>
      </c>
      <c r="BM124" s="23" t="s">
        <v>768</v>
      </c>
    </row>
    <row r="125" spans="2:65" s="1" customFormat="1" ht="16.5" customHeight="1">
      <c r="B125" s="40"/>
      <c r="C125" s="231" t="s">
        <v>467</v>
      </c>
      <c r="D125" s="231" t="s">
        <v>291</v>
      </c>
      <c r="E125" s="232" t="s">
        <v>769</v>
      </c>
      <c r="F125" s="233" t="s">
        <v>770</v>
      </c>
      <c r="G125" s="234" t="s">
        <v>577</v>
      </c>
      <c r="H125" s="235">
        <v>3</v>
      </c>
      <c r="I125" s="236"/>
      <c r="J125" s="237">
        <f t="shared" si="20"/>
        <v>0</v>
      </c>
      <c r="K125" s="233" t="s">
        <v>21</v>
      </c>
      <c r="L125" s="238"/>
      <c r="M125" s="239" t="s">
        <v>21</v>
      </c>
      <c r="N125" s="240" t="s">
        <v>39</v>
      </c>
      <c r="O125" s="41"/>
      <c r="P125" s="200">
        <f t="shared" si="21"/>
        <v>0</v>
      </c>
      <c r="Q125" s="200">
        <v>0</v>
      </c>
      <c r="R125" s="200">
        <f t="shared" si="22"/>
        <v>0</v>
      </c>
      <c r="S125" s="200">
        <v>0</v>
      </c>
      <c r="T125" s="201">
        <f t="shared" si="23"/>
        <v>0</v>
      </c>
      <c r="AR125" s="23" t="s">
        <v>410</v>
      </c>
      <c r="AT125" s="23" t="s">
        <v>291</v>
      </c>
      <c r="AU125" s="23" t="s">
        <v>76</v>
      </c>
      <c r="AY125" s="23" t="s">
        <v>124</v>
      </c>
      <c r="BE125" s="202">
        <f t="shared" si="24"/>
        <v>0</v>
      </c>
      <c r="BF125" s="202">
        <f t="shared" si="25"/>
        <v>0</v>
      </c>
      <c r="BG125" s="202">
        <f t="shared" si="26"/>
        <v>0</v>
      </c>
      <c r="BH125" s="202">
        <f t="shared" si="27"/>
        <v>0</v>
      </c>
      <c r="BI125" s="202">
        <f t="shared" si="28"/>
        <v>0</v>
      </c>
      <c r="BJ125" s="23" t="s">
        <v>76</v>
      </c>
      <c r="BK125" s="202">
        <f t="shared" si="29"/>
        <v>0</v>
      </c>
      <c r="BL125" s="23" t="s">
        <v>281</v>
      </c>
      <c r="BM125" s="23" t="s">
        <v>314</v>
      </c>
    </row>
    <row r="126" spans="2:65" s="1" customFormat="1" ht="16.5" customHeight="1">
      <c r="B126" s="40"/>
      <c r="C126" s="231" t="s">
        <v>472</v>
      </c>
      <c r="D126" s="231" t="s">
        <v>291</v>
      </c>
      <c r="E126" s="232" t="s">
        <v>771</v>
      </c>
      <c r="F126" s="233" t="s">
        <v>772</v>
      </c>
      <c r="G126" s="234" t="s">
        <v>577</v>
      </c>
      <c r="H126" s="235">
        <v>3</v>
      </c>
      <c r="I126" s="236"/>
      <c r="J126" s="237">
        <f t="shared" si="20"/>
        <v>0</v>
      </c>
      <c r="K126" s="233" t="s">
        <v>21</v>
      </c>
      <c r="L126" s="238"/>
      <c r="M126" s="239" t="s">
        <v>21</v>
      </c>
      <c r="N126" s="240" t="s">
        <v>39</v>
      </c>
      <c r="O126" s="41"/>
      <c r="P126" s="200">
        <f t="shared" si="21"/>
        <v>0</v>
      </c>
      <c r="Q126" s="200">
        <v>0</v>
      </c>
      <c r="R126" s="200">
        <f t="shared" si="22"/>
        <v>0</v>
      </c>
      <c r="S126" s="200">
        <v>0</v>
      </c>
      <c r="T126" s="201">
        <f t="shared" si="23"/>
        <v>0</v>
      </c>
      <c r="AR126" s="23" t="s">
        <v>410</v>
      </c>
      <c r="AT126" s="23" t="s">
        <v>291</v>
      </c>
      <c r="AU126" s="23" t="s">
        <v>76</v>
      </c>
      <c r="AY126" s="23" t="s">
        <v>124</v>
      </c>
      <c r="BE126" s="202">
        <f t="shared" si="24"/>
        <v>0</v>
      </c>
      <c r="BF126" s="202">
        <f t="shared" si="25"/>
        <v>0</v>
      </c>
      <c r="BG126" s="202">
        <f t="shared" si="26"/>
        <v>0</v>
      </c>
      <c r="BH126" s="202">
        <f t="shared" si="27"/>
        <v>0</v>
      </c>
      <c r="BI126" s="202">
        <f t="shared" si="28"/>
        <v>0</v>
      </c>
      <c r="BJ126" s="23" t="s">
        <v>76</v>
      </c>
      <c r="BK126" s="202">
        <f t="shared" si="29"/>
        <v>0</v>
      </c>
      <c r="BL126" s="23" t="s">
        <v>281</v>
      </c>
      <c r="BM126" s="23" t="s">
        <v>324</v>
      </c>
    </row>
    <row r="127" spans="2:65" s="1" customFormat="1" ht="16.5" customHeight="1">
      <c r="B127" s="40"/>
      <c r="C127" s="231" t="s">
        <v>476</v>
      </c>
      <c r="D127" s="231" t="s">
        <v>291</v>
      </c>
      <c r="E127" s="232" t="s">
        <v>773</v>
      </c>
      <c r="F127" s="233" t="s">
        <v>774</v>
      </c>
      <c r="G127" s="234" t="s">
        <v>577</v>
      </c>
      <c r="H127" s="235">
        <v>1</v>
      </c>
      <c r="I127" s="236"/>
      <c r="J127" s="237">
        <f t="shared" si="20"/>
        <v>0</v>
      </c>
      <c r="K127" s="233" t="s">
        <v>21</v>
      </c>
      <c r="L127" s="238"/>
      <c r="M127" s="239" t="s">
        <v>21</v>
      </c>
      <c r="N127" s="240" t="s">
        <v>39</v>
      </c>
      <c r="O127" s="41"/>
      <c r="P127" s="200">
        <f t="shared" si="21"/>
        <v>0</v>
      </c>
      <c r="Q127" s="200">
        <v>0</v>
      </c>
      <c r="R127" s="200">
        <f t="shared" si="22"/>
        <v>0</v>
      </c>
      <c r="S127" s="200">
        <v>0</v>
      </c>
      <c r="T127" s="201">
        <f t="shared" si="23"/>
        <v>0</v>
      </c>
      <c r="AR127" s="23" t="s">
        <v>410</v>
      </c>
      <c r="AT127" s="23" t="s">
        <v>291</v>
      </c>
      <c r="AU127" s="23" t="s">
        <v>76</v>
      </c>
      <c r="AY127" s="23" t="s">
        <v>124</v>
      </c>
      <c r="BE127" s="202">
        <f t="shared" si="24"/>
        <v>0</v>
      </c>
      <c r="BF127" s="202">
        <f t="shared" si="25"/>
        <v>0</v>
      </c>
      <c r="BG127" s="202">
        <f t="shared" si="26"/>
        <v>0</v>
      </c>
      <c r="BH127" s="202">
        <f t="shared" si="27"/>
        <v>0</v>
      </c>
      <c r="BI127" s="202">
        <f t="shared" si="28"/>
        <v>0</v>
      </c>
      <c r="BJ127" s="23" t="s">
        <v>76</v>
      </c>
      <c r="BK127" s="202">
        <f t="shared" si="29"/>
        <v>0</v>
      </c>
      <c r="BL127" s="23" t="s">
        <v>281</v>
      </c>
      <c r="BM127" s="23" t="s">
        <v>371</v>
      </c>
    </row>
    <row r="128" spans="2:65" s="1" customFormat="1" ht="16.5" customHeight="1">
      <c r="B128" s="40"/>
      <c r="C128" s="231" t="s">
        <v>480</v>
      </c>
      <c r="D128" s="231" t="s">
        <v>291</v>
      </c>
      <c r="E128" s="232" t="s">
        <v>775</v>
      </c>
      <c r="F128" s="233" t="s">
        <v>776</v>
      </c>
      <c r="G128" s="234" t="s">
        <v>577</v>
      </c>
      <c r="H128" s="235">
        <v>2</v>
      </c>
      <c r="I128" s="236"/>
      <c r="J128" s="237">
        <f t="shared" si="20"/>
        <v>0</v>
      </c>
      <c r="K128" s="233" t="s">
        <v>21</v>
      </c>
      <c r="L128" s="238"/>
      <c r="M128" s="239" t="s">
        <v>21</v>
      </c>
      <c r="N128" s="240" t="s">
        <v>39</v>
      </c>
      <c r="O128" s="41"/>
      <c r="P128" s="200">
        <f t="shared" si="21"/>
        <v>0</v>
      </c>
      <c r="Q128" s="200">
        <v>0</v>
      </c>
      <c r="R128" s="200">
        <f t="shared" si="22"/>
        <v>0</v>
      </c>
      <c r="S128" s="200">
        <v>0</v>
      </c>
      <c r="T128" s="201">
        <f t="shared" si="23"/>
        <v>0</v>
      </c>
      <c r="AR128" s="23" t="s">
        <v>410</v>
      </c>
      <c r="AT128" s="23" t="s">
        <v>291</v>
      </c>
      <c r="AU128" s="23" t="s">
        <v>76</v>
      </c>
      <c r="AY128" s="23" t="s">
        <v>124</v>
      </c>
      <c r="BE128" s="202">
        <f t="shared" si="24"/>
        <v>0</v>
      </c>
      <c r="BF128" s="202">
        <f t="shared" si="25"/>
        <v>0</v>
      </c>
      <c r="BG128" s="202">
        <f t="shared" si="26"/>
        <v>0</v>
      </c>
      <c r="BH128" s="202">
        <f t="shared" si="27"/>
        <v>0</v>
      </c>
      <c r="BI128" s="202">
        <f t="shared" si="28"/>
        <v>0</v>
      </c>
      <c r="BJ128" s="23" t="s">
        <v>76</v>
      </c>
      <c r="BK128" s="202">
        <f t="shared" si="29"/>
        <v>0</v>
      </c>
      <c r="BL128" s="23" t="s">
        <v>281</v>
      </c>
      <c r="BM128" s="23" t="s">
        <v>441</v>
      </c>
    </row>
    <row r="129" spans="2:65" s="1" customFormat="1" ht="16.5" customHeight="1">
      <c r="B129" s="40"/>
      <c r="C129" s="231" t="s">
        <v>484</v>
      </c>
      <c r="D129" s="231" t="s">
        <v>291</v>
      </c>
      <c r="E129" s="232" t="s">
        <v>777</v>
      </c>
      <c r="F129" s="233" t="s">
        <v>698</v>
      </c>
      <c r="G129" s="234" t="s">
        <v>577</v>
      </c>
      <c r="H129" s="235">
        <v>1</v>
      </c>
      <c r="I129" s="236"/>
      <c r="J129" s="237">
        <f t="shared" si="20"/>
        <v>0</v>
      </c>
      <c r="K129" s="233" t="s">
        <v>21</v>
      </c>
      <c r="L129" s="238"/>
      <c r="M129" s="239" t="s">
        <v>21</v>
      </c>
      <c r="N129" s="240" t="s">
        <v>39</v>
      </c>
      <c r="O129" s="41"/>
      <c r="P129" s="200">
        <f t="shared" si="21"/>
        <v>0</v>
      </c>
      <c r="Q129" s="200">
        <v>0</v>
      </c>
      <c r="R129" s="200">
        <f t="shared" si="22"/>
        <v>0</v>
      </c>
      <c r="S129" s="200">
        <v>0</v>
      </c>
      <c r="T129" s="201">
        <f t="shared" si="23"/>
        <v>0</v>
      </c>
      <c r="AR129" s="23" t="s">
        <v>410</v>
      </c>
      <c r="AT129" s="23" t="s">
        <v>291</v>
      </c>
      <c r="AU129" s="23" t="s">
        <v>76</v>
      </c>
      <c r="AY129" s="23" t="s">
        <v>124</v>
      </c>
      <c r="BE129" s="202">
        <f t="shared" si="24"/>
        <v>0</v>
      </c>
      <c r="BF129" s="202">
        <f t="shared" si="25"/>
        <v>0</v>
      </c>
      <c r="BG129" s="202">
        <f t="shared" si="26"/>
        <v>0</v>
      </c>
      <c r="BH129" s="202">
        <f t="shared" si="27"/>
        <v>0</v>
      </c>
      <c r="BI129" s="202">
        <f t="shared" si="28"/>
        <v>0</v>
      </c>
      <c r="BJ129" s="23" t="s">
        <v>76</v>
      </c>
      <c r="BK129" s="202">
        <f t="shared" si="29"/>
        <v>0</v>
      </c>
      <c r="BL129" s="23" t="s">
        <v>281</v>
      </c>
      <c r="BM129" s="23" t="s">
        <v>778</v>
      </c>
    </row>
    <row r="130" spans="2:65" s="1" customFormat="1" ht="16.5" customHeight="1">
      <c r="B130" s="40"/>
      <c r="C130" s="231" t="s">
        <v>489</v>
      </c>
      <c r="D130" s="231" t="s">
        <v>291</v>
      </c>
      <c r="E130" s="232" t="s">
        <v>779</v>
      </c>
      <c r="F130" s="233" t="s">
        <v>700</v>
      </c>
      <c r="G130" s="234" t="s">
        <v>577</v>
      </c>
      <c r="H130" s="235">
        <v>1</v>
      </c>
      <c r="I130" s="236"/>
      <c r="J130" s="237">
        <f t="shared" si="20"/>
        <v>0</v>
      </c>
      <c r="K130" s="233" t="s">
        <v>21</v>
      </c>
      <c r="L130" s="238"/>
      <c r="M130" s="239" t="s">
        <v>21</v>
      </c>
      <c r="N130" s="240" t="s">
        <v>39</v>
      </c>
      <c r="O130" s="41"/>
      <c r="P130" s="200">
        <f t="shared" si="21"/>
        <v>0</v>
      </c>
      <c r="Q130" s="200">
        <v>0</v>
      </c>
      <c r="R130" s="200">
        <f t="shared" si="22"/>
        <v>0</v>
      </c>
      <c r="S130" s="200">
        <v>0</v>
      </c>
      <c r="T130" s="201">
        <f t="shared" si="23"/>
        <v>0</v>
      </c>
      <c r="AR130" s="23" t="s">
        <v>410</v>
      </c>
      <c r="AT130" s="23" t="s">
        <v>291</v>
      </c>
      <c r="AU130" s="23" t="s">
        <v>76</v>
      </c>
      <c r="AY130" s="23" t="s">
        <v>124</v>
      </c>
      <c r="BE130" s="202">
        <f t="shared" si="24"/>
        <v>0</v>
      </c>
      <c r="BF130" s="202">
        <f t="shared" si="25"/>
        <v>0</v>
      </c>
      <c r="BG130" s="202">
        <f t="shared" si="26"/>
        <v>0</v>
      </c>
      <c r="BH130" s="202">
        <f t="shared" si="27"/>
        <v>0</v>
      </c>
      <c r="BI130" s="202">
        <f t="shared" si="28"/>
        <v>0</v>
      </c>
      <c r="BJ130" s="23" t="s">
        <v>76</v>
      </c>
      <c r="BK130" s="202">
        <f t="shared" si="29"/>
        <v>0</v>
      </c>
      <c r="BL130" s="23" t="s">
        <v>281</v>
      </c>
      <c r="BM130" s="23" t="s">
        <v>780</v>
      </c>
    </row>
    <row r="131" spans="2:65" s="1" customFormat="1" ht="16.5" customHeight="1">
      <c r="B131" s="40"/>
      <c r="C131" s="231" t="s">
        <v>493</v>
      </c>
      <c r="D131" s="231" t="s">
        <v>291</v>
      </c>
      <c r="E131" s="232" t="s">
        <v>781</v>
      </c>
      <c r="F131" s="233" t="s">
        <v>782</v>
      </c>
      <c r="G131" s="234" t="s">
        <v>240</v>
      </c>
      <c r="H131" s="235">
        <v>50</v>
      </c>
      <c r="I131" s="236"/>
      <c r="J131" s="237">
        <f t="shared" si="20"/>
        <v>0</v>
      </c>
      <c r="K131" s="233" t="s">
        <v>21</v>
      </c>
      <c r="L131" s="238"/>
      <c r="M131" s="239" t="s">
        <v>21</v>
      </c>
      <c r="N131" s="240" t="s">
        <v>39</v>
      </c>
      <c r="O131" s="41"/>
      <c r="P131" s="200">
        <f t="shared" si="21"/>
        <v>0</v>
      </c>
      <c r="Q131" s="200">
        <v>0</v>
      </c>
      <c r="R131" s="200">
        <f t="shared" si="22"/>
        <v>0</v>
      </c>
      <c r="S131" s="200">
        <v>0</v>
      </c>
      <c r="T131" s="201">
        <f t="shared" si="23"/>
        <v>0</v>
      </c>
      <c r="AR131" s="23" t="s">
        <v>410</v>
      </c>
      <c r="AT131" s="23" t="s">
        <v>291</v>
      </c>
      <c r="AU131" s="23" t="s">
        <v>76</v>
      </c>
      <c r="AY131" s="23" t="s">
        <v>124</v>
      </c>
      <c r="BE131" s="202">
        <f t="shared" si="24"/>
        <v>0</v>
      </c>
      <c r="BF131" s="202">
        <f t="shared" si="25"/>
        <v>0</v>
      </c>
      <c r="BG131" s="202">
        <f t="shared" si="26"/>
        <v>0</v>
      </c>
      <c r="BH131" s="202">
        <f t="shared" si="27"/>
        <v>0</v>
      </c>
      <c r="BI131" s="202">
        <f t="shared" si="28"/>
        <v>0</v>
      </c>
      <c r="BJ131" s="23" t="s">
        <v>76</v>
      </c>
      <c r="BK131" s="202">
        <f t="shared" si="29"/>
        <v>0</v>
      </c>
      <c r="BL131" s="23" t="s">
        <v>281</v>
      </c>
      <c r="BM131" s="23" t="s">
        <v>783</v>
      </c>
    </row>
    <row r="132" spans="2:65" s="1" customFormat="1" ht="16.5" customHeight="1">
      <c r="B132" s="40"/>
      <c r="C132" s="231" t="s">
        <v>500</v>
      </c>
      <c r="D132" s="231" t="s">
        <v>291</v>
      </c>
      <c r="E132" s="232" t="s">
        <v>784</v>
      </c>
      <c r="F132" s="233" t="s">
        <v>706</v>
      </c>
      <c r="G132" s="234" t="s">
        <v>577</v>
      </c>
      <c r="H132" s="235">
        <v>2</v>
      </c>
      <c r="I132" s="236"/>
      <c r="J132" s="237">
        <f t="shared" si="20"/>
        <v>0</v>
      </c>
      <c r="K132" s="233" t="s">
        <v>21</v>
      </c>
      <c r="L132" s="238"/>
      <c r="M132" s="239" t="s">
        <v>21</v>
      </c>
      <c r="N132" s="240" t="s">
        <v>39</v>
      </c>
      <c r="O132" s="41"/>
      <c r="P132" s="200">
        <f t="shared" si="21"/>
        <v>0</v>
      </c>
      <c r="Q132" s="200">
        <v>0</v>
      </c>
      <c r="R132" s="200">
        <f t="shared" si="22"/>
        <v>0</v>
      </c>
      <c r="S132" s="200">
        <v>0</v>
      </c>
      <c r="T132" s="201">
        <f t="shared" si="23"/>
        <v>0</v>
      </c>
      <c r="AR132" s="23" t="s">
        <v>410</v>
      </c>
      <c r="AT132" s="23" t="s">
        <v>291</v>
      </c>
      <c r="AU132" s="23" t="s">
        <v>76</v>
      </c>
      <c r="AY132" s="23" t="s">
        <v>124</v>
      </c>
      <c r="BE132" s="202">
        <f t="shared" si="24"/>
        <v>0</v>
      </c>
      <c r="BF132" s="202">
        <f t="shared" si="25"/>
        <v>0</v>
      </c>
      <c r="BG132" s="202">
        <f t="shared" si="26"/>
        <v>0</v>
      </c>
      <c r="BH132" s="202">
        <f t="shared" si="27"/>
        <v>0</v>
      </c>
      <c r="BI132" s="202">
        <f t="shared" si="28"/>
        <v>0</v>
      </c>
      <c r="BJ132" s="23" t="s">
        <v>76</v>
      </c>
      <c r="BK132" s="202">
        <f t="shared" si="29"/>
        <v>0</v>
      </c>
      <c r="BL132" s="23" t="s">
        <v>281</v>
      </c>
      <c r="BM132" s="23" t="s">
        <v>785</v>
      </c>
    </row>
    <row r="133" spans="2:65" s="1" customFormat="1" ht="16.5" customHeight="1">
      <c r="B133" s="40"/>
      <c r="C133" s="231" t="s">
        <v>506</v>
      </c>
      <c r="D133" s="231" t="s">
        <v>291</v>
      </c>
      <c r="E133" s="232" t="s">
        <v>786</v>
      </c>
      <c r="F133" s="233" t="s">
        <v>787</v>
      </c>
      <c r="G133" s="234" t="s">
        <v>577</v>
      </c>
      <c r="H133" s="235">
        <v>8</v>
      </c>
      <c r="I133" s="236"/>
      <c r="J133" s="237">
        <f t="shared" si="20"/>
        <v>0</v>
      </c>
      <c r="K133" s="233" t="s">
        <v>21</v>
      </c>
      <c r="L133" s="238"/>
      <c r="M133" s="239" t="s">
        <v>21</v>
      </c>
      <c r="N133" s="240" t="s">
        <v>39</v>
      </c>
      <c r="O133" s="41"/>
      <c r="P133" s="200">
        <f t="shared" si="21"/>
        <v>0</v>
      </c>
      <c r="Q133" s="200">
        <v>0</v>
      </c>
      <c r="R133" s="200">
        <f t="shared" si="22"/>
        <v>0</v>
      </c>
      <c r="S133" s="200">
        <v>0</v>
      </c>
      <c r="T133" s="201">
        <f t="shared" si="23"/>
        <v>0</v>
      </c>
      <c r="AR133" s="23" t="s">
        <v>410</v>
      </c>
      <c r="AT133" s="23" t="s">
        <v>291</v>
      </c>
      <c r="AU133" s="23" t="s">
        <v>76</v>
      </c>
      <c r="AY133" s="23" t="s">
        <v>124</v>
      </c>
      <c r="BE133" s="202">
        <f t="shared" si="24"/>
        <v>0</v>
      </c>
      <c r="BF133" s="202">
        <f t="shared" si="25"/>
        <v>0</v>
      </c>
      <c r="BG133" s="202">
        <f t="shared" si="26"/>
        <v>0</v>
      </c>
      <c r="BH133" s="202">
        <f t="shared" si="27"/>
        <v>0</v>
      </c>
      <c r="BI133" s="202">
        <f t="shared" si="28"/>
        <v>0</v>
      </c>
      <c r="BJ133" s="23" t="s">
        <v>76</v>
      </c>
      <c r="BK133" s="202">
        <f t="shared" si="29"/>
        <v>0</v>
      </c>
      <c r="BL133" s="23" t="s">
        <v>281</v>
      </c>
      <c r="BM133" s="23" t="s">
        <v>788</v>
      </c>
    </row>
    <row r="134" spans="2:65" s="1" customFormat="1" ht="16.5" customHeight="1">
      <c r="B134" s="40"/>
      <c r="C134" s="231" t="s">
        <v>510</v>
      </c>
      <c r="D134" s="231" t="s">
        <v>291</v>
      </c>
      <c r="E134" s="232" t="s">
        <v>789</v>
      </c>
      <c r="F134" s="233" t="s">
        <v>790</v>
      </c>
      <c r="G134" s="234" t="s">
        <v>577</v>
      </c>
      <c r="H134" s="235">
        <v>2</v>
      </c>
      <c r="I134" s="236"/>
      <c r="J134" s="237">
        <f t="shared" si="20"/>
        <v>0</v>
      </c>
      <c r="K134" s="233" t="s">
        <v>21</v>
      </c>
      <c r="L134" s="238"/>
      <c r="M134" s="239" t="s">
        <v>21</v>
      </c>
      <c r="N134" s="240" t="s">
        <v>39</v>
      </c>
      <c r="O134" s="41"/>
      <c r="P134" s="200">
        <f t="shared" si="21"/>
        <v>0</v>
      </c>
      <c r="Q134" s="200">
        <v>0</v>
      </c>
      <c r="R134" s="200">
        <f t="shared" si="22"/>
        <v>0</v>
      </c>
      <c r="S134" s="200">
        <v>0</v>
      </c>
      <c r="T134" s="201">
        <f t="shared" si="23"/>
        <v>0</v>
      </c>
      <c r="AR134" s="23" t="s">
        <v>410</v>
      </c>
      <c r="AT134" s="23" t="s">
        <v>291</v>
      </c>
      <c r="AU134" s="23" t="s">
        <v>76</v>
      </c>
      <c r="AY134" s="23" t="s">
        <v>124</v>
      </c>
      <c r="BE134" s="202">
        <f t="shared" si="24"/>
        <v>0</v>
      </c>
      <c r="BF134" s="202">
        <f t="shared" si="25"/>
        <v>0</v>
      </c>
      <c r="BG134" s="202">
        <f t="shared" si="26"/>
        <v>0</v>
      </c>
      <c r="BH134" s="202">
        <f t="shared" si="27"/>
        <v>0</v>
      </c>
      <c r="BI134" s="202">
        <f t="shared" si="28"/>
        <v>0</v>
      </c>
      <c r="BJ134" s="23" t="s">
        <v>76</v>
      </c>
      <c r="BK134" s="202">
        <f t="shared" si="29"/>
        <v>0</v>
      </c>
      <c r="BL134" s="23" t="s">
        <v>281</v>
      </c>
      <c r="BM134" s="23" t="s">
        <v>791</v>
      </c>
    </row>
    <row r="135" spans="2:65" s="1" customFormat="1" ht="16.5" customHeight="1">
      <c r="B135" s="40"/>
      <c r="C135" s="231" t="s">
        <v>514</v>
      </c>
      <c r="D135" s="231" t="s">
        <v>291</v>
      </c>
      <c r="E135" s="232" t="s">
        <v>792</v>
      </c>
      <c r="F135" s="233" t="s">
        <v>793</v>
      </c>
      <c r="G135" s="234" t="s">
        <v>240</v>
      </c>
      <c r="H135" s="235">
        <v>26</v>
      </c>
      <c r="I135" s="236"/>
      <c r="J135" s="237">
        <f t="shared" si="20"/>
        <v>0</v>
      </c>
      <c r="K135" s="233" t="s">
        <v>21</v>
      </c>
      <c r="L135" s="238"/>
      <c r="M135" s="239" t="s">
        <v>21</v>
      </c>
      <c r="N135" s="240" t="s">
        <v>39</v>
      </c>
      <c r="O135" s="41"/>
      <c r="P135" s="200">
        <f t="shared" si="21"/>
        <v>0</v>
      </c>
      <c r="Q135" s="200">
        <v>0</v>
      </c>
      <c r="R135" s="200">
        <f t="shared" si="22"/>
        <v>0</v>
      </c>
      <c r="S135" s="200">
        <v>0</v>
      </c>
      <c r="T135" s="201">
        <f t="shared" si="23"/>
        <v>0</v>
      </c>
      <c r="AR135" s="23" t="s">
        <v>410</v>
      </c>
      <c r="AT135" s="23" t="s">
        <v>291</v>
      </c>
      <c r="AU135" s="23" t="s">
        <v>76</v>
      </c>
      <c r="AY135" s="23" t="s">
        <v>124</v>
      </c>
      <c r="BE135" s="202">
        <f t="shared" si="24"/>
        <v>0</v>
      </c>
      <c r="BF135" s="202">
        <f t="shared" si="25"/>
        <v>0</v>
      </c>
      <c r="BG135" s="202">
        <f t="shared" si="26"/>
        <v>0</v>
      </c>
      <c r="BH135" s="202">
        <f t="shared" si="27"/>
        <v>0</v>
      </c>
      <c r="BI135" s="202">
        <f t="shared" si="28"/>
        <v>0</v>
      </c>
      <c r="BJ135" s="23" t="s">
        <v>76</v>
      </c>
      <c r="BK135" s="202">
        <f t="shared" si="29"/>
        <v>0</v>
      </c>
      <c r="BL135" s="23" t="s">
        <v>281</v>
      </c>
      <c r="BM135" s="23" t="s">
        <v>794</v>
      </c>
    </row>
    <row r="136" spans="2:65" s="1" customFormat="1" ht="16.5" customHeight="1">
      <c r="B136" s="40"/>
      <c r="C136" s="231" t="s">
        <v>519</v>
      </c>
      <c r="D136" s="231" t="s">
        <v>291</v>
      </c>
      <c r="E136" s="232" t="s">
        <v>795</v>
      </c>
      <c r="F136" s="233" t="s">
        <v>796</v>
      </c>
      <c r="G136" s="234" t="s">
        <v>577</v>
      </c>
      <c r="H136" s="235">
        <v>3</v>
      </c>
      <c r="I136" s="236"/>
      <c r="J136" s="237">
        <f t="shared" si="20"/>
        <v>0</v>
      </c>
      <c r="K136" s="233" t="s">
        <v>21</v>
      </c>
      <c r="L136" s="238"/>
      <c r="M136" s="239" t="s">
        <v>21</v>
      </c>
      <c r="N136" s="240" t="s">
        <v>39</v>
      </c>
      <c r="O136" s="41"/>
      <c r="P136" s="200">
        <f t="shared" si="21"/>
        <v>0</v>
      </c>
      <c r="Q136" s="200">
        <v>0</v>
      </c>
      <c r="R136" s="200">
        <f t="shared" si="22"/>
        <v>0</v>
      </c>
      <c r="S136" s="200">
        <v>0</v>
      </c>
      <c r="T136" s="201">
        <f t="shared" si="23"/>
        <v>0</v>
      </c>
      <c r="AR136" s="23" t="s">
        <v>410</v>
      </c>
      <c r="AT136" s="23" t="s">
        <v>291</v>
      </c>
      <c r="AU136" s="23" t="s">
        <v>76</v>
      </c>
      <c r="AY136" s="23" t="s">
        <v>124</v>
      </c>
      <c r="BE136" s="202">
        <f t="shared" si="24"/>
        <v>0</v>
      </c>
      <c r="BF136" s="202">
        <f t="shared" si="25"/>
        <v>0</v>
      </c>
      <c r="BG136" s="202">
        <f t="shared" si="26"/>
        <v>0</v>
      </c>
      <c r="BH136" s="202">
        <f t="shared" si="27"/>
        <v>0</v>
      </c>
      <c r="BI136" s="202">
        <f t="shared" si="28"/>
        <v>0</v>
      </c>
      <c r="BJ136" s="23" t="s">
        <v>76</v>
      </c>
      <c r="BK136" s="202">
        <f t="shared" si="29"/>
        <v>0</v>
      </c>
      <c r="BL136" s="23" t="s">
        <v>281</v>
      </c>
      <c r="BM136" s="23" t="s">
        <v>797</v>
      </c>
    </row>
    <row r="137" spans="2:65" s="1" customFormat="1" ht="16.5" customHeight="1">
      <c r="B137" s="40"/>
      <c r="C137" s="231" t="s">
        <v>526</v>
      </c>
      <c r="D137" s="231" t="s">
        <v>291</v>
      </c>
      <c r="E137" s="232" t="s">
        <v>798</v>
      </c>
      <c r="F137" s="233" t="s">
        <v>799</v>
      </c>
      <c r="G137" s="234" t="s">
        <v>577</v>
      </c>
      <c r="H137" s="235">
        <v>3</v>
      </c>
      <c r="I137" s="236"/>
      <c r="J137" s="237">
        <f t="shared" si="20"/>
        <v>0</v>
      </c>
      <c r="K137" s="233" t="s">
        <v>21</v>
      </c>
      <c r="L137" s="238"/>
      <c r="M137" s="239" t="s">
        <v>21</v>
      </c>
      <c r="N137" s="240" t="s">
        <v>39</v>
      </c>
      <c r="O137" s="41"/>
      <c r="P137" s="200">
        <f t="shared" si="21"/>
        <v>0</v>
      </c>
      <c r="Q137" s="200">
        <v>0</v>
      </c>
      <c r="R137" s="200">
        <f t="shared" si="22"/>
        <v>0</v>
      </c>
      <c r="S137" s="200">
        <v>0</v>
      </c>
      <c r="T137" s="201">
        <f t="shared" si="23"/>
        <v>0</v>
      </c>
      <c r="AR137" s="23" t="s">
        <v>410</v>
      </c>
      <c r="AT137" s="23" t="s">
        <v>291</v>
      </c>
      <c r="AU137" s="23" t="s">
        <v>76</v>
      </c>
      <c r="AY137" s="23" t="s">
        <v>124</v>
      </c>
      <c r="BE137" s="202">
        <f t="shared" si="24"/>
        <v>0</v>
      </c>
      <c r="BF137" s="202">
        <f t="shared" si="25"/>
        <v>0</v>
      </c>
      <c r="BG137" s="202">
        <f t="shared" si="26"/>
        <v>0</v>
      </c>
      <c r="BH137" s="202">
        <f t="shared" si="27"/>
        <v>0</v>
      </c>
      <c r="BI137" s="202">
        <f t="shared" si="28"/>
        <v>0</v>
      </c>
      <c r="BJ137" s="23" t="s">
        <v>76</v>
      </c>
      <c r="BK137" s="202">
        <f t="shared" si="29"/>
        <v>0</v>
      </c>
      <c r="BL137" s="23" t="s">
        <v>281</v>
      </c>
      <c r="BM137" s="23" t="s">
        <v>800</v>
      </c>
    </row>
    <row r="138" spans="2:65" s="1" customFormat="1" ht="16.5" customHeight="1">
      <c r="B138" s="40"/>
      <c r="C138" s="231" t="s">
        <v>530</v>
      </c>
      <c r="D138" s="231" t="s">
        <v>291</v>
      </c>
      <c r="E138" s="232" t="s">
        <v>801</v>
      </c>
      <c r="F138" s="233" t="s">
        <v>802</v>
      </c>
      <c r="G138" s="234" t="s">
        <v>240</v>
      </c>
      <c r="H138" s="235">
        <v>2</v>
      </c>
      <c r="I138" s="236"/>
      <c r="J138" s="237">
        <f t="shared" si="20"/>
        <v>0</v>
      </c>
      <c r="K138" s="233" t="s">
        <v>21</v>
      </c>
      <c r="L138" s="238"/>
      <c r="M138" s="239" t="s">
        <v>21</v>
      </c>
      <c r="N138" s="240" t="s">
        <v>39</v>
      </c>
      <c r="O138" s="41"/>
      <c r="P138" s="200">
        <f t="shared" si="21"/>
        <v>0</v>
      </c>
      <c r="Q138" s="200">
        <v>0</v>
      </c>
      <c r="R138" s="200">
        <f t="shared" si="22"/>
        <v>0</v>
      </c>
      <c r="S138" s="200">
        <v>0</v>
      </c>
      <c r="T138" s="201">
        <f t="shared" si="23"/>
        <v>0</v>
      </c>
      <c r="AR138" s="23" t="s">
        <v>410</v>
      </c>
      <c r="AT138" s="23" t="s">
        <v>291</v>
      </c>
      <c r="AU138" s="23" t="s">
        <v>76</v>
      </c>
      <c r="AY138" s="23" t="s">
        <v>124</v>
      </c>
      <c r="BE138" s="202">
        <f t="shared" si="24"/>
        <v>0</v>
      </c>
      <c r="BF138" s="202">
        <f t="shared" si="25"/>
        <v>0</v>
      </c>
      <c r="BG138" s="202">
        <f t="shared" si="26"/>
        <v>0</v>
      </c>
      <c r="BH138" s="202">
        <f t="shared" si="27"/>
        <v>0</v>
      </c>
      <c r="BI138" s="202">
        <f t="shared" si="28"/>
        <v>0</v>
      </c>
      <c r="BJ138" s="23" t="s">
        <v>76</v>
      </c>
      <c r="BK138" s="202">
        <f t="shared" si="29"/>
        <v>0</v>
      </c>
      <c r="BL138" s="23" t="s">
        <v>281</v>
      </c>
      <c r="BM138" s="23" t="s">
        <v>803</v>
      </c>
    </row>
    <row r="139" spans="2:65" s="1" customFormat="1" ht="16.5" customHeight="1">
      <c r="B139" s="40"/>
      <c r="C139" s="231" t="s">
        <v>534</v>
      </c>
      <c r="D139" s="231" t="s">
        <v>291</v>
      </c>
      <c r="E139" s="232" t="s">
        <v>804</v>
      </c>
      <c r="F139" s="233" t="s">
        <v>805</v>
      </c>
      <c r="G139" s="234" t="s">
        <v>240</v>
      </c>
      <c r="H139" s="235">
        <v>55</v>
      </c>
      <c r="I139" s="236"/>
      <c r="J139" s="237">
        <f t="shared" si="20"/>
        <v>0</v>
      </c>
      <c r="K139" s="233" t="s">
        <v>21</v>
      </c>
      <c r="L139" s="238"/>
      <c r="M139" s="239" t="s">
        <v>21</v>
      </c>
      <c r="N139" s="240" t="s">
        <v>39</v>
      </c>
      <c r="O139" s="41"/>
      <c r="P139" s="200">
        <f t="shared" si="21"/>
        <v>0</v>
      </c>
      <c r="Q139" s="200">
        <v>0</v>
      </c>
      <c r="R139" s="200">
        <f t="shared" si="22"/>
        <v>0</v>
      </c>
      <c r="S139" s="200">
        <v>0</v>
      </c>
      <c r="T139" s="201">
        <f t="shared" si="23"/>
        <v>0</v>
      </c>
      <c r="AR139" s="23" t="s">
        <v>410</v>
      </c>
      <c r="AT139" s="23" t="s">
        <v>291</v>
      </c>
      <c r="AU139" s="23" t="s">
        <v>76</v>
      </c>
      <c r="AY139" s="23" t="s">
        <v>124</v>
      </c>
      <c r="BE139" s="202">
        <f t="shared" si="24"/>
        <v>0</v>
      </c>
      <c r="BF139" s="202">
        <f t="shared" si="25"/>
        <v>0</v>
      </c>
      <c r="BG139" s="202">
        <f t="shared" si="26"/>
        <v>0</v>
      </c>
      <c r="BH139" s="202">
        <f t="shared" si="27"/>
        <v>0</v>
      </c>
      <c r="BI139" s="202">
        <f t="shared" si="28"/>
        <v>0</v>
      </c>
      <c r="BJ139" s="23" t="s">
        <v>76</v>
      </c>
      <c r="BK139" s="202">
        <f t="shared" si="29"/>
        <v>0</v>
      </c>
      <c r="BL139" s="23" t="s">
        <v>281</v>
      </c>
      <c r="BM139" s="23" t="s">
        <v>806</v>
      </c>
    </row>
    <row r="140" spans="2:65" s="1" customFormat="1" ht="16.5" customHeight="1">
      <c r="B140" s="40"/>
      <c r="C140" s="231" t="s">
        <v>538</v>
      </c>
      <c r="D140" s="231" t="s">
        <v>291</v>
      </c>
      <c r="E140" s="232" t="s">
        <v>807</v>
      </c>
      <c r="F140" s="233" t="s">
        <v>808</v>
      </c>
      <c r="G140" s="234" t="s">
        <v>252</v>
      </c>
      <c r="H140" s="235">
        <v>3.5</v>
      </c>
      <c r="I140" s="236"/>
      <c r="J140" s="237">
        <f t="shared" si="20"/>
        <v>0</v>
      </c>
      <c r="K140" s="233" t="s">
        <v>21</v>
      </c>
      <c r="L140" s="238"/>
      <c r="M140" s="239" t="s">
        <v>21</v>
      </c>
      <c r="N140" s="240" t="s">
        <v>39</v>
      </c>
      <c r="O140" s="41"/>
      <c r="P140" s="200">
        <f t="shared" si="21"/>
        <v>0</v>
      </c>
      <c r="Q140" s="200">
        <v>0</v>
      </c>
      <c r="R140" s="200">
        <f t="shared" si="22"/>
        <v>0</v>
      </c>
      <c r="S140" s="200">
        <v>0</v>
      </c>
      <c r="T140" s="201">
        <f t="shared" si="23"/>
        <v>0</v>
      </c>
      <c r="AR140" s="23" t="s">
        <v>410</v>
      </c>
      <c r="AT140" s="23" t="s">
        <v>291</v>
      </c>
      <c r="AU140" s="23" t="s">
        <v>76</v>
      </c>
      <c r="AY140" s="23" t="s">
        <v>124</v>
      </c>
      <c r="BE140" s="202">
        <f t="shared" si="24"/>
        <v>0</v>
      </c>
      <c r="BF140" s="202">
        <f t="shared" si="25"/>
        <v>0</v>
      </c>
      <c r="BG140" s="202">
        <f t="shared" si="26"/>
        <v>0</v>
      </c>
      <c r="BH140" s="202">
        <f t="shared" si="27"/>
        <v>0</v>
      </c>
      <c r="BI140" s="202">
        <f t="shared" si="28"/>
        <v>0</v>
      </c>
      <c r="BJ140" s="23" t="s">
        <v>76</v>
      </c>
      <c r="BK140" s="202">
        <f t="shared" si="29"/>
        <v>0</v>
      </c>
      <c r="BL140" s="23" t="s">
        <v>281</v>
      </c>
      <c r="BM140" s="23" t="s">
        <v>809</v>
      </c>
    </row>
    <row r="141" spans="2:65" s="1" customFormat="1" ht="16.5" customHeight="1">
      <c r="B141" s="40"/>
      <c r="C141" s="231" t="s">
        <v>542</v>
      </c>
      <c r="D141" s="231" t="s">
        <v>291</v>
      </c>
      <c r="E141" s="232" t="s">
        <v>810</v>
      </c>
      <c r="F141" s="233" t="s">
        <v>811</v>
      </c>
      <c r="G141" s="234" t="s">
        <v>650</v>
      </c>
      <c r="H141" s="235">
        <v>50</v>
      </c>
      <c r="I141" s="236"/>
      <c r="J141" s="237">
        <f t="shared" si="20"/>
        <v>0</v>
      </c>
      <c r="K141" s="233" t="s">
        <v>21</v>
      </c>
      <c r="L141" s="238"/>
      <c r="M141" s="239" t="s">
        <v>21</v>
      </c>
      <c r="N141" s="240" t="s">
        <v>39</v>
      </c>
      <c r="O141" s="41"/>
      <c r="P141" s="200">
        <f t="shared" si="21"/>
        <v>0</v>
      </c>
      <c r="Q141" s="200">
        <v>0</v>
      </c>
      <c r="R141" s="200">
        <f t="shared" si="22"/>
        <v>0</v>
      </c>
      <c r="S141" s="200">
        <v>0</v>
      </c>
      <c r="T141" s="201">
        <f t="shared" si="23"/>
        <v>0</v>
      </c>
      <c r="AR141" s="23" t="s">
        <v>410</v>
      </c>
      <c r="AT141" s="23" t="s">
        <v>291</v>
      </c>
      <c r="AU141" s="23" t="s">
        <v>76</v>
      </c>
      <c r="AY141" s="23" t="s">
        <v>124</v>
      </c>
      <c r="BE141" s="202">
        <f t="shared" si="24"/>
        <v>0</v>
      </c>
      <c r="BF141" s="202">
        <f t="shared" si="25"/>
        <v>0</v>
      </c>
      <c r="BG141" s="202">
        <f t="shared" si="26"/>
        <v>0</v>
      </c>
      <c r="BH141" s="202">
        <f t="shared" si="27"/>
        <v>0</v>
      </c>
      <c r="BI141" s="202">
        <f t="shared" si="28"/>
        <v>0</v>
      </c>
      <c r="BJ141" s="23" t="s">
        <v>76</v>
      </c>
      <c r="BK141" s="202">
        <f t="shared" si="29"/>
        <v>0</v>
      </c>
      <c r="BL141" s="23" t="s">
        <v>281</v>
      </c>
      <c r="BM141" s="23" t="s">
        <v>812</v>
      </c>
    </row>
    <row r="142" spans="2:65" s="1" customFormat="1" ht="16.5" customHeight="1">
      <c r="B142" s="40"/>
      <c r="C142" s="231" t="s">
        <v>549</v>
      </c>
      <c r="D142" s="231" t="s">
        <v>291</v>
      </c>
      <c r="E142" s="232" t="s">
        <v>813</v>
      </c>
      <c r="F142" s="233" t="s">
        <v>814</v>
      </c>
      <c r="G142" s="234" t="s">
        <v>577</v>
      </c>
      <c r="H142" s="235">
        <v>1</v>
      </c>
      <c r="I142" s="236"/>
      <c r="J142" s="237">
        <f t="shared" si="20"/>
        <v>0</v>
      </c>
      <c r="K142" s="233" t="s">
        <v>21</v>
      </c>
      <c r="L142" s="238"/>
      <c r="M142" s="239" t="s">
        <v>21</v>
      </c>
      <c r="N142" s="240" t="s">
        <v>39</v>
      </c>
      <c r="O142" s="41"/>
      <c r="P142" s="200">
        <f t="shared" si="21"/>
        <v>0</v>
      </c>
      <c r="Q142" s="200">
        <v>0</v>
      </c>
      <c r="R142" s="200">
        <f t="shared" si="22"/>
        <v>0</v>
      </c>
      <c r="S142" s="200">
        <v>0</v>
      </c>
      <c r="T142" s="201">
        <f t="shared" si="23"/>
        <v>0</v>
      </c>
      <c r="AR142" s="23" t="s">
        <v>410</v>
      </c>
      <c r="AT142" s="23" t="s">
        <v>291</v>
      </c>
      <c r="AU142" s="23" t="s">
        <v>76</v>
      </c>
      <c r="AY142" s="23" t="s">
        <v>124</v>
      </c>
      <c r="BE142" s="202">
        <f t="shared" si="24"/>
        <v>0</v>
      </c>
      <c r="BF142" s="202">
        <f t="shared" si="25"/>
        <v>0</v>
      </c>
      <c r="BG142" s="202">
        <f t="shared" si="26"/>
        <v>0</v>
      </c>
      <c r="BH142" s="202">
        <f t="shared" si="27"/>
        <v>0</v>
      </c>
      <c r="BI142" s="202">
        <f t="shared" si="28"/>
        <v>0</v>
      </c>
      <c r="BJ142" s="23" t="s">
        <v>76</v>
      </c>
      <c r="BK142" s="202">
        <f t="shared" si="29"/>
        <v>0</v>
      </c>
      <c r="BL142" s="23" t="s">
        <v>281</v>
      </c>
      <c r="BM142" s="23" t="s">
        <v>815</v>
      </c>
    </row>
    <row r="143" spans="2:65" s="1" customFormat="1" ht="16.5" customHeight="1">
      <c r="B143" s="40"/>
      <c r="C143" s="231" t="s">
        <v>556</v>
      </c>
      <c r="D143" s="231" t="s">
        <v>291</v>
      </c>
      <c r="E143" s="232" t="s">
        <v>816</v>
      </c>
      <c r="F143" s="233" t="s">
        <v>817</v>
      </c>
      <c r="G143" s="234" t="s">
        <v>577</v>
      </c>
      <c r="H143" s="235">
        <v>1</v>
      </c>
      <c r="I143" s="236"/>
      <c r="J143" s="237">
        <f t="shared" si="20"/>
        <v>0</v>
      </c>
      <c r="K143" s="233" t="s">
        <v>21</v>
      </c>
      <c r="L143" s="238"/>
      <c r="M143" s="239" t="s">
        <v>21</v>
      </c>
      <c r="N143" s="240" t="s">
        <v>39</v>
      </c>
      <c r="O143" s="41"/>
      <c r="P143" s="200">
        <f t="shared" si="21"/>
        <v>0</v>
      </c>
      <c r="Q143" s="200">
        <v>0</v>
      </c>
      <c r="R143" s="200">
        <f t="shared" si="22"/>
        <v>0</v>
      </c>
      <c r="S143" s="200">
        <v>0</v>
      </c>
      <c r="T143" s="201">
        <f t="shared" si="23"/>
        <v>0</v>
      </c>
      <c r="AR143" s="23" t="s">
        <v>410</v>
      </c>
      <c r="AT143" s="23" t="s">
        <v>291</v>
      </c>
      <c r="AU143" s="23" t="s">
        <v>76</v>
      </c>
      <c r="AY143" s="23" t="s">
        <v>124</v>
      </c>
      <c r="BE143" s="202">
        <f t="shared" si="24"/>
        <v>0</v>
      </c>
      <c r="BF143" s="202">
        <f t="shared" si="25"/>
        <v>0</v>
      </c>
      <c r="BG143" s="202">
        <f t="shared" si="26"/>
        <v>0</v>
      </c>
      <c r="BH143" s="202">
        <f t="shared" si="27"/>
        <v>0</v>
      </c>
      <c r="BI143" s="202">
        <f t="shared" si="28"/>
        <v>0</v>
      </c>
      <c r="BJ143" s="23" t="s">
        <v>76</v>
      </c>
      <c r="BK143" s="202">
        <f t="shared" si="29"/>
        <v>0</v>
      </c>
      <c r="BL143" s="23" t="s">
        <v>281</v>
      </c>
      <c r="BM143" s="23" t="s">
        <v>818</v>
      </c>
    </row>
    <row r="144" spans="2:65" s="1" customFormat="1" ht="16.5" customHeight="1">
      <c r="B144" s="40"/>
      <c r="C144" s="231" t="s">
        <v>563</v>
      </c>
      <c r="D144" s="231" t="s">
        <v>291</v>
      </c>
      <c r="E144" s="232" t="s">
        <v>819</v>
      </c>
      <c r="F144" s="233" t="s">
        <v>820</v>
      </c>
      <c r="G144" s="234" t="s">
        <v>577</v>
      </c>
      <c r="H144" s="235">
        <v>2</v>
      </c>
      <c r="I144" s="236"/>
      <c r="J144" s="237">
        <f t="shared" si="20"/>
        <v>0</v>
      </c>
      <c r="K144" s="233" t="s">
        <v>21</v>
      </c>
      <c r="L144" s="238"/>
      <c r="M144" s="239" t="s">
        <v>21</v>
      </c>
      <c r="N144" s="240" t="s">
        <v>39</v>
      </c>
      <c r="O144" s="41"/>
      <c r="P144" s="200">
        <f t="shared" si="21"/>
        <v>0</v>
      </c>
      <c r="Q144" s="200">
        <v>0</v>
      </c>
      <c r="R144" s="200">
        <f t="shared" si="22"/>
        <v>0</v>
      </c>
      <c r="S144" s="200">
        <v>0</v>
      </c>
      <c r="T144" s="201">
        <f t="shared" si="23"/>
        <v>0</v>
      </c>
      <c r="AR144" s="23" t="s">
        <v>410</v>
      </c>
      <c r="AT144" s="23" t="s">
        <v>291</v>
      </c>
      <c r="AU144" s="23" t="s">
        <v>76</v>
      </c>
      <c r="AY144" s="23" t="s">
        <v>124</v>
      </c>
      <c r="BE144" s="202">
        <f t="shared" si="24"/>
        <v>0</v>
      </c>
      <c r="BF144" s="202">
        <f t="shared" si="25"/>
        <v>0</v>
      </c>
      <c r="BG144" s="202">
        <f t="shared" si="26"/>
        <v>0</v>
      </c>
      <c r="BH144" s="202">
        <f t="shared" si="27"/>
        <v>0</v>
      </c>
      <c r="BI144" s="202">
        <f t="shared" si="28"/>
        <v>0</v>
      </c>
      <c r="BJ144" s="23" t="s">
        <v>76</v>
      </c>
      <c r="BK144" s="202">
        <f t="shared" si="29"/>
        <v>0</v>
      </c>
      <c r="BL144" s="23" t="s">
        <v>281</v>
      </c>
      <c r="BM144" s="23" t="s">
        <v>821</v>
      </c>
    </row>
    <row r="145" spans="2:65" s="1" customFormat="1" ht="16.5" customHeight="1">
      <c r="B145" s="40"/>
      <c r="C145" s="231" t="s">
        <v>570</v>
      </c>
      <c r="D145" s="231" t="s">
        <v>291</v>
      </c>
      <c r="E145" s="232" t="s">
        <v>822</v>
      </c>
      <c r="F145" s="233" t="s">
        <v>823</v>
      </c>
      <c r="G145" s="234" t="s">
        <v>577</v>
      </c>
      <c r="H145" s="235">
        <v>1</v>
      </c>
      <c r="I145" s="236"/>
      <c r="J145" s="237">
        <f t="shared" si="20"/>
        <v>0</v>
      </c>
      <c r="K145" s="233" t="s">
        <v>21</v>
      </c>
      <c r="L145" s="238"/>
      <c r="M145" s="239" t="s">
        <v>21</v>
      </c>
      <c r="N145" s="240" t="s">
        <v>39</v>
      </c>
      <c r="O145" s="41"/>
      <c r="P145" s="200">
        <f t="shared" si="21"/>
        <v>0</v>
      </c>
      <c r="Q145" s="200">
        <v>0</v>
      </c>
      <c r="R145" s="200">
        <f t="shared" si="22"/>
        <v>0</v>
      </c>
      <c r="S145" s="200">
        <v>0</v>
      </c>
      <c r="T145" s="201">
        <f t="shared" si="23"/>
        <v>0</v>
      </c>
      <c r="AR145" s="23" t="s">
        <v>410</v>
      </c>
      <c r="AT145" s="23" t="s">
        <v>291</v>
      </c>
      <c r="AU145" s="23" t="s">
        <v>76</v>
      </c>
      <c r="AY145" s="23" t="s">
        <v>124</v>
      </c>
      <c r="BE145" s="202">
        <f t="shared" si="24"/>
        <v>0</v>
      </c>
      <c r="BF145" s="202">
        <f t="shared" si="25"/>
        <v>0</v>
      </c>
      <c r="BG145" s="202">
        <f t="shared" si="26"/>
        <v>0</v>
      </c>
      <c r="BH145" s="202">
        <f t="shared" si="27"/>
        <v>0</v>
      </c>
      <c r="BI145" s="202">
        <f t="shared" si="28"/>
        <v>0</v>
      </c>
      <c r="BJ145" s="23" t="s">
        <v>76</v>
      </c>
      <c r="BK145" s="202">
        <f t="shared" si="29"/>
        <v>0</v>
      </c>
      <c r="BL145" s="23" t="s">
        <v>281</v>
      </c>
      <c r="BM145" s="23" t="s">
        <v>824</v>
      </c>
    </row>
    <row r="146" spans="2:65" s="1" customFormat="1" ht="16.5" customHeight="1">
      <c r="B146" s="40"/>
      <c r="C146" s="191" t="s">
        <v>574</v>
      </c>
      <c r="D146" s="191" t="s">
        <v>127</v>
      </c>
      <c r="E146" s="192" t="s">
        <v>825</v>
      </c>
      <c r="F146" s="193" t="s">
        <v>826</v>
      </c>
      <c r="G146" s="194" t="s">
        <v>729</v>
      </c>
      <c r="H146" s="195">
        <v>1</v>
      </c>
      <c r="I146" s="196"/>
      <c r="J146" s="197">
        <f t="shared" si="20"/>
        <v>0</v>
      </c>
      <c r="K146" s="193" t="s">
        <v>21</v>
      </c>
      <c r="L146" s="60"/>
      <c r="M146" s="198" t="s">
        <v>21</v>
      </c>
      <c r="N146" s="252" t="s">
        <v>39</v>
      </c>
      <c r="O146" s="206"/>
      <c r="P146" s="253">
        <f t="shared" si="21"/>
        <v>0</v>
      </c>
      <c r="Q146" s="253">
        <v>0</v>
      </c>
      <c r="R146" s="253">
        <f t="shared" si="22"/>
        <v>0</v>
      </c>
      <c r="S146" s="253">
        <v>0</v>
      </c>
      <c r="T146" s="254">
        <f t="shared" si="23"/>
        <v>0</v>
      </c>
      <c r="AR146" s="23" t="s">
        <v>281</v>
      </c>
      <c r="AT146" s="23" t="s">
        <v>127</v>
      </c>
      <c r="AU146" s="23" t="s">
        <v>76</v>
      </c>
      <c r="AY146" s="23" t="s">
        <v>124</v>
      </c>
      <c r="BE146" s="202">
        <f t="shared" si="24"/>
        <v>0</v>
      </c>
      <c r="BF146" s="202">
        <f t="shared" si="25"/>
        <v>0</v>
      </c>
      <c r="BG146" s="202">
        <f t="shared" si="26"/>
        <v>0</v>
      </c>
      <c r="BH146" s="202">
        <f t="shared" si="27"/>
        <v>0</v>
      </c>
      <c r="BI146" s="202">
        <f t="shared" si="28"/>
        <v>0</v>
      </c>
      <c r="BJ146" s="23" t="s">
        <v>76</v>
      </c>
      <c r="BK146" s="202">
        <f t="shared" si="29"/>
        <v>0</v>
      </c>
      <c r="BL146" s="23" t="s">
        <v>281</v>
      </c>
      <c r="BM146" s="23" t="s">
        <v>827</v>
      </c>
    </row>
    <row r="147" spans="2:12" s="1" customFormat="1" ht="6.75" customHeight="1">
      <c r="B147" s="55"/>
      <c r="C147" s="56"/>
      <c r="D147" s="56"/>
      <c r="E147" s="56"/>
      <c r="F147" s="56"/>
      <c r="G147" s="56"/>
      <c r="H147" s="56"/>
      <c r="I147" s="138"/>
      <c r="J147" s="56"/>
      <c r="K147" s="56"/>
      <c r="L147" s="60"/>
    </row>
  </sheetData>
  <sheetProtection sheet="1" objects="1" scenarios="1" formatColumns="0" formatRows="0" autoFilter="0"/>
  <autoFilter ref="C78:K14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3" t="s">
        <v>828</v>
      </c>
      <c r="D3" s="383"/>
      <c r="E3" s="383"/>
      <c r="F3" s="383"/>
      <c r="G3" s="383"/>
      <c r="H3" s="383"/>
      <c r="I3" s="383"/>
      <c r="J3" s="383"/>
      <c r="K3" s="260"/>
    </row>
    <row r="4" spans="2:11" ht="25.5" customHeight="1">
      <c r="B4" s="261"/>
      <c r="C4" s="387" t="s">
        <v>829</v>
      </c>
      <c r="D4" s="387"/>
      <c r="E4" s="387"/>
      <c r="F4" s="387"/>
      <c r="G4" s="387"/>
      <c r="H4" s="387"/>
      <c r="I4" s="387"/>
      <c r="J4" s="387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4" t="s">
        <v>830</v>
      </c>
      <c r="D6" s="384"/>
      <c r="E6" s="384"/>
      <c r="F6" s="384"/>
      <c r="G6" s="384"/>
      <c r="H6" s="384"/>
      <c r="I6" s="384"/>
      <c r="J6" s="384"/>
      <c r="K6" s="262"/>
    </row>
    <row r="7" spans="2:11" ht="15" customHeight="1">
      <c r="B7" s="265"/>
      <c r="C7" s="384" t="s">
        <v>831</v>
      </c>
      <c r="D7" s="384"/>
      <c r="E7" s="384"/>
      <c r="F7" s="384"/>
      <c r="G7" s="384"/>
      <c r="H7" s="384"/>
      <c r="I7" s="384"/>
      <c r="J7" s="38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4" t="s">
        <v>832</v>
      </c>
      <c r="D9" s="384"/>
      <c r="E9" s="384"/>
      <c r="F9" s="384"/>
      <c r="G9" s="384"/>
      <c r="H9" s="384"/>
      <c r="I9" s="384"/>
      <c r="J9" s="384"/>
      <c r="K9" s="262"/>
    </row>
    <row r="10" spans="2:11" ht="15" customHeight="1">
      <c r="B10" s="265"/>
      <c r="C10" s="264"/>
      <c r="D10" s="384" t="s">
        <v>833</v>
      </c>
      <c r="E10" s="384"/>
      <c r="F10" s="384"/>
      <c r="G10" s="384"/>
      <c r="H10" s="384"/>
      <c r="I10" s="384"/>
      <c r="J10" s="384"/>
      <c r="K10" s="262"/>
    </row>
    <row r="11" spans="2:11" ht="15" customHeight="1">
      <c r="B11" s="265"/>
      <c r="C11" s="266"/>
      <c r="D11" s="384" t="s">
        <v>834</v>
      </c>
      <c r="E11" s="384"/>
      <c r="F11" s="384"/>
      <c r="G11" s="384"/>
      <c r="H11" s="384"/>
      <c r="I11" s="384"/>
      <c r="J11" s="38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4" t="s">
        <v>835</v>
      </c>
      <c r="E13" s="384"/>
      <c r="F13" s="384"/>
      <c r="G13" s="384"/>
      <c r="H13" s="384"/>
      <c r="I13" s="384"/>
      <c r="J13" s="384"/>
      <c r="K13" s="262"/>
    </row>
    <row r="14" spans="2:11" ht="15" customHeight="1">
      <c r="B14" s="265"/>
      <c r="C14" s="266"/>
      <c r="D14" s="384" t="s">
        <v>836</v>
      </c>
      <c r="E14" s="384"/>
      <c r="F14" s="384"/>
      <c r="G14" s="384"/>
      <c r="H14" s="384"/>
      <c r="I14" s="384"/>
      <c r="J14" s="384"/>
      <c r="K14" s="262"/>
    </row>
    <row r="15" spans="2:11" ht="15" customHeight="1">
      <c r="B15" s="265"/>
      <c r="C15" s="266"/>
      <c r="D15" s="384" t="s">
        <v>837</v>
      </c>
      <c r="E15" s="384"/>
      <c r="F15" s="384"/>
      <c r="G15" s="384"/>
      <c r="H15" s="384"/>
      <c r="I15" s="384"/>
      <c r="J15" s="384"/>
      <c r="K15" s="262"/>
    </row>
    <row r="16" spans="2:11" ht="15" customHeight="1">
      <c r="B16" s="265"/>
      <c r="C16" s="266"/>
      <c r="D16" s="266"/>
      <c r="E16" s="267" t="s">
        <v>75</v>
      </c>
      <c r="F16" s="384" t="s">
        <v>838</v>
      </c>
      <c r="G16" s="384"/>
      <c r="H16" s="384"/>
      <c r="I16" s="384"/>
      <c r="J16" s="384"/>
      <c r="K16" s="262"/>
    </row>
    <row r="17" spans="2:11" ht="15" customHeight="1">
      <c r="B17" s="265"/>
      <c r="C17" s="266"/>
      <c r="D17" s="266"/>
      <c r="E17" s="267" t="s">
        <v>839</v>
      </c>
      <c r="F17" s="384" t="s">
        <v>840</v>
      </c>
      <c r="G17" s="384"/>
      <c r="H17" s="384"/>
      <c r="I17" s="384"/>
      <c r="J17" s="384"/>
      <c r="K17" s="262"/>
    </row>
    <row r="18" spans="2:11" ht="15" customHeight="1">
      <c r="B18" s="265"/>
      <c r="C18" s="266"/>
      <c r="D18" s="266"/>
      <c r="E18" s="267" t="s">
        <v>841</v>
      </c>
      <c r="F18" s="384" t="s">
        <v>842</v>
      </c>
      <c r="G18" s="384"/>
      <c r="H18" s="384"/>
      <c r="I18" s="384"/>
      <c r="J18" s="384"/>
      <c r="K18" s="262"/>
    </row>
    <row r="19" spans="2:11" ht="15" customHeight="1">
      <c r="B19" s="265"/>
      <c r="C19" s="266"/>
      <c r="D19" s="266"/>
      <c r="E19" s="267" t="s">
        <v>843</v>
      </c>
      <c r="F19" s="384" t="s">
        <v>844</v>
      </c>
      <c r="G19" s="384"/>
      <c r="H19" s="384"/>
      <c r="I19" s="384"/>
      <c r="J19" s="384"/>
      <c r="K19" s="262"/>
    </row>
    <row r="20" spans="2:11" ht="15" customHeight="1">
      <c r="B20" s="265"/>
      <c r="C20" s="266"/>
      <c r="D20" s="266"/>
      <c r="E20" s="267" t="s">
        <v>845</v>
      </c>
      <c r="F20" s="384" t="s">
        <v>846</v>
      </c>
      <c r="G20" s="384"/>
      <c r="H20" s="384"/>
      <c r="I20" s="384"/>
      <c r="J20" s="384"/>
      <c r="K20" s="262"/>
    </row>
    <row r="21" spans="2:11" ht="15" customHeight="1">
      <c r="B21" s="265"/>
      <c r="C21" s="266"/>
      <c r="D21" s="266"/>
      <c r="E21" s="267" t="s">
        <v>847</v>
      </c>
      <c r="F21" s="384" t="s">
        <v>848</v>
      </c>
      <c r="G21" s="384"/>
      <c r="H21" s="384"/>
      <c r="I21" s="384"/>
      <c r="J21" s="38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4" t="s">
        <v>849</v>
      </c>
      <c r="D23" s="384"/>
      <c r="E23" s="384"/>
      <c r="F23" s="384"/>
      <c r="G23" s="384"/>
      <c r="H23" s="384"/>
      <c r="I23" s="384"/>
      <c r="J23" s="384"/>
      <c r="K23" s="262"/>
    </row>
    <row r="24" spans="2:11" ht="15" customHeight="1">
      <c r="B24" s="265"/>
      <c r="C24" s="384" t="s">
        <v>850</v>
      </c>
      <c r="D24" s="384"/>
      <c r="E24" s="384"/>
      <c r="F24" s="384"/>
      <c r="G24" s="384"/>
      <c r="H24" s="384"/>
      <c r="I24" s="384"/>
      <c r="J24" s="384"/>
      <c r="K24" s="262"/>
    </row>
    <row r="25" spans="2:11" ht="15" customHeight="1">
      <c r="B25" s="265"/>
      <c r="C25" s="264"/>
      <c r="D25" s="384" t="s">
        <v>851</v>
      </c>
      <c r="E25" s="384"/>
      <c r="F25" s="384"/>
      <c r="G25" s="384"/>
      <c r="H25" s="384"/>
      <c r="I25" s="384"/>
      <c r="J25" s="384"/>
      <c r="K25" s="262"/>
    </row>
    <row r="26" spans="2:11" ht="15" customHeight="1">
      <c r="B26" s="265"/>
      <c r="C26" s="266"/>
      <c r="D26" s="384" t="s">
        <v>852</v>
      </c>
      <c r="E26" s="384"/>
      <c r="F26" s="384"/>
      <c r="G26" s="384"/>
      <c r="H26" s="384"/>
      <c r="I26" s="384"/>
      <c r="J26" s="38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4" t="s">
        <v>853</v>
      </c>
      <c r="E28" s="384"/>
      <c r="F28" s="384"/>
      <c r="G28" s="384"/>
      <c r="H28" s="384"/>
      <c r="I28" s="384"/>
      <c r="J28" s="384"/>
      <c r="K28" s="262"/>
    </row>
    <row r="29" spans="2:11" ht="15" customHeight="1">
      <c r="B29" s="265"/>
      <c r="C29" s="266"/>
      <c r="D29" s="384" t="s">
        <v>854</v>
      </c>
      <c r="E29" s="384"/>
      <c r="F29" s="384"/>
      <c r="G29" s="384"/>
      <c r="H29" s="384"/>
      <c r="I29" s="384"/>
      <c r="J29" s="38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4" t="s">
        <v>855</v>
      </c>
      <c r="E31" s="384"/>
      <c r="F31" s="384"/>
      <c r="G31" s="384"/>
      <c r="H31" s="384"/>
      <c r="I31" s="384"/>
      <c r="J31" s="384"/>
      <c r="K31" s="262"/>
    </row>
    <row r="32" spans="2:11" ht="15" customHeight="1">
      <c r="B32" s="265"/>
      <c r="C32" s="266"/>
      <c r="D32" s="384" t="s">
        <v>856</v>
      </c>
      <c r="E32" s="384"/>
      <c r="F32" s="384"/>
      <c r="G32" s="384"/>
      <c r="H32" s="384"/>
      <c r="I32" s="384"/>
      <c r="J32" s="384"/>
      <c r="K32" s="262"/>
    </row>
    <row r="33" spans="2:11" ht="15" customHeight="1">
      <c r="B33" s="265"/>
      <c r="C33" s="266"/>
      <c r="D33" s="384" t="s">
        <v>857</v>
      </c>
      <c r="E33" s="384"/>
      <c r="F33" s="384"/>
      <c r="G33" s="384"/>
      <c r="H33" s="384"/>
      <c r="I33" s="384"/>
      <c r="J33" s="384"/>
      <c r="K33" s="262"/>
    </row>
    <row r="34" spans="2:11" ht="15" customHeight="1">
      <c r="B34" s="265"/>
      <c r="C34" s="266"/>
      <c r="D34" s="264"/>
      <c r="E34" s="268" t="s">
        <v>108</v>
      </c>
      <c r="F34" s="264"/>
      <c r="G34" s="384" t="s">
        <v>858</v>
      </c>
      <c r="H34" s="384"/>
      <c r="I34" s="384"/>
      <c r="J34" s="384"/>
      <c r="K34" s="262"/>
    </row>
    <row r="35" spans="2:11" ht="30.75" customHeight="1">
      <c r="B35" s="265"/>
      <c r="C35" s="266"/>
      <c r="D35" s="264"/>
      <c r="E35" s="268" t="s">
        <v>859</v>
      </c>
      <c r="F35" s="264"/>
      <c r="G35" s="384" t="s">
        <v>860</v>
      </c>
      <c r="H35" s="384"/>
      <c r="I35" s="384"/>
      <c r="J35" s="384"/>
      <c r="K35" s="262"/>
    </row>
    <row r="36" spans="2:11" ht="15" customHeight="1">
      <c r="B36" s="265"/>
      <c r="C36" s="266"/>
      <c r="D36" s="264"/>
      <c r="E36" s="268" t="s">
        <v>49</v>
      </c>
      <c r="F36" s="264"/>
      <c r="G36" s="384" t="s">
        <v>861</v>
      </c>
      <c r="H36" s="384"/>
      <c r="I36" s="384"/>
      <c r="J36" s="384"/>
      <c r="K36" s="262"/>
    </row>
    <row r="37" spans="2:11" ht="15" customHeight="1">
      <c r="B37" s="265"/>
      <c r="C37" s="266"/>
      <c r="D37" s="264"/>
      <c r="E37" s="268" t="s">
        <v>109</v>
      </c>
      <c r="F37" s="264"/>
      <c r="G37" s="384" t="s">
        <v>862</v>
      </c>
      <c r="H37" s="384"/>
      <c r="I37" s="384"/>
      <c r="J37" s="384"/>
      <c r="K37" s="262"/>
    </row>
    <row r="38" spans="2:11" ht="15" customHeight="1">
      <c r="B38" s="265"/>
      <c r="C38" s="266"/>
      <c r="D38" s="264"/>
      <c r="E38" s="268" t="s">
        <v>110</v>
      </c>
      <c r="F38" s="264"/>
      <c r="G38" s="384" t="s">
        <v>863</v>
      </c>
      <c r="H38" s="384"/>
      <c r="I38" s="384"/>
      <c r="J38" s="384"/>
      <c r="K38" s="262"/>
    </row>
    <row r="39" spans="2:11" ht="15" customHeight="1">
      <c r="B39" s="265"/>
      <c r="C39" s="266"/>
      <c r="D39" s="264"/>
      <c r="E39" s="268" t="s">
        <v>111</v>
      </c>
      <c r="F39" s="264"/>
      <c r="G39" s="384" t="s">
        <v>864</v>
      </c>
      <c r="H39" s="384"/>
      <c r="I39" s="384"/>
      <c r="J39" s="384"/>
      <c r="K39" s="262"/>
    </row>
    <row r="40" spans="2:11" ht="15" customHeight="1">
      <c r="B40" s="265"/>
      <c r="C40" s="266"/>
      <c r="D40" s="264"/>
      <c r="E40" s="268" t="s">
        <v>865</v>
      </c>
      <c r="F40" s="264"/>
      <c r="G40" s="384" t="s">
        <v>866</v>
      </c>
      <c r="H40" s="384"/>
      <c r="I40" s="384"/>
      <c r="J40" s="384"/>
      <c r="K40" s="262"/>
    </row>
    <row r="41" spans="2:11" ht="15" customHeight="1">
      <c r="B41" s="265"/>
      <c r="C41" s="266"/>
      <c r="D41" s="264"/>
      <c r="E41" s="268"/>
      <c r="F41" s="264"/>
      <c r="G41" s="384" t="s">
        <v>867</v>
      </c>
      <c r="H41" s="384"/>
      <c r="I41" s="384"/>
      <c r="J41" s="384"/>
      <c r="K41" s="262"/>
    </row>
    <row r="42" spans="2:11" ht="15" customHeight="1">
      <c r="B42" s="265"/>
      <c r="C42" s="266"/>
      <c r="D42" s="264"/>
      <c r="E42" s="268" t="s">
        <v>868</v>
      </c>
      <c r="F42" s="264"/>
      <c r="G42" s="384" t="s">
        <v>869</v>
      </c>
      <c r="H42" s="384"/>
      <c r="I42" s="384"/>
      <c r="J42" s="384"/>
      <c r="K42" s="262"/>
    </row>
    <row r="43" spans="2:11" ht="15" customHeight="1">
      <c r="B43" s="265"/>
      <c r="C43" s="266"/>
      <c r="D43" s="264"/>
      <c r="E43" s="268" t="s">
        <v>113</v>
      </c>
      <c r="F43" s="264"/>
      <c r="G43" s="384" t="s">
        <v>870</v>
      </c>
      <c r="H43" s="384"/>
      <c r="I43" s="384"/>
      <c r="J43" s="38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4" t="s">
        <v>871</v>
      </c>
      <c r="E45" s="384"/>
      <c r="F45" s="384"/>
      <c r="G45" s="384"/>
      <c r="H45" s="384"/>
      <c r="I45" s="384"/>
      <c r="J45" s="384"/>
      <c r="K45" s="262"/>
    </row>
    <row r="46" spans="2:11" ht="15" customHeight="1">
      <c r="B46" s="265"/>
      <c r="C46" s="266"/>
      <c r="D46" s="266"/>
      <c r="E46" s="384" t="s">
        <v>872</v>
      </c>
      <c r="F46" s="384"/>
      <c r="G46" s="384"/>
      <c r="H46" s="384"/>
      <c r="I46" s="384"/>
      <c r="J46" s="384"/>
      <c r="K46" s="262"/>
    </row>
    <row r="47" spans="2:11" ht="15" customHeight="1">
      <c r="B47" s="265"/>
      <c r="C47" s="266"/>
      <c r="D47" s="266"/>
      <c r="E47" s="384" t="s">
        <v>873</v>
      </c>
      <c r="F47" s="384"/>
      <c r="G47" s="384"/>
      <c r="H47" s="384"/>
      <c r="I47" s="384"/>
      <c r="J47" s="384"/>
      <c r="K47" s="262"/>
    </row>
    <row r="48" spans="2:11" ht="15" customHeight="1">
      <c r="B48" s="265"/>
      <c r="C48" s="266"/>
      <c r="D48" s="266"/>
      <c r="E48" s="384" t="s">
        <v>874</v>
      </c>
      <c r="F48" s="384"/>
      <c r="G48" s="384"/>
      <c r="H48" s="384"/>
      <c r="I48" s="384"/>
      <c r="J48" s="384"/>
      <c r="K48" s="262"/>
    </row>
    <row r="49" spans="2:11" ht="15" customHeight="1">
      <c r="B49" s="265"/>
      <c r="C49" s="266"/>
      <c r="D49" s="384" t="s">
        <v>875</v>
      </c>
      <c r="E49" s="384"/>
      <c r="F49" s="384"/>
      <c r="G49" s="384"/>
      <c r="H49" s="384"/>
      <c r="I49" s="384"/>
      <c r="J49" s="384"/>
      <c r="K49" s="262"/>
    </row>
    <row r="50" spans="2:11" ht="25.5" customHeight="1">
      <c r="B50" s="261"/>
      <c r="C50" s="387" t="s">
        <v>876</v>
      </c>
      <c r="D50" s="387"/>
      <c r="E50" s="387"/>
      <c r="F50" s="387"/>
      <c r="G50" s="387"/>
      <c r="H50" s="387"/>
      <c r="I50" s="387"/>
      <c r="J50" s="387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4" t="s">
        <v>877</v>
      </c>
      <c r="D52" s="384"/>
      <c r="E52" s="384"/>
      <c r="F52" s="384"/>
      <c r="G52" s="384"/>
      <c r="H52" s="384"/>
      <c r="I52" s="384"/>
      <c r="J52" s="384"/>
      <c r="K52" s="262"/>
    </row>
    <row r="53" spans="2:11" ht="15" customHeight="1">
      <c r="B53" s="261"/>
      <c r="C53" s="384" t="s">
        <v>878</v>
      </c>
      <c r="D53" s="384"/>
      <c r="E53" s="384"/>
      <c r="F53" s="384"/>
      <c r="G53" s="384"/>
      <c r="H53" s="384"/>
      <c r="I53" s="384"/>
      <c r="J53" s="384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4" t="s">
        <v>879</v>
      </c>
      <c r="D55" s="384"/>
      <c r="E55" s="384"/>
      <c r="F55" s="384"/>
      <c r="G55" s="384"/>
      <c r="H55" s="384"/>
      <c r="I55" s="384"/>
      <c r="J55" s="384"/>
      <c r="K55" s="262"/>
    </row>
    <row r="56" spans="2:11" ht="15" customHeight="1">
      <c r="B56" s="261"/>
      <c r="C56" s="266"/>
      <c r="D56" s="384" t="s">
        <v>880</v>
      </c>
      <c r="E56" s="384"/>
      <c r="F56" s="384"/>
      <c r="G56" s="384"/>
      <c r="H56" s="384"/>
      <c r="I56" s="384"/>
      <c r="J56" s="384"/>
      <c r="K56" s="262"/>
    </row>
    <row r="57" spans="2:11" ht="15" customHeight="1">
      <c r="B57" s="261"/>
      <c r="C57" s="266"/>
      <c r="D57" s="384" t="s">
        <v>881</v>
      </c>
      <c r="E57" s="384"/>
      <c r="F57" s="384"/>
      <c r="G57" s="384"/>
      <c r="H57" s="384"/>
      <c r="I57" s="384"/>
      <c r="J57" s="384"/>
      <c r="K57" s="262"/>
    </row>
    <row r="58" spans="2:11" ht="15" customHeight="1">
      <c r="B58" s="261"/>
      <c r="C58" s="266"/>
      <c r="D58" s="384" t="s">
        <v>882</v>
      </c>
      <c r="E58" s="384"/>
      <c r="F58" s="384"/>
      <c r="G58" s="384"/>
      <c r="H58" s="384"/>
      <c r="I58" s="384"/>
      <c r="J58" s="384"/>
      <c r="K58" s="262"/>
    </row>
    <row r="59" spans="2:11" ht="15" customHeight="1">
      <c r="B59" s="261"/>
      <c r="C59" s="266"/>
      <c r="D59" s="384" t="s">
        <v>883</v>
      </c>
      <c r="E59" s="384"/>
      <c r="F59" s="384"/>
      <c r="G59" s="384"/>
      <c r="H59" s="384"/>
      <c r="I59" s="384"/>
      <c r="J59" s="384"/>
      <c r="K59" s="262"/>
    </row>
    <row r="60" spans="2:11" ht="15" customHeight="1">
      <c r="B60" s="261"/>
      <c r="C60" s="266"/>
      <c r="D60" s="385" t="s">
        <v>884</v>
      </c>
      <c r="E60" s="385"/>
      <c r="F60" s="385"/>
      <c r="G60" s="385"/>
      <c r="H60" s="385"/>
      <c r="I60" s="385"/>
      <c r="J60" s="385"/>
      <c r="K60" s="262"/>
    </row>
    <row r="61" spans="2:11" ht="15" customHeight="1">
      <c r="B61" s="261"/>
      <c r="C61" s="266"/>
      <c r="D61" s="384" t="s">
        <v>885</v>
      </c>
      <c r="E61" s="384"/>
      <c r="F61" s="384"/>
      <c r="G61" s="384"/>
      <c r="H61" s="384"/>
      <c r="I61" s="384"/>
      <c r="J61" s="384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4" t="s">
        <v>886</v>
      </c>
      <c r="E63" s="384"/>
      <c r="F63" s="384"/>
      <c r="G63" s="384"/>
      <c r="H63" s="384"/>
      <c r="I63" s="384"/>
      <c r="J63" s="384"/>
      <c r="K63" s="262"/>
    </row>
    <row r="64" spans="2:11" ht="15" customHeight="1">
      <c r="B64" s="261"/>
      <c r="C64" s="266"/>
      <c r="D64" s="385" t="s">
        <v>887</v>
      </c>
      <c r="E64" s="385"/>
      <c r="F64" s="385"/>
      <c r="G64" s="385"/>
      <c r="H64" s="385"/>
      <c r="I64" s="385"/>
      <c r="J64" s="385"/>
      <c r="K64" s="262"/>
    </row>
    <row r="65" spans="2:11" ht="15" customHeight="1">
      <c r="B65" s="261"/>
      <c r="C65" s="266"/>
      <c r="D65" s="384" t="s">
        <v>888</v>
      </c>
      <c r="E65" s="384"/>
      <c r="F65" s="384"/>
      <c r="G65" s="384"/>
      <c r="H65" s="384"/>
      <c r="I65" s="384"/>
      <c r="J65" s="384"/>
      <c r="K65" s="262"/>
    </row>
    <row r="66" spans="2:11" ht="15" customHeight="1">
      <c r="B66" s="261"/>
      <c r="C66" s="266"/>
      <c r="D66" s="384" t="s">
        <v>889</v>
      </c>
      <c r="E66" s="384"/>
      <c r="F66" s="384"/>
      <c r="G66" s="384"/>
      <c r="H66" s="384"/>
      <c r="I66" s="384"/>
      <c r="J66" s="384"/>
      <c r="K66" s="262"/>
    </row>
    <row r="67" spans="2:11" ht="15" customHeight="1">
      <c r="B67" s="261"/>
      <c r="C67" s="266"/>
      <c r="D67" s="384" t="s">
        <v>890</v>
      </c>
      <c r="E67" s="384"/>
      <c r="F67" s="384"/>
      <c r="G67" s="384"/>
      <c r="H67" s="384"/>
      <c r="I67" s="384"/>
      <c r="J67" s="384"/>
      <c r="K67" s="262"/>
    </row>
    <row r="68" spans="2:11" ht="15" customHeight="1">
      <c r="B68" s="261"/>
      <c r="C68" s="266"/>
      <c r="D68" s="384" t="s">
        <v>891</v>
      </c>
      <c r="E68" s="384"/>
      <c r="F68" s="384"/>
      <c r="G68" s="384"/>
      <c r="H68" s="384"/>
      <c r="I68" s="384"/>
      <c r="J68" s="384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6" t="s">
        <v>95</v>
      </c>
      <c r="D73" s="386"/>
      <c r="E73" s="386"/>
      <c r="F73" s="386"/>
      <c r="G73" s="386"/>
      <c r="H73" s="386"/>
      <c r="I73" s="386"/>
      <c r="J73" s="386"/>
      <c r="K73" s="279"/>
    </row>
    <row r="74" spans="2:11" ht="17.25" customHeight="1">
      <c r="B74" s="278"/>
      <c r="C74" s="280" t="s">
        <v>892</v>
      </c>
      <c r="D74" s="280"/>
      <c r="E74" s="280"/>
      <c r="F74" s="280" t="s">
        <v>893</v>
      </c>
      <c r="G74" s="281"/>
      <c r="H74" s="280" t="s">
        <v>109</v>
      </c>
      <c r="I74" s="280" t="s">
        <v>53</v>
      </c>
      <c r="J74" s="280" t="s">
        <v>894</v>
      </c>
      <c r="K74" s="279"/>
    </row>
    <row r="75" spans="2:11" ht="17.25" customHeight="1">
      <c r="B75" s="278"/>
      <c r="C75" s="282" t="s">
        <v>895</v>
      </c>
      <c r="D75" s="282"/>
      <c r="E75" s="282"/>
      <c r="F75" s="283" t="s">
        <v>896</v>
      </c>
      <c r="G75" s="284"/>
      <c r="H75" s="282"/>
      <c r="I75" s="282"/>
      <c r="J75" s="282" t="s">
        <v>897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49</v>
      </c>
      <c r="D77" s="285"/>
      <c r="E77" s="285"/>
      <c r="F77" s="287" t="s">
        <v>898</v>
      </c>
      <c r="G77" s="286"/>
      <c r="H77" s="268" t="s">
        <v>899</v>
      </c>
      <c r="I77" s="268" t="s">
        <v>900</v>
      </c>
      <c r="J77" s="268">
        <v>20</v>
      </c>
      <c r="K77" s="279"/>
    </row>
    <row r="78" spans="2:11" ht="15" customHeight="1">
      <c r="B78" s="278"/>
      <c r="C78" s="268" t="s">
        <v>901</v>
      </c>
      <c r="D78" s="268"/>
      <c r="E78" s="268"/>
      <c r="F78" s="287" t="s">
        <v>898</v>
      </c>
      <c r="G78" s="286"/>
      <c r="H78" s="268" t="s">
        <v>902</v>
      </c>
      <c r="I78" s="268" t="s">
        <v>900</v>
      </c>
      <c r="J78" s="268">
        <v>120</v>
      </c>
      <c r="K78" s="279"/>
    </row>
    <row r="79" spans="2:11" ht="15" customHeight="1">
      <c r="B79" s="288"/>
      <c r="C79" s="268" t="s">
        <v>903</v>
      </c>
      <c r="D79" s="268"/>
      <c r="E79" s="268"/>
      <c r="F79" s="287" t="s">
        <v>904</v>
      </c>
      <c r="G79" s="286"/>
      <c r="H79" s="268" t="s">
        <v>905</v>
      </c>
      <c r="I79" s="268" t="s">
        <v>900</v>
      </c>
      <c r="J79" s="268">
        <v>50</v>
      </c>
      <c r="K79" s="279"/>
    </row>
    <row r="80" spans="2:11" ht="15" customHeight="1">
      <c r="B80" s="288"/>
      <c r="C80" s="268" t="s">
        <v>906</v>
      </c>
      <c r="D80" s="268"/>
      <c r="E80" s="268"/>
      <c r="F80" s="287" t="s">
        <v>898</v>
      </c>
      <c r="G80" s="286"/>
      <c r="H80" s="268" t="s">
        <v>907</v>
      </c>
      <c r="I80" s="268" t="s">
        <v>908</v>
      </c>
      <c r="J80" s="268"/>
      <c r="K80" s="279"/>
    </row>
    <row r="81" spans="2:11" ht="15" customHeight="1">
      <c r="B81" s="288"/>
      <c r="C81" s="289" t="s">
        <v>909</v>
      </c>
      <c r="D81" s="289"/>
      <c r="E81" s="289"/>
      <c r="F81" s="290" t="s">
        <v>904</v>
      </c>
      <c r="G81" s="289"/>
      <c r="H81" s="289" t="s">
        <v>910</v>
      </c>
      <c r="I81" s="289" t="s">
        <v>900</v>
      </c>
      <c r="J81" s="289">
        <v>15</v>
      </c>
      <c r="K81" s="279"/>
    </row>
    <row r="82" spans="2:11" ht="15" customHeight="1">
      <c r="B82" s="288"/>
      <c r="C82" s="289" t="s">
        <v>911</v>
      </c>
      <c r="D82" s="289"/>
      <c r="E82" s="289"/>
      <c r="F82" s="290" t="s">
        <v>904</v>
      </c>
      <c r="G82" s="289"/>
      <c r="H82" s="289" t="s">
        <v>912</v>
      </c>
      <c r="I82" s="289" t="s">
        <v>900</v>
      </c>
      <c r="J82" s="289">
        <v>15</v>
      </c>
      <c r="K82" s="279"/>
    </row>
    <row r="83" spans="2:11" ht="15" customHeight="1">
      <c r="B83" s="288"/>
      <c r="C83" s="289" t="s">
        <v>913</v>
      </c>
      <c r="D83" s="289"/>
      <c r="E83" s="289"/>
      <c r="F83" s="290" t="s">
        <v>904</v>
      </c>
      <c r="G83" s="289"/>
      <c r="H83" s="289" t="s">
        <v>914</v>
      </c>
      <c r="I83" s="289" t="s">
        <v>900</v>
      </c>
      <c r="J83" s="289">
        <v>20</v>
      </c>
      <c r="K83" s="279"/>
    </row>
    <row r="84" spans="2:11" ht="15" customHeight="1">
      <c r="B84" s="288"/>
      <c r="C84" s="289" t="s">
        <v>915</v>
      </c>
      <c r="D84" s="289"/>
      <c r="E84" s="289"/>
      <c r="F84" s="290" t="s">
        <v>904</v>
      </c>
      <c r="G84" s="289"/>
      <c r="H84" s="289" t="s">
        <v>916</v>
      </c>
      <c r="I84" s="289" t="s">
        <v>900</v>
      </c>
      <c r="J84" s="289">
        <v>20</v>
      </c>
      <c r="K84" s="279"/>
    </row>
    <row r="85" spans="2:11" ht="15" customHeight="1">
      <c r="B85" s="288"/>
      <c r="C85" s="268" t="s">
        <v>917</v>
      </c>
      <c r="D85" s="268"/>
      <c r="E85" s="268"/>
      <c r="F85" s="287" t="s">
        <v>904</v>
      </c>
      <c r="G85" s="286"/>
      <c r="H85" s="268" t="s">
        <v>918</v>
      </c>
      <c r="I85" s="268" t="s">
        <v>900</v>
      </c>
      <c r="J85" s="268">
        <v>50</v>
      </c>
      <c r="K85" s="279"/>
    </row>
    <row r="86" spans="2:11" ht="15" customHeight="1">
      <c r="B86" s="288"/>
      <c r="C86" s="268" t="s">
        <v>919</v>
      </c>
      <c r="D86" s="268"/>
      <c r="E86" s="268"/>
      <c r="F86" s="287" t="s">
        <v>904</v>
      </c>
      <c r="G86" s="286"/>
      <c r="H86" s="268" t="s">
        <v>920</v>
      </c>
      <c r="I86" s="268" t="s">
        <v>900</v>
      </c>
      <c r="J86" s="268">
        <v>20</v>
      </c>
      <c r="K86" s="279"/>
    </row>
    <row r="87" spans="2:11" ht="15" customHeight="1">
      <c r="B87" s="288"/>
      <c r="C87" s="268" t="s">
        <v>921</v>
      </c>
      <c r="D87" s="268"/>
      <c r="E87" s="268"/>
      <c r="F87" s="287" t="s">
        <v>904</v>
      </c>
      <c r="G87" s="286"/>
      <c r="H87" s="268" t="s">
        <v>922</v>
      </c>
      <c r="I87" s="268" t="s">
        <v>900</v>
      </c>
      <c r="J87" s="268">
        <v>20</v>
      </c>
      <c r="K87" s="279"/>
    </row>
    <row r="88" spans="2:11" ht="15" customHeight="1">
      <c r="B88" s="288"/>
      <c r="C88" s="268" t="s">
        <v>923</v>
      </c>
      <c r="D88" s="268"/>
      <c r="E88" s="268"/>
      <c r="F88" s="287" t="s">
        <v>904</v>
      </c>
      <c r="G88" s="286"/>
      <c r="H88" s="268" t="s">
        <v>924</v>
      </c>
      <c r="I88" s="268" t="s">
        <v>900</v>
      </c>
      <c r="J88" s="268">
        <v>50</v>
      </c>
      <c r="K88" s="279"/>
    </row>
    <row r="89" spans="2:11" ht="15" customHeight="1">
      <c r="B89" s="288"/>
      <c r="C89" s="268" t="s">
        <v>925</v>
      </c>
      <c r="D89" s="268"/>
      <c r="E89" s="268"/>
      <c r="F89" s="287" t="s">
        <v>904</v>
      </c>
      <c r="G89" s="286"/>
      <c r="H89" s="268" t="s">
        <v>925</v>
      </c>
      <c r="I89" s="268" t="s">
        <v>900</v>
      </c>
      <c r="J89" s="268">
        <v>50</v>
      </c>
      <c r="K89" s="279"/>
    </row>
    <row r="90" spans="2:11" ht="15" customHeight="1">
      <c r="B90" s="288"/>
      <c r="C90" s="268" t="s">
        <v>114</v>
      </c>
      <c r="D90" s="268"/>
      <c r="E90" s="268"/>
      <c r="F90" s="287" t="s">
        <v>904</v>
      </c>
      <c r="G90" s="286"/>
      <c r="H90" s="268" t="s">
        <v>926</v>
      </c>
      <c r="I90" s="268" t="s">
        <v>900</v>
      </c>
      <c r="J90" s="268">
        <v>255</v>
      </c>
      <c r="K90" s="279"/>
    </row>
    <row r="91" spans="2:11" ht="15" customHeight="1">
      <c r="B91" s="288"/>
      <c r="C91" s="268" t="s">
        <v>927</v>
      </c>
      <c r="D91" s="268"/>
      <c r="E91" s="268"/>
      <c r="F91" s="287" t="s">
        <v>898</v>
      </c>
      <c r="G91" s="286"/>
      <c r="H91" s="268" t="s">
        <v>928</v>
      </c>
      <c r="I91" s="268" t="s">
        <v>929</v>
      </c>
      <c r="J91" s="268"/>
      <c r="K91" s="279"/>
    </row>
    <row r="92" spans="2:11" ht="15" customHeight="1">
      <c r="B92" s="288"/>
      <c r="C92" s="268" t="s">
        <v>930</v>
      </c>
      <c r="D92" s="268"/>
      <c r="E92" s="268"/>
      <c r="F92" s="287" t="s">
        <v>898</v>
      </c>
      <c r="G92" s="286"/>
      <c r="H92" s="268" t="s">
        <v>931</v>
      </c>
      <c r="I92" s="268" t="s">
        <v>932</v>
      </c>
      <c r="J92" s="268"/>
      <c r="K92" s="279"/>
    </row>
    <row r="93" spans="2:11" ht="15" customHeight="1">
      <c r="B93" s="288"/>
      <c r="C93" s="268" t="s">
        <v>933</v>
      </c>
      <c r="D93" s="268"/>
      <c r="E93" s="268"/>
      <c r="F93" s="287" t="s">
        <v>898</v>
      </c>
      <c r="G93" s="286"/>
      <c r="H93" s="268" t="s">
        <v>933</v>
      </c>
      <c r="I93" s="268" t="s">
        <v>932</v>
      </c>
      <c r="J93" s="268"/>
      <c r="K93" s="279"/>
    </row>
    <row r="94" spans="2:11" ht="15" customHeight="1">
      <c r="B94" s="288"/>
      <c r="C94" s="268" t="s">
        <v>34</v>
      </c>
      <c r="D94" s="268"/>
      <c r="E94" s="268"/>
      <c r="F94" s="287" t="s">
        <v>898</v>
      </c>
      <c r="G94" s="286"/>
      <c r="H94" s="268" t="s">
        <v>934</v>
      </c>
      <c r="I94" s="268" t="s">
        <v>932</v>
      </c>
      <c r="J94" s="268"/>
      <c r="K94" s="279"/>
    </row>
    <row r="95" spans="2:11" ht="15" customHeight="1">
      <c r="B95" s="288"/>
      <c r="C95" s="268" t="s">
        <v>44</v>
      </c>
      <c r="D95" s="268"/>
      <c r="E95" s="268"/>
      <c r="F95" s="287" t="s">
        <v>898</v>
      </c>
      <c r="G95" s="286"/>
      <c r="H95" s="268" t="s">
        <v>935</v>
      </c>
      <c r="I95" s="268" t="s">
        <v>932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6" t="s">
        <v>936</v>
      </c>
      <c r="D100" s="386"/>
      <c r="E100" s="386"/>
      <c r="F100" s="386"/>
      <c r="G100" s="386"/>
      <c r="H100" s="386"/>
      <c r="I100" s="386"/>
      <c r="J100" s="386"/>
      <c r="K100" s="279"/>
    </row>
    <row r="101" spans="2:11" ht="17.25" customHeight="1">
      <c r="B101" s="278"/>
      <c r="C101" s="280" t="s">
        <v>892</v>
      </c>
      <c r="D101" s="280"/>
      <c r="E101" s="280"/>
      <c r="F101" s="280" t="s">
        <v>893</v>
      </c>
      <c r="G101" s="281"/>
      <c r="H101" s="280" t="s">
        <v>109</v>
      </c>
      <c r="I101" s="280" t="s">
        <v>53</v>
      </c>
      <c r="J101" s="280" t="s">
        <v>894</v>
      </c>
      <c r="K101" s="279"/>
    </row>
    <row r="102" spans="2:11" ht="17.25" customHeight="1">
      <c r="B102" s="278"/>
      <c r="C102" s="282" t="s">
        <v>895</v>
      </c>
      <c r="D102" s="282"/>
      <c r="E102" s="282"/>
      <c r="F102" s="283" t="s">
        <v>896</v>
      </c>
      <c r="G102" s="284"/>
      <c r="H102" s="282"/>
      <c r="I102" s="282"/>
      <c r="J102" s="282" t="s">
        <v>897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49</v>
      </c>
      <c r="D104" s="285"/>
      <c r="E104" s="285"/>
      <c r="F104" s="287" t="s">
        <v>898</v>
      </c>
      <c r="G104" s="296"/>
      <c r="H104" s="268" t="s">
        <v>937</v>
      </c>
      <c r="I104" s="268" t="s">
        <v>900</v>
      </c>
      <c r="J104" s="268">
        <v>20</v>
      </c>
      <c r="K104" s="279"/>
    </row>
    <row r="105" spans="2:11" ht="15" customHeight="1">
      <c r="B105" s="278"/>
      <c r="C105" s="268" t="s">
        <v>901</v>
      </c>
      <c r="D105" s="268"/>
      <c r="E105" s="268"/>
      <c r="F105" s="287" t="s">
        <v>898</v>
      </c>
      <c r="G105" s="268"/>
      <c r="H105" s="268" t="s">
        <v>937</v>
      </c>
      <c r="I105" s="268" t="s">
        <v>900</v>
      </c>
      <c r="J105" s="268">
        <v>120</v>
      </c>
      <c r="K105" s="279"/>
    </row>
    <row r="106" spans="2:11" ht="15" customHeight="1">
      <c r="B106" s="288"/>
      <c r="C106" s="268" t="s">
        <v>903</v>
      </c>
      <c r="D106" s="268"/>
      <c r="E106" s="268"/>
      <c r="F106" s="287" t="s">
        <v>904</v>
      </c>
      <c r="G106" s="268"/>
      <c r="H106" s="268" t="s">
        <v>937</v>
      </c>
      <c r="I106" s="268" t="s">
        <v>900</v>
      </c>
      <c r="J106" s="268">
        <v>50</v>
      </c>
      <c r="K106" s="279"/>
    </row>
    <row r="107" spans="2:11" ht="15" customHeight="1">
      <c r="B107" s="288"/>
      <c r="C107" s="268" t="s">
        <v>906</v>
      </c>
      <c r="D107" s="268"/>
      <c r="E107" s="268"/>
      <c r="F107" s="287" t="s">
        <v>898</v>
      </c>
      <c r="G107" s="268"/>
      <c r="H107" s="268" t="s">
        <v>937</v>
      </c>
      <c r="I107" s="268" t="s">
        <v>908</v>
      </c>
      <c r="J107" s="268"/>
      <c r="K107" s="279"/>
    </row>
    <row r="108" spans="2:11" ht="15" customHeight="1">
      <c r="B108" s="288"/>
      <c r="C108" s="268" t="s">
        <v>917</v>
      </c>
      <c r="D108" s="268"/>
      <c r="E108" s="268"/>
      <c r="F108" s="287" t="s">
        <v>904</v>
      </c>
      <c r="G108" s="268"/>
      <c r="H108" s="268" t="s">
        <v>937</v>
      </c>
      <c r="I108" s="268" t="s">
        <v>900</v>
      </c>
      <c r="J108" s="268">
        <v>50</v>
      </c>
      <c r="K108" s="279"/>
    </row>
    <row r="109" spans="2:11" ht="15" customHeight="1">
      <c r="B109" s="288"/>
      <c r="C109" s="268" t="s">
        <v>925</v>
      </c>
      <c r="D109" s="268"/>
      <c r="E109" s="268"/>
      <c r="F109" s="287" t="s">
        <v>904</v>
      </c>
      <c r="G109" s="268"/>
      <c r="H109" s="268" t="s">
        <v>937</v>
      </c>
      <c r="I109" s="268" t="s">
        <v>900</v>
      </c>
      <c r="J109" s="268">
        <v>50</v>
      </c>
      <c r="K109" s="279"/>
    </row>
    <row r="110" spans="2:11" ht="15" customHeight="1">
      <c r="B110" s="288"/>
      <c r="C110" s="268" t="s">
        <v>923</v>
      </c>
      <c r="D110" s="268"/>
      <c r="E110" s="268"/>
      <c r="F110" s="287" t="s">
        <v>904</v>
      </c>
      <c r="G110" s="268"/>
      <c r="H110" s="268" t="s">
        <v>937</v>
      </c>
      <c r="I110" s="268" t="s">
        <v>900</v>
      </c>
      <c r="J110" s="268">
        <v>50</v>
      </c>
      <c r="K110" s="279"/>
    </row>
    <row r="111" spans="2:11" ht="15" customHeight="1">
      <c r="B111" s="288"/>
      <c r="C111" s="268" t="s">
        <v>49</v>
      </c>
      <c r="D111" s="268"/>
      <c r="E111" s="268"/>
      <c r="F111" s="287" t="s">
        <v>898</v>
      </c>
      <c r="G111" s="268"/>
      <c r="H111" s="268" t="s">
        <v>938</v>
      </c>
      <c r="I111" s="268" t="s">
        <v>900</v>
      </c>
      <c r="J111" s="268">
        <v>20</v>
      </c>
      <c r="K111" s="279"/>
    </row>
    <row r="112" spans="2:11" ht="15" customHeight="1">
      <c r="B112" s="288"/>
      <c r="C112" s="268" t="s">
        <v>939</v>
      </c>
      <c r="D112" s="268"/>
      <c r="E112" s="268"/>
      <c r="F112" s="287" t="s">
        <v>898</v>
      </c>
      <c r="G112" s="268"/>
      <c r="H112" s="268" t="s">
        <v>940</v>
      </c>
      <c r="I112" s="268" t="s">
        <v>900</v>
      </c>
      <c r="J112" s="268">
        <v>120</v>
      </c>
      <c r="K112" s="279"/>
    </row>
    <row r="113" spans="2:11" ht="15" customHeight="1">
      <c r="B113" s="288"/>
      <c r="C113" s="268" t="s">
        <v>34</v>
      </c>
      <c r="D113" s="268"/>
      <c r="E113" s="268"/>
      <c r="F113" s="287" t="s">
        <v>898</v>
      </c>
      <c r="G113" s="268"/>
      <c r="H113" s="268" t="s">
        <v>941</v>
      </c>
      <c r="I113" s="268" t="s">
        <v>932</v>
      </c>
      <c r="J113" s="268"/>
      <c r="K113" s="279"/>
    </row>
    <row r="114" spans="2:11" ht="15" customHeight="1">
      <c r="B114" s="288"/>
      <c r="C114" s="268" t="s">
        <v>44</v>
      </c>
      <c r="D114" s="268"/>
      <c r="E114" s="268"/>
      <c r="F114" s="287" t="s">
        <v>898</v>
      </c>
      <c r="G114" s="268"/>
      <c r="H114" s="268" t="s">
        <v>942</v>
      </c>
      <c r="I114" s="268" t="s">
        <v>932</v>
      </c>
      <c r="J114" s="268"/>
      <c r="K114" s="279"/>
    </row>
    <row r="115" spans="2:11" ht="15" customHeight="1">
      <c r="B115" s="288"/>
      <c r="C115" s="268" t="s">
        <v>53</v>
      </c>
      <c r="D115" s="268"/>
      <c r="E115" s="268"/>
      <c r="F115" s="287" t="s">
        <v>898</v>
      </c>
      <c r="G115" s="268"/>
      <c r="H115" s="268" t="s">
        <v>943</v>
      </c>
      <c r="I115" s="268" t="s">
        <v>944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3" t="s">
        <v>945</v>
      </c>
      <c r="D120" s="383"/>
      <c r="E120" s="383"/>
      <c r="F120" s="383"/>
      <c r="G120" s="383"/>
      <c r="H120" s="383"/>
      <c r="I120" s="383"/>
      <c r="J120" s="383"/>
      <c r="K120" s="304"/>
    </row>
    <row r="121" spans="2:11" ht="17.25" customHeight="1">
      <c r="B121" s="305"/>
      <c r="C121" s="280" t="s">
        <v>892</v>
      </c>
      <c r="D121" s="280"/>
      <c r="E121" s="280"/>
      <c r="F121" s="280" t="s">
        <v>893</v>
      </c>
      <c r="G121" s="281"/>
      <c r="H121" s="280" t="s">
        <v>109</v>
      </c>
      <c r="I121" s="280" t="s">
        <v>53</v>
      </c>
      <c r="J121" s="280" t="s">
        <v>894</v>
      </c>
      <c r="K121" s="306"/>
    </row>
    <row r="122" spans="2:11" ht="17.25" customHeight="1">
      <c r="B122" s="305"/>
      <c r="C122" s="282" t="s">
        <v>895</v>
      </c>
      <c r="D122" s="282"/>
      <c r="E122" s="282"/>
      <c r="F122" s="283" t="s">
        <v>896</v>
      </c>
      <c r="G122" s="284"/>
      <c r="H122" s="282"/>
      <c r="I122" s="282"/>
      <c r="J122" s="282" t="s">
        <v>897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901</v>
      </c>
      <c r="D124" s="285"/>
      <c r="E124" s="285"/>
      <c r="F124" s="287" t="s">
        <v>898</v>
      </c>
      <c r="G124" s="268"/>
      <c r="H124" s="268" t="s">
        <v>937</v>
      </c>
      <c r="I124" s="268" t="s">
        <v>900</v>
      </c>
      <c r="J124" s="268">
        <v>120</v>
      </c>
      <c r="K124" s="309"/>
    </row>
    <row r="125" spans="2:11" ht="15" customHeight="1">
      <c r="B125" s="307"/>
      <c r="C125" s="268" t="s">
        <v>946</v>
      </c>
      <c r="D125" s="268"/>
      <c r="E125" s="268"/>
      <c r="F125" s="287" t="s">
        <v>898</v>
      </c>
      <c r="G125" s="268"/>
      <c r="H125" s="268" t="s">
        <v>947</v>
      </c>
      <c r="I125" s="268" t="s">
        <v>900</v>
      </c>
      <c r="J125" s="268" t="s">
        <v>948</v>
      </c>
      <c r="K125" s="309"/>
    </row>
    <row r="126" spans="2:11" ht="15" customHeight="1">
      <c r="B126" s="307"/>
      <c r="C126" s="268" t="s">
        <v>847</v>
      </c>
      <c r="D126" s="268"/>
      <c r="E126" s="268"/>
      <c r="F126" s="287" t="s">
        <v>898</v>
      </c>
      <c r="G126" s="268"/>
      <c r="H126" s="268" t="s">
        <v>949</v>
      </c>
      <c r="I126" s="268" t="s">
        <v>900</v>
      </c>
      <c r="J126" s="268" t="s">
        <v>948</v>
      </c>
      <c r="K126" s="309"/>
    </row>
    <row r="127" spans="2:11" ht="15" customHeight="1">
      <c r="B127" s="307"/>
      <c r="C127" s="268" t="s">
        <v>909</v>
      </c>
      <c r="D127" s="268"/>
      <c r="E127" s="268"/>
      <c r="F127" s="287" t="s">
        <v>904</v>
      </c>
      <c r="G127" s="268"/>
      <c r="H127" s="268" t="s">
        <v>910</v>
      </c>
      <c r="I127" s="268" t="s">
        <v>900</v>
      </c>
      <c r="J127" s="268">
        <v>15</v>
      </c>
      <c r="K127" s="309"/>
    </row>
    <row r="128" spans="2:11" ht="15" customHeight="1">
      <c r="B128" s="307"/>
      <c r="C128" s="289" t="s">
        <v>911</v>
      </c>
      <c r="D128" s="289"/>
      <c r="E128" s="289"/>
      <c r="F128" s="290" t="s">
        <v>904</v>
      </c>
      <c r="G128" s="289"/>
      <c r="H128" s="289" t="s">
        <v>912</v>
      </c>
      <c r="I128" s="289" t="s">
        <v>900</v>
      </c>
      <c r="J128" s="289">
        <v>15</v>
      </c>
      <c r="K128" s="309"/>
    </row>
    <row r="129" spans="2:11" ht="15" customHeight="1">
      <c r="B129" s="307"/>
      <c r="C129" s="289" t="s">
        <v>913</v>
      </c>
      <c r="D129" s="289"/>
      <c r="E129" s="289"/>
      <c r="F129" s="290" t="s">
        <v>904</v>
      </c>
      <c r="G129" s="289"/>
      <c r="H129" s="289" t="s">
        <v>914</v>
      </c>
      <c r="I129" s="289" t="s">
        <v>900</v>
      </c>
      <c r="J129" s="289">
        <v>20</v>
      </c>
      <c r="K129" s="309"/>
    </row>
    <row r="130" spans="2:11" ht="15" customHeight="1">
      <c r="B130" s="307"/>
      <c r="C130" s="289" t="s">
        <v>915</v>
      </c>
      <c r="D130" s="289"/>
      <c r="E130" s="289"/>
      <c r="F130" s="290" t="s">
        <v>904</v>
      </c>
      <c r="G130" s="289"/>
      <c r="H130" s="289" t="s">
        <v>916</v>
      </c>
      <c r="I130" s="289" t="s">
        <v>900</v>
      </c>
      <c r="J130" s="289">
        <v>20</v>
      </c>
      <c r="K130" s="309"/>
    </row>
    <row r="131" spans="2:11" ht="15" customHeight="1">
      <c r="B131" s="307"/>
      <c r="C131" s="268" t="s">
        <v>903</v>
      </c>
      <c r="D131" s="268"/>
      <c r="E131" s="268"/>
      <c r="F131" s="287" t="s">
        <v>904</v>
      </c>
      <c r="G131" s="268"/>
      <c r="H131" s="268" t="s">
        <v>937</v>
      </c>
      <c r="I131" s="268" t="s">
        <v>900</v>
      </c>
      <c r="J131" s="268">
        <v>50</v>
      </c>
      <c r="K131" s="309"/>
    </row>
    <row r="132" spans="2:11" ht="15" customHeight="1">
      <c r="B132" s="307"/>
      <c r="C132" s="268" t="s">
        <v>917</v>
      </c>
      <c r="D132" s="268"/>
      <c r="E132" s="268"/>
      <c r="F132" s="287" t="s">
        <v>904</v>
      </c>
      <c r="G132" s="268"/>
      <c r="H132" s="268" t="s">
        <v>937</v>
      </c>
      <c r="I132" s="268" t="s">
        <v>900</v>
      </c>
      <c r="J132" s="268">
        <v>50</v>
      </c>
      <c r="K132" s="309"/>
    </row>
    <row r="133" spans="2:11" ht="15" customHeight="1">
      <c r="B133" s="307"/>
      <c r="C133" s="268" t="s">
        <v>923</v>
      </c>
      <c r="D133" s="268"/>
      <c r="E133" s="268"/>
      <c r="F133" s="287" t="s">
        <v>904</v>
      </c>
      <c r="G133" s="268"/>
      <c r="H133" s="268" t="s">
        <v>937</v>
      </c>
      <c r="I133" s="268" t="s">
        <v>900</v>
      </c>
      <c r="J133" s="268">
        <v>50</v>
      </c>
      <c r="K133" s="309"/>
    </row>
    <row r="134" spans="2:11" ht="15" customHeight="1">
      <c r="B134" s="307"/>
      <c r="C134" s="268" t="s">
        <v>925</v>
      </c>
      <c r="D134" s="268"/>
      <c r="E134" s="268"/>
      <c r="F134" s="287" t="s">
        <v>904</v>
      </c>
      <c r="G134" s="268"/>
      <c r="H134" s="268" t="s">
        <v>937</v>
      </c>
      <c r="I134" s="268" t="s">
        <v>900</v>
      </c>
      <c r="J134" s="268">
        <v>50</v>
      </c>
      <c r="K134" s="309"/>
    </row>
    <row r="135" spans="2:11" ht="15" customHeight="1">
      <c r="B135" s="307"/>
      <c r="C135" s="268" t="s">
        <v>114</v>
      </c>
      <c r="D135" s="268"/>
      <c r="E135" s="268"/>
      <c r="F135" s="287" t="s">
        <v>904</v>
      </c>
      <c r="G135" s="268"/>
      <c r="H135" s="268" t="s">
        <v>950</v>
      </c>
      <c r="I135" s="268" t="s">
        <v>900</v>
      </c>
      <c r="J135" s="268">
        <v>255</v>
      </c>
      <c r="K135" s="309"/>
    </row>
    <row r="136" spans="2:11" ht="15" customHeight="1">
      <c r="B136" s="307"/>
      <c r="C136" s="268" t="s">
        <v>927</v>
      </c>
      <c r="D136" s="268"/>
      <c r="E136" s="268"/>
      <c r="F136" s="287" t="s">
        <v>898</v>
      </c>
      <c r="G136" s="268"/>
      <c r="H136" s="268" t="s">
        <v>951</v>
      </c>
      <c r="I136" s="268" t="s">
        <v>929</v>
      </c>
      <c r="J136" s="268"/>
      <c r="K136" s="309"/>
    </row>
    <row r="137" spans="2:11" ht="15" customHeight="1">
      <c r="B137" s="307"/>
      <c r="C137" s="268" t="s">
        <v>930</v>
      </c>
      <c r="D137" s="268"/>
      <c r="E137" s="268"/>
      <c r="F137" s="287" t="s">
        <v>898</v>
      </c>
      <c r="G137" s="268"/>
      <c r="H137" s="268" t="s">
        <v>952</v>
      </c>
      <c r="I137" s="268" t="s">
        <v>932</v>
      </c>
      <c r="J137" s="268"/>
      <c r="K137" s="309"/>
    </row>
    <row r="138" spans="2:11" ht="15" customHeight="1">
      <c r="B138" s="307"/>
      <c r="C138" s="268" t="s">
        <v>933</v>
      </c>
      <c r="D138" s="268"/>
      <c r="E138" s="268"/>
      <c r="F138" s="287" t="s">
        <v>898</v>
      </c>
      <c r="G138" s="268"/>
      <c r="H138" s="268" t="s">
        <v>933</v>
      </c>
      <c r="I138" s="268" t="s">
        <v>932</v>
      </c>
      <c r="J138" s="268"/>
      <c r="K138" s="309"/>
    </row>
    <row r="139" spans="2:11" ht="15" customHeight="1">
      <c r="B139" s="307"/>
      <c r="C139" s="268" t="s">
        <v>34</v>
      </c>
      <c r="D139" s="268"/>
      <c r="E139" s="268"/>
      <c r="F139" s="287" t="s">
        <v>898</v>
      </c>
      <c r="G139" s="268"/>
      <c r="H139" s="268" t="s">
        <v>953</v>
      </c>
      <c r="I139" s="268" t="s">
        <v>932</v>
      </c>
      <c r="J139" s="268"/>
      <c r="K139" s="309"/>
    </row>
    <row r="140" spans="2:11" ht="15" customHeight="1">
      <c r="B140" s="307"/>
      <c r="C140" s="268" t="s">
        <v>954</v>
      </c>
      <c r="D140" s="268"/>
      <c r="E140" s="268"/>
      <c r="F140" s="287" t="s">
        <v>898</v>
      </c>
      <c r="G140" s="268"/>
      <c r="H140" s="268" t="s">
        <v>955</v>
      </c>
      <c r="I140" s="268" t="s">
        <v>932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6" t="s">
        <v>956</v>
      </c>
      <c r="D145" s="386"/>
      <c r="E145" s="386"/>
      <c r="F145" s="386"/>
      <c r="G145" s="386"/>
      <c r="H145" s="386"/>
      <c r="I145" s="386"/>
      <c r="J145" s="386"/>
      <c r="K145" s="279"/>
    </row>
    <row r="146" spans="2:11" ht="17.25" customHeight="1">
      <c r="B146" s="278"/>
      <c r="C146" s="280" t="s">
        <v>892</v>
      </c>
      <c r="D146" s="280"/>
      <c r="E146" s="280"/>
      <c r="F146" s="280" t="s">
        <v>893</v>
      </c>
      <c r="G146" s="281"/>
      <c r="H146" s="280" t="s">
        <v>109</v>
      </c>
      <c r="I146" s="280" t="s">
        <v>53</v>
      </c>
      <c r="J146" s="280" t="s">
        <v>894</v>
      </c>
      <c r="K146" s="279"/>
    </row>
    <row r="147" spans="2:11" ht="17.25" customHeight="1">
      <c r="B147" s="278"/>
      <c r="C147" s="282" t="s">
        <v>895</v>
      </c>
      <c r="D147" s="282"/>
      <c r="E147" s="282"/>
      <c r="F147" s="283" t="s">
        <v>896</v>
      </c>
      <c r="G147" s="284"/>
      <c r="H147" s="282"/>
      <c r="I147" s="282"/>
      <c r="J147" s="282" t="s">
        <v>897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901</v>
      </c>
      <c r="D149" s="268"/>
      <c r="E149" s="268"/>
      <c r="F149" s="314" t="s">
        <v>898</v>
      </c>
      <c r="G149" s="268"/>
      <c r="H149" s="313" t="s">
        <v>937</v>
      </c>
      <c r="I149" s="313" t="s">
        <v>900</v>
      </c>
      <c r="J149" s="313">
        <v>120</v>
      </c>
      <c r="K149" s="309"/>
    </row>
    <row r="150" spans="2:11" ht="15" customHeight="1">
      <c r="B150" s="288"/>
      <c r="C150" s="313" t="s">
        <v>946</v>
      </c>
      <c r="D150" s="268"/>
      <c r="E150" s="268"/>
      <c r="F150" s="314" t="s">
        <v>898</v>
      </c>
      <c r="G150" s="268"/>
      <c r="H150" s="313" t="s">
        <v>957</v>
      </c>
      <c r="I150" s="313" t="s">
        <v>900</v>
      </c>
      <c r="J150" s="313" t="s">
        <v>948</v>
      </c>
      <c r="K150" s="309"/>
    </row>
    <row r="151" spans="2:11" ht="15" customHeight="1">
      <c r="B151" s="288"/>
      <c r="C151" s="313" t="s">
        <v>847</v>
      </c>
      <c r="D151" s="268"/>
      <c r="E151" s="268"/>
      <c r="F151" s="314" t="s">
        <v>898</v>
      </c>
      <c r="G151" s="268"/>
      <c r="H151" s="313" t="s">
        <v>958</v>
      </c>
      <c r="I151" s="313" t="s">
        <v>900</v>
      </c>
      <c r="J151" s="313" t="s">
        <v>948</v>
      </c>
      <c r="K151" s="309"/>
    </row>
    <row r="152" spans="2:11" ht="15" customHeight="1">
      <c r="B152" s="288"/>
      <c r="C152" s="313" t="s">
        <v>903</v>
      </c>
      <c r="D152" s="268"/>
      <c r="E152" s="268"/>
      <c r="F152" s="314" t="s">
        <v>904</v>
      </c>
      <c r="G152" s="268"/>
      <c r="H152" s="313" t="s">
        <v>937</v>
      </c>
      <c r="I152" s="313" t="s">
        <v>900</v>
      </c>
      <c r="J152" s="313">
        <v>50</v>
      </c>
      <c r="K152" s="309"/>
    </row>
    <row r="153" spans="2:11" ht="15" customHeight="1">
      <c r="B153" s="288"/>
      <c r="C153" s="313" t="s">
        <v>906</v>
      </c>
      <c r="D153" s="268"/>
      <c r="E153" s="268"/>
      <c r="F153" s="314" t="s">
        <v>898</v>
      </c>
      <c r="G153" s="268"/>
      <c r="H153" s="313" t="s">
        <v>937</v>
      </c>
      <c r="I153" s="313" t="s">
        <v>908</v>
      </c>
      <c r="J153" s="313"/>
      <c r="K153" s="309"/>
    </row>
    <row r="154" spans="2:11" ht="15" customHeight="1">
      <c r="B154" s="288"/>
      <c r="C154" s="313" t="s">
        <v>917</v>
      </c>
      <c r="D154" s="268"/>
      <c r="E154" s="268"/>
      <c r="F154" s="314" t="s">
        <v>904</v>
      </c>
      <c r="G154" s="268"/>
      <c r="H154" s="313" t="s">
        <v>937</v>
      </c>
      <c r="I154" s="313" t="s">
        <v>900</v>
      </c>
      <c r="J154" s="313">
        <v>50</v>
      </c>
      <c r="K154" s="309"/>
    </row>
    <row r="155" spans="2:11" ht="15" customHeight="1">
      <c r="B155" s="288"/>
      <c r="C155" s="313" t="s">
        <v>925</v>
      </c>
      <c r="D155" s="268"/>
      <c r="E155" s="268"/>
      <c r="F155" s="314" t="s">
        <v>904</v>
      </c>
      <c r="G155" s="268"/>
      <c r="H155" s="313" t="s">
        <v>937</v>
      </c>
      <c r="I155" s="313" t="s">
        <v>900</v>
      </c>
      <c r="J155" s="313">
        <v>50</v>
      </c>
      <c r="K155" s="309"/>
    </row>
    <row r="156" spans="2:11" ht="15" customHeight="1">
      <c r="B156" s="288"/>
      <c r="C156" s="313" t="s">
        <v>923</v>
      </c>
      <c r="D156" s="268"/>
      <c r="E156" s="268"/>
      <c r="F156" s="314" t="s">
        <v>904</v>
      </c>
      <c r="G156" s="268"/>
      <c r="H156" s="313" t="s">
        <v>937</v>
      </c>
      <c r="I156" s="313" t="s">
        <v>900</v>
      </c>
      <c r="J156" s="313">
        <v>50</v>
      </c>
      <c r="K156" s="309"/>
    </row>
    <row r="157" spans="2:11" ht="15" customHeight="1">
      <c r="B157" s="288"/>
      <c r="C157" s="313" t="s">
        <v>100</v>
      </c>
      <c r="D157" s="268"/>
      <c r="E157" s="268"/>
      <c r="F157" s="314" t="s">
        <v>898</v>
      </c>
      <c r="G157" s="268"/>
      <c r="H157" s="313" t="s">
        <v>959</v>
      </c>
      <c r="I157" s="313" t="s">
        <v>900</v>
      </c>
      <c r="J157" s="313" t="s">
        <v>960</v>
      </c>
      <c r="K157" s="309"/>
    </row>
    <row r="158" spans="2:11" ht="15" customHeight="1">
      <c r="B158" s="288"/>
      <c r="C158" s="313" t="s">
        <v>961</v>
      </c>
      <c r="D158" s="268"/>
      <c r="E158" s="268"/>
      <c r="F158" s="314" t="s">
        <v>898</v>
      </c>
      <c r="G158" s="268"/>
      <c r="H158" s="313" t="s">
        <v>962</v>
      </c>
      <c r="I158" s="313" t="s">
        <v>932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3" t="s">
        <v>963</v>
      </c>
      <c r="D163" s="383"/>
      <c r="E163" s="383"/>
      <c r="F163" s="383"/>
      <c r="G163" s="383"/>
      <c r="H163" s="383"/>
      <c r="I163" s="383"/>
      <c r="J163" s="383"/>
      <c r="K163" s="260"/>
    </row>
    <row r="164" spans="2:11" ht="17.25" customHeight="1">
      <c r="B164" s="259"/>
      <c r="C164" s="280" t="s">
        <v>892</v>
      </c>
      <c r="D164" s="280"/>
      <c r="E164" s="280"/>
      <c r="F164" s="280" t="s">
        <v>893</v>
      </c>
      <c r="G164" s="317"/>
      <c r="H164" s="318" t="s">
        <v>109</v>
      </c>
      <c r="I164" s="318" t="s">
        <v>53</v>
      </c>
      <c r="J164" s="280" t="s">
        <v>894</v>
      </c>
      <c r="K164" s="260"/>
    </row>
    <row r="165" spans="2:11" ht="17.25" customHeight="1">
      <c r="B165" s="261"/>
      <c r="C165" s="282" t="s">
        <v>895</v>
      </c>
      <c r="D165" s="282"/>
      <c r="E165" s="282"/>
      <c r="F165" s="283" t="s">
        <v>896</v>
      </c>
      <c r="G165" s="319"/>
      <c r="H165" s="320"/>
      <c r="I165" s="320"/>
      <c r="J165" s="282" t="s">
        <v>897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901</v>
      </c>
      <c r="D167" s="268"/>
      <c r="E167" s="268"/>
      <c r="F167" s="287" t="s">
        <v>898</v>
      </c>
      <c r="G167" s="268"/>
      <c r="H167" s="268" t="s">
        <v>937</v>
      </c>
      <c r="I167" s="268" t="s">
        <v>900</v>
      </c>
      <c r="J167" s="268">
        <v>120</v>
      </c>
      <c r="K167" s="309"/>
    </row>
    <row r="168" spans="2:11" ht="15" customHeight="1">
      <c r="B168" s="288"/>
      <c r="C168" s="268" t="s">
        <v>946</v>
      </c>
      <c r="D168" s="268"/>
      <c r="E168" s="268"/>
      <c r="F168" s="287" t="s">
        <v>898</v>
      </c>
      <c r="G168" s="268"/>
      <c r="H168" s="268" t="s">
        <v>947</v>
      </c>
      <c r="I168" s="268" t="s">
        <v>900</v>
      </c>
      <c r="J168" s="268" t="s">
        <v>948</v>
      </c>
      <c r="K168" s="309"/>
    </row>
    <row r="169" spans="2:11" ht="15" customHeight="1">
      <c r="B169" s="288"/>
      <c r="C169" s="268" t="s">
        <v>847</v>
      </c>
      <c r="D169" s="268"/>
      <c r="E169" s="268"/>
      <c r="F169" s="287" t="s">
        <v>898</v>
      </c>
      <c r="G169" s="268"/>
      <c r="H169" s="268" t="s">
        <v>964</v>
      </c>
      <c r="I169" s="268" t="s">
        <v>900</v>
      </c>
      <c r="J169" s="268" t="s">
        <v>948</v>
      </c>
      <c r="K169" s="309"/>
    </row>
    <row r="170" spans="2:11" ht="15" customHeight="1">
      <c r="B170" s="288"/>
      <c r="C170" s="268" t="s">
        <v>903</v>
      </c>
      <c r="D170" s="268"/>
      <c r="E170" s="268"/>
      <c r="F170" s="287" t="s">
        <v>904</v>
      </c>
      <c r="G170" s="268"/>
      <c r="H170" s="268" t="s">
        <v>964</v>
      </c>
      <c r="I170" s="268" t="s">
        <v>900</v>
      </c>
      <c r="J170" s="268">
        <v>50</v>
      </c>
      <c r="K170" s="309"/>
    </row>
    <row r="171" spans="2:11" ht="15" customHeight="1">
      <c r="B171" s="288"/>
      <c r="C171" s="268" t="s">
        <v>906</v>
      </c>
      <c r="D171" s="268"/>
      <c r="E171" s="268"/>
      <c r="F171" s="287" t="s">
        <v>898</v>
      </c>
      <c r="G171" s="268"/>
      <c r="H171" s="268" t="s">
        <v>964</v>
      </c>
      <c r="I171" s="268" t="s">
        <v>908</v>
      </c>
      <c r="J171" s="268"/>
      <c r="K171" s="309"/>
    </row>
    <row r="172" spans="2:11" ht="15" customHeight="1">
      <c r="B172" s="288"/>
      <c r="C172" s="268" t="s">
        <v>917</v>
      </c>
      <c r="D172" s="268"/>
      <c r="E172" s="268"/>
      <c r="F172" s="287" t="s">
        <v>904</v>
      </c>
      <c r="G172" s="268"/>
      <c r="H172" s="268" t="s">
        <v>964</v>
      </c>
      <c r="I172" s="268" t="s">
        <v>900</v>
      </c>
      <c r="J172" s="268">
        <v>50</v>
      </c>
      <c r="K172" s="309"/>
    </row>
    <row r="173" spans="2:11" ht="15" customHeight="1">
      <c r="B173" s="288"/>
      <c r="C173" s="268" t="s">
        <v>925</v>
      </c>
      <c r="D173" s="268"/>
      <c r="E173" s="268"/>
      <c r="F173" s="287" t="s">
        <v>904</v>
      </c>
      <c r="G173" s="268"/>
      <c r="H173" s="268" t="s">
        <v>964</v>
      </c>
      <c r="I173" s="268" t="s">
        <v>900</v>
      </c>
      <c r="J173" s="268">
        <v>50</v>
      </c>
      <c r="K173" s="309"/>
    </row>
    <row r="174" spans="2:11" ht="15" customHeight="1">
      <c r="B174" s="288"/>
      <c r="C174" s="268" t="s">
        <v>923</v>
      </c>
      <c r="D174" s="268"/>
      <c r="E174" s="268"/>
      <c r="F174" s="287" t="s">
        <v>904</v>
      </c>
      <c r="G174" s="268"/>
      <c r="H174" s="268" t="s">
        <v>964</v>
      </c>
      <c r="I174" s="268" t="s">
        <v>900</v>
      </c>
      <c r="J174" s="268">
        <v>50</v>
      </c>
      <c r="K174" s="309"/>
    </row>
    <row r="175" spans="2:11" ht="15" customHeight="1">
      <c r="B175" s="288"/>
      <c r="C175" s="268" t="s">
        <v>108</v>
      </c>
      <c r="D175" s="268"/>
      <c r="E175" s="268"/>
      <c r="F175" s="287" t="s">
        <v>898</v>
      </c>
      <c r="G175" s="268"/>
      <c r="H175" s="268" t="s">
        <v>965</v>
      </c>
      <c r="I175" s="268" t="s">
        <v>966</v>
      </c>
      <c r="J175" s="268"/>
      <c r="K175" s="309"/>
    </row>
    <row r="176" spans="2:11" ht="15" customHeight="1">
      <c r="B176" s="288"/>
      <c r="C176" s="268" t="s">
        <v>53</v>
      </c>
      <c r="D176" s="268"/>
      <c r="E176" s="268"/>
      <c r="F176" s="287" t="s">
        <v>898</v>
      </c>
      <c r="G176" s="268"/>
      <c r="H176" s="268" t="s">
        <v>967</v>
      </c>
      <c r="I176" s="268" t="s">
        <v>968</v>
      </c>
      <c r="J176" s="268">
        <v>1</v>
      </c>
      <c r="K176" s="309"/>
    </row>
    <row r="177" spans="2:11" ht="15" customHeight="1">
      <c r="B177" s="288"/>
      <c r="C177" s="268" t="s">
        <v>49</v>
      </c>
      <c r="D177" s="268"/>
      <c r="E177" s="268"/>
      <c r="F177" s="287" t="s">
        <v>898</v>
      </c>
      <c r="G177" s="268"/>
      <c r="H177" s="268" t="s">
        <v>969</v>
      </c>
      <c r="I177" s="268" t="s">
        <v>900</v>
      </c>
      <c r="J177" s="268">
        <v>20</v>
      </c>
      <c r="K177" s="309"/>
    </row>
    <row r="178" spans="2:11" ht="15" customHeight="1">
      <c r="B178" s="288"/>
      <c r="C178" s="268" t="s">
        <v>109</v>
      </c>
      <c r="D178" s="268"/>
      <c r="E178" s="268"/>
      <c r="F178" s="287" t="s">
        <v>898</v>
      </c>
      <c r="G178" s="268"/>
      <c r="H178" s="268" t="s">
        <v>970</v>
      </c>
      <c r="I178" s="268" t="s">
        <v>900</v>
      </c>
      <c r="J178" s="268">
        <v>255</v>
      </c>
      <c r="K178" s="309"/>
    </row>
    <row r="179" spans="2:11" ht="15" customHeight="1">
      <c r="B179" s="288"/>
      <c r="C179" s="268" t="s">
        <v>110</v>
      </c>
      <c r="D179" s="268"/>
      <c r="E179" s="268"/>
      <c r="F179" s="287" t="s">
        <v>898</v>
      </c>
      <c r="G179" s="268"/>
      <c r="H179" s="268" t="s">
        <v>863</v>
      </c>
      <c r="I179" s="268" t="s">
        <v>900</v>
      </c>
      <c r="J179" s="268">
        <v>10</v>
      </c>
      <c r="K179" s="309"/>
    </row>
    <row r="180" spans="2:11" ht="15" customHeight="1">
      <c r="B180" s="288"/>
      <c r="C180" s="268" t="s">
        <v>111</v>
      </c>
      <c r="D180" s="268"/>
      <c r="E180" s="268"/>
      <c r="F180" s="287" t="s">
        <v>898</v>
      </c>
      <c r="G180" s="268"/>
      <c r="H180" s="268" t="s">
        <v>971</v>
      </c>
      <c r="I180" s="268" t="s">
        <v>932</v>
      </c>
      <c r="J180" s="268"/>
      <c r="K180" s="309"/>
    </row>
    <row r="181" spans="2:11" ht="15" customHeight="1">
      <c r="B181" s="288"/>
      <c r="C181" s="268" t="s">
        <v>972</v>
      </c>
      <c r="D181" s="268"/>
      <c r="E181" s="268"/>
      <c r="F181" s="287" t="s">
        <v>898</v>
      </c>
      <c r="G181" s="268"/>
      <c r="H181" s="268" t="s">
        <v>973</v>
      </c>
      <c r="I181" s="268" t="s">
        <v>932</v>
      </c>
      <c r="J181" s="268"/>
      <c r="K181" s="309"/>
    </row>
    <row r="182" spans="2:11" ht="15" customHeight="1">
      <c r="B182" s="288"/>
      <c r="C182" s="268" t="s">
        <v>961</v>
      </c>
      <c r="D182" s="268"/>
      <c r="E182" s="268"/>
      <c r="F182" s="287" t="s">
        <v>898</v>
      </c>
      <c r="G182" s="268"/>
      <c r="H182" s="268" t="s">
        <v>974</v>
      </c>
      <c r="I182" s="268" t="s">
        <v>932</v>
      </c>
      <c r="J182" s="268"/>
      <c r="K182" s="309"/>
    </row>
    <row r="183" spans="2:11" ht="15" customHeight="1">
      <c r="B183" s="288"/>
      <c r="C183" s="268" t="s">
        <v>113</v>
      </c>
      <c r="D183" s="268"/>
      <c r="E183" s="268"/>
      <c r="F183" s="287" t="s">
        <v>904</v>
      </c>
      <c r="G183" s="268"/>
      <c r="H183" s="268" t="s">
        <v>975</v>
      </c>
      <c r="I183" s="268" t="s">
        <v>900</v>
      </c>
      <c r="J183" s="268">
        <v>50</v>
      </c>
      <c r="K183" s="309"/>
    </row>
    <row r="184" spans="2:11" ht="15" customHeight="1">
      <c r="B184" s="288"/>
      <c r="C184" s="268" t="s">
        <v>976</v>
      </c>
      <c r="D184" s="268"/>
      <c r="E184" s="268"/>
      <c r="F184" s="287" t="s">
        <v>904</v>
      </c>
      <c r="G184" s="268"/>
      <c r="H184" s="268" t="s">
        <v>977</v>
      </c>
      <c r="I184" s="268" t="s">
        <v>978</v>
      </c>
      <c r="J184" s="268"/>
      <c r="K184" s="309"/>
    </row>
    <row r="185" spans="2:11" ht="15" customHeight="1">
      <c r="B185" s="288"/>
      <c r="C185" s="268" t="s">
        <v>979</v>
      </c>
      <c r="D185" s="268"/>
      <c r="E185" s="268"/>
      <c r="F185" s="287" t="s">
        <v>904</v>
      </c>
      <c r="G185" s="268"/>
      <c r="H185" s="268" t="s">
        <v>980</v>
      </c>
      <c r="I185" s="268" t="s">
        <v>978</v>
      </c>
      <c r="J185" s="268"/>
      <c r="K185" s="309"/>
    </row>
    <row r="186" spans="2:11" ht="15" customHeight="1">
      <c r="B186" s="288"/>
      <c r="C186" s="268" t="s">
        <v>981</v>
      </c>
      <c r="D186" s="268"/>
      <c r="E186" s="268"/>
      <c r="F186" s="287" t="s">
        <v>904</v>
      </c>
      <c r="G186" s="268"/>
      <c r="H186" s="268" t="s">
        <v>982</v>
      </c>
      <c r="I186" s="268" t="s">
        <v>978</v>
      </c>
      <c r="J186" s="268"/>
      <c r="K186" s="309"/>
    </row>
    <row r="187" spans="2:11" ht="15" customHeight="1">
      <c r="B187" s="288"/>
      <c r="C187" s="321" t="s">
        <v>983</v>
      </c>
      <c r="D187" s="268"/>
      <c r="E187" s="268"/>
      <c r="F187" s="287" t="s">
        <v>904</v>
      </c>
      <c r="G187" s="268"/>
      <c r="H187" s="268" t="s">
        <v>984</v>
      </c>
      <c r="I187" s="268" t="s">
        <v>985</v>
      </c>
      <c r="J187" s="322" t="s">
        <v>986</v>
      </c>
      <c r="K187" s="309"/>
    </row>
    <row r="188" spans="2:11" ht="15" customHeight="1">
      <c r="B188" s="288"/>
      <c r="C188" s="273" t="s">
        <v>38</v>
      </c>
      <c r="D188" s="268"/>
      <c r="E188" s="268"/>
      <c r="F188" s="287" t="s">
        <v>898</v>
      </c>
      <c r="G188" s="268"/>
      <c r="H188" s="264" t="s">
        <v>987</v>
      </c>
      <c r="I188" s="268" t="s">
        <v>988</v>
      </c>
      <c r="J188" s="268"/>
      <c r="K188" s="309"/>
    </row>
    <row r="189" spans="2:11" ht="15" customHeight="1">
      <c r="B189" s="288"/>
      <c r="C189" s="273" t="s">
        <v>989</v>
      </c>
      <c r="D189" s="268"/>
      <c r="E189" s="268"/>
      <c r="F189" s="287" t="s">
        <v>898</v>
      </c>
      <c r="G189" s="268"/>
      <c r="H189" s="268" t="s">
        <v>990</v>
      </c>
      <c r="I189" s="268" t="s">
        <v>932</v>
      </c>
      <c r="J189" s="268"/>
      <c r="K189" s="309"/>
    </row>
    <row r="190" spans="2:11" ht="15" customHeight="1">
      <c r="B190" s="288"/>
      <c r="C190" s="273" t="s">
        <v>991</v>
      </c>
      <c r="D190" s="268"/>
      <c r="E190" s="268"/>
      <c r="F190" s="287" t="s">
        <v>898</v>
      </c>
      <c r="G190" s="268"/>
      <c r="H190" s="268" t="s">
        <v>992</v>
      </c>
      <c r="I190" s="268" t="s">
        <v>932</v>
      </c>
      <c r="J190" s="268"/>
      <c r="K190" s="309"/>
    </row>
    <row r="191" spans="2:11" ht="15" customHeight="1">
      <c r="B191" s="288"/>
      <c r="C191" s="273" t="s">
        <v>993</v>
      </c>
      <c r="D191" s="268"/>
      <c r="E191" s="268"/>
      <c r="F191" s="287" t="s">
        <v>904</v>
      </c>
      <c r="G191" s="268"/>
      <c r="H191" s="268" t="s">
        <v>994</v>
      </c>
      <c r="I191" s="268" t="s">
        <v>932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3" t="s">
        <v>995</v>
      </c>
      <c r="D197" s="383"/>
      <c r="E197" s="383"/>
      <c r="F197" s="383"/>
      <c r="G197" s="383"/>
      <c r="H197" s="383"/>
      <c r="I197" s="383"/>
      <c r="J197" s="383"/>
      <c r="K197" s="260"/>
    </row>
    <row r="198" spans="2:11" ht="25.5" customHeight="1">
      <c r="B198" s="259"/>
      <c r="C198" s="324" t="s">
        <v>996</v>
      </c>
      <c r="D198" s="324"/>
      <c r="E198" s="324"/>
      <c r="F198" s="324" t="s">
        <v>997</v>
      </c>
      <c r="G198" s="325"/>
      <c r="H198" s="382" t="s">
        <v>998</v>
      </c>
      <c r="I198" s="382"/>
      <c r="J198" s="382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988</v>
      </c>
      <c r="D200" s="268"/>
      <c r="E200" s="268"/>
      <c r="F200" s="287" t="s">
        <v>39</v>
      </c>
      <c r="G200" s="268"/>
      <c r="H200" s="381" t="s">
        <v>999</v>
      </c>
      <c r="I200" s="381"/>
      <c r="J200" s="381"/>
      <c r="K200" s="309"/>
    </row>
    <row r="201" spans="2:11" ht="15" customHeight="1">
      <c r="B201" s="288"/>
      <c r="C201" s="294"/>
      <c r="D201" s="268"/>
      <c r="E201" s="268"/>
      <c r="F201" s="287" t="s">
        <v>40</v>
      </c>
      <c r="G201" s="268"/>
      <c r="H201" s="381" t="s">
        <v>1000</v>
      </c>
      <c r="I201" s="381"/>
      <c r="J201" s="381"/>
      <c r="K201" s="309"/>
    </row>
    <row r="202" spans="2:11" ht="15" customHeight="1">
      <c r="B202" s="288"/>
      <c r="C202" s="294"/>
      <c r="D202" s="268"/>
      <c r="E202" s="268"/>
      <c r="F202" s="287" t="s">
        <v>43</v>
      </c>
      <c r="G202" s="268"/>
      <c r="H202" s="381" t="s">
        <v>1001</v>
      </c>
      <c r="I202" s="381"/>
      <c r="J202" s="381"/>
      <c r="K202" s="309"/>
    </row>
    <row r="203" spans="2:11" ht="15" customHeight="1">
      <c r="B203" s="288"/>
      <c r="C203" s="268"/>
      <c r="D203" s="268"/>
      <c r="E203" s="268"/>
      <c r="F203" s="287" t="s">
        <v>41</v>
      </c>
      <c r="G203" s="268"/>
      <c r="H203" s="381" t="s">
        <v>1002</v>
      </c>
      <c r="I203" s="381"/>
      <c r="J203" s="381"/>
      <c r="K203" s="309"/>
    </row>
    <row r="204" spans="2:11" ht="15" customHeight="1">
      <c r="B204" s="288"/>
      <c r="C204" s="268"/>
      <c r="D204" s="268"/>
      <c r="E204" s="268"/>
      <c r="F204" s="287" t="s">
        <v>42</v>
      </c>
      <c r="G204" s="268"/>
      <c r="H204" s="381" t="s">
        <v>1003</v>
      </c>
      <c r="I204" s="381"/>
      <c r="J204" s="381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944</v>
      </c>
      <c r="D206" s="268"/>
      <c r="E206" s="268"/>
      <c r="F206" s="287" t="s">
        <v>75</v>
      </c>
      <c r="G206" s="268"/>
      <c r="H206" s="381" t="s">
        <v>1004</v>
      </c>
      <c r="I206" s="381"/>
      <c r="J206" s="381"/>
      <c r="K206" s="309"/>
    </row>
    <row r="207" spans="2:11" ht="15" customHeight="1">
      <c r="B207" s="288"/>
      <c r="C207" s="294"/>
      <c r="D207" s="268"/>
      <c r="E207" s="268"/>
      <c r="F207" s="287" t="s">
        <v>841</v>
      </c>
      <c r="G207" s="268"/>
      <c r="H207" s="381" t="s">
        <v>842</v>
      </c>
      <c r="I207" s="381"/>
      <c r="J207" s="381"/>
      <c r="K207" s="309"/>
    </row>
    <row r="208" spans="2:11" ht="15" customHeight="1">
      <c r="B208" s="288"/>
      <c r="C208" s="268"/>
      <c r="D208" s="268"/>
      <c r="E208" s="268"/>
      <c r="F208" s="287" t="s">
        <v>839</v>
      </c>
      <c r="G208" s="268"/>
      <c r="H208" s="381" t="s">
        <v>1005</v>
      </c>
      <c r="I208" s="381"/>
      <c r="J208" s="381"/>
      <c r="K208" s="309"/>
    </row>
    <row r="209" spans="2:11" ht="15" customHeight="1">
      <c r="B209" s="326"/>
      <c r="C209" s="294"/>
      <c r="D209" s="294"/>
      <c r="E209" s="294"/>
      <c r="F209" s="287" t="s">
        <v>843</v>
      </c>
      <c r="G209" s="273"/>
      <c r="H209" s="380" t="s">
        <v>844</v>
      </c>
      <c r="I209" s="380"/>
      <c r="J209" s="380"/>
      <c r="K209" s="327"/>
    </row>
    <row r="210" spans="2:11" ht="15" customHeight="1">
      <c r="B210" s="326"/>
      <c r="C210" s="294"/>
      <c r="D210" s="294"/>
      <c r="E210" s="294"/>
      <c r="F210" s="287" t="s">
        <v>845</v>
      </c>
      <c r="G210" s="273"/>
      <c r="H210" s="380" t="s">
        <v>183</v>
      </c>
      <c r="I210" s="380"/>
      <c r="J210" s="380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968</v>
      </c>
      <c r="D212" s="294"/>
      <c r="E212" s="294"/>
      <c r="F212" s="287">
        <v>1</v>
      </c>
      <c r="G212" s="273"/>
      <c r="H212" s="380" t="s">
        <v>1006</v>
      </c>
      <c r="I212" s="380"/>
      <c r="J212" s="380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0" t="s">
        <v>1007</v>
      </c>
      <c r="I213" s="380"/>
      <c r="J213" s="380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0" t="s">
        <v>1008</v>
      </c>
      <c r="I214" s="380"/>
      <c r="J214" s="380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0" t="s">
        <v>1009</v>
      </c>
      <c r="I215" s="380"/>
      <c r="J215" s="380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F17:J17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57:J57"/>
    <mergeCell ref="D56:J56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NOVÁK</dc:creator>
  <cp:keywords/>
  <dc:description/>
  <cp:lastModifiedBy>Farkasova Lenka</cp:lastModifiedBy>
  <dcterms:created xsi:type="dcterms:W3CDTF">2018-11-13T07:22:17Z</dcterms:created>
  <dcterms:modified xsi:type="dcterms:W3CDTF">2020-04-14T12:25:03Z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