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20" windowWidth="12510" windowHeight="11685" activeTab="1"/>
  </bookViews>
  <sheets>
    <sheet name="Rekapitulace" sheetId="1" r:id="rId1"/>
    <sheet name="Položky všech ceníků" sheetId="2" r:id="rId2"/>
  </sheets>
  <definedNames>
    <definedName name="_xlnm.Print_Titles" localSheetId="0">'Rekapitulace'!$1:$7</definedName>
    <definedName name="_xlnm.Print_Titles" localSheetId="1">'Položky všech ceníků'!$1:$7</definedName>
  </definedNames>
  <calcPr calcId="144525"/>
</workbook>
</file>

<file path=xl/sharedStrings.xml><?xml version="1.0" encoding="utf-8"?>
<sst xmlns="http://schemas.openxmlformats.org/spreadsheetml/2006/main" count="323" uniqueCount="197">
  <si>
    <r>
      <rPr>
        <b/>
        <sz val="16"/>
        <color rgb="FFFF0000"/>
        <rFont val="Arial"/>
        <family val="2"/>
      </rPr>
      <t>SOMMER PROJEKT, s.r.o.</t>
    </r>
  </si>
  <si>
    <t>Žižkova 278, 282 01 Český Brod</t>
  </si>
  <si>
    <t>tel./fax +420 325 320095, +420 603 811013, e-mail: sommerk@email.cz</t>
  </si>
  <si>
    <t xml:space="preserve">Zpracováno programem firmy SELPO Broumy, tel. +420 603 525768 </t>
  </si>
  <si>
    <t>Zakázka číslo:</t>
  </si>
  <si>
    <t>Název:</t>
  </si>
  <si>
    <t/>
  </si>
  <si>
    <t>veřejné osvětlení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</si>
  <si>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</si>
  <si>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</si>
  <si>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</si>
  <si>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</si>
  <si>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</si>
  <si>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</si>
  <si>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</si>
  <si>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</si>
  <si>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</si>
  <si>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</si>
  <si>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</si>
  <si>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</si>
  <si>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</si>
  <si>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4.</t>
  </si>
  <si>
    <t xml:space="preserve">   Podíl přidružených výkonů 1,60% z C46M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</si>
  <si>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</si>
  <si>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</si>
  <si>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</si>
  <si>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</si>
  <si>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</si>
  <si>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</si>
  <si>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</si>
  <si>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</si>
  <si>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</si>
  <si>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</si>
  <si>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</si>
  <si>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</si>
  <si>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</si>
  <si>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</si>
  <si>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</si>
  <si>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</si>
  <si>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</si>
  <si>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</si>
  <si>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</si>
  <si>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vypracoval:</t>
  </si>
  <si>
    <t>e-mail:</t>
  </si>
  <si>
    <t>sommerk@email.cz</t>
  </si>
  <si>
    <t>dne: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</si>
  <si>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</si>
  <si>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</si>
  <si>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</si>
  <si>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</si>
  <si>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</si>
  <si>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</si>
  <si>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</si>
  <si>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ks</t>
  </si>
  <si>
    <t>montážní plošina</t>
  </si>
  <si>
    <t>výchozí revize</t>
  </si>
  <si>
    <t>m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</si>
  <si>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</si>
  <si>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</si>
  <si>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</si>
  <si>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</si>
  <si>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</si>
  <si>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</si>
  <si>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210120001</t>
  </si>
  <si>
    <t>pojistka vč. vložek E 27 do 25 A</t>
  </si>
  <si>
    <t>montáž svítidla</t>
  </si>
  <si>
    <t>210204201</t>
  </si>
  <si>
    <t>elektrovýzbroj stožáru pro 1 okruh</t>
  </si>
  <si>
    <t>210220022</t>
  </si>
  <si>
    <t>uzem. v zemi FeZn R=8-10 mm vč.svorek;propoj.aj.</t>
  </si>
  <si>
    <t>210220302</t>
  </si>
  <si>
    <t>210800527</t>
  </si>
  <si>
    <t>CY 6 mm2 zelenožlutý (VU)</t>
  </si>
  <si>
    <t>210810005</t>
  </si>
  <si>
    <t>CYKY-CYKYm 3Ax1.5 mm2 750V (VU)</t>
  </si>
  <si>
    <t>210810013</t>
  </si>
  <si>
    <t>CYKY-CYKYm 4Bx10 mm2 750V (VU)</t>
  </si>
  <si>
    <t>210950101</t>
  </si>
  <si>
    <t>označovací štítek na kabel(navíc proti ČSN)</t>
  </si>
  <si>
    <t>Celkem za ceník:</t>
  </si>
  <si>
    <t>Cena:</t>
  </si>
  <si>
    <t>Kč</t>
  </si>
  <si>
    <t>C46M - Zemní práce</t>
  </si>
  <si>
    <t>460010024</t>
  </si>
  <si>
    <t>vytyč.trati kab.vedení v zastavěném prostoru</t>
  </si>
  <si>
    <t>km</t>
  </si>
  <si>
    <t>460030071</t>
  </si>
  <si>
    <t>bourání živičných povrchů do 3-5cm</t>
  </si>
  <si>
    <t>m2</t>
  </si>
  <si>
    <t>460030081</t>
  </si>
  <si>
    <t>řezání spáry v asfaltu nebo betonu</t>
  </si>
  <si>
    <t>jáma pro J stožár jedn.5-8m v rovině zem.tř.3</t>
  </si>
  <si>
    <t>460050602</t>
  </si>
  <si>
    <t>ruční výkop jámy zem.tř.3-4</t>
  </si>
  <si>
    <t>m3</t>
  </si>
  <si>
    <t>460080002</t>
  </si>
  <si>
    <t>betonový základ do bednění</t>
  </si>
  <si>
    <t>460080101</t>
  </si>
  <si>
    <t>rozbourání betonového základu</t>
  </si>
  <si>
    <t>460120002</t>
  </si>
  <si>
    <t>zához jámy zem.tř. 3-4</t>
  </si>
  <si>
    <t>460200163</t>
  </si>
  <si>
    <t>kabel.rýha 35cm/šíř. 80cm/hl. zem.tř.3</t>
  </si>
  <si>
    <t>460200303</t>
  </si>
  <si>
    <t>kabel.rýha 50cm/šíř. 120cm/hl. zem.tř.3</t>
  </si>
  <si>
    <t>460300006</t>
  </si>
  <si>
    <t>hutnění zeminy vrstvy 20cm</t>
  </si>
  <si>
    <t>460420022</t>
  </si>
  <si>
    <t>460490012</t>
  </si>
  <si>
    <t>fólie výstražná z PVC šířky 33cm</t>
  </si>
  <si>
    <t>460560143</t>
  </si>
  <si>
    <t>ruč.zához.kab.rýhy 35cm šíř.60cm hl.zem.tř.3</t>
  </si>
  <si>
    <t>460600001</t>
  </si>
  <si>
    <t>odvoz zeminy do 1km</t>
  </si>
  <si>
    <t>Materiály</t>
  </si>
  <si>
    <t>00001</t>
  </si>
  <si>
    <t>00241</t>
  </si>
  <si>
    <t>00906</t>
  </si>
  <si>
    <t>pojistkový dotyk 20A</t>
  </si>
  <si>
    <t>00909</t>
  </si>
  <si>
    <t>pojistková vložka E27/20A</t>
  </si>
  <si>
    <t>01051</t>
  </si>
  <si>
    <t>01063</t>
  </si>
  <si>
    <t>01154</t>
  </si>
  <si>
    <t>01403</t>
  </si>
  <si>
    <t>FeZn R=10mm</t>
  </si>
  <si>
    <t>01429</t>
  </si>
  <si>
    <t>01473</t>
  </si>
  <si>
    <t>připojovací svorka SS spojovací pro lana</t>
  </si>
  <si>
    <t>02920</t>
  </si>
  <si>
    <t>CYKY 3Ax1.5mm2</t>
  </si>
  <si>
    <t>02944</t>
  </si>
  <si>
    <t>CYKY 4Bx10mm2</t>
  </si>
  <si>
    <t>15100</t>
  </si>
  <si>
    <t>pojistková hlavice 2310-11 E27</t>
  </si>
  <si>
    <t>15101</t>
  </si>
  <si>
    <t>pojistkový spodek 2110-30 E27</t>
  </si>
  <si>
    <t>15432</t>
  </si>
  <si>
    <t>33746</t>
  </si>
  <si>
    <t>CY  6mm2 zelenožlutý</t>
  </si>
  <si>
    <t>90001</t>
  </si>
  <si>
    <t>kopaný písek</t>
  </si>
  <si>
    <t>90006</t>
  </si>
  <si>
    <t>fólie z polyetylenu šíře 330mm</t>
  </si>
  <si>
    <t>Celkem za materiály:</t>
  </si>
  <si>
    <t>Prořez 5,00%</t>
  </si>
  <si>
    <t>Montáž celkem:</t>
  </si>
  <si>
    <t>Základ 21,00% DPH:</t>
  </si>
  <si>
    <t>Karel Sommer</t>
  </si>
  <si>
    <t>trubka kopoflex 50 volně</t>
  </si>
  <si>
    <t>seřízení soustavy</t>
  </si>
  <si>
    <t>spojka epoxid. pro celoplast.kab. do 4x25 mm2/1kV</t>
  </si>
  <si>
    <t>svorka SP1</t>
  </si>
  <si>
    <t>montáž sloupu</t>
  </si>
  <si>
    <t>210010046</t>
  </si>
  <si>
    <t>048445751</t>
  </si>
  <si>
    <t>210102001</t>
  </si>
  <si>
    <t>582456951</t>
  </si>
  <si>
    <t>321852456</t>
  </si>
  <si>
    <t>951753205</t>
  </si>
  <si>
    <t>896547123</t>
  </si>
  <si>
    <t>4685426</t>
  </si>
  <si>
    <t>sejmutí drnu</t>
  </si>
  <si>
    <t>kabel.lože 35cm bez zakrytí</t>
  </si>
  <si>
    <t>křižovatka se silovým kabelem, potrubí</t>
  </si>
  <si>
    <t>položení drnu</t>
  </si>
  <si>
    <t>asfalt chodník</t>
  </si>
  <si>
    <t>betonový podklad chodník</t>
  </si>
  <si>
    <t>rýha ruč.pro spojku kab.do 10kV zem.tř.3</t>
  </si>
  <si>
    <t>dopravní značení</t>
  </si>
  <si>
    <t>pouzdrový zákl.pro stožár VO v trase 250x1500mm</t>
  </si>
  <si>
    <t>asfalt silnice</t>
  </si>
  <si>
    <t>betonový podklad silnice</t>
  </si>
  <si>
    <t>460030011</t>
  </si>
  <si>
    <t>460420501</t>
  </si>
  <si>
    <t>460620001</t>
  </si>
  <si>
    <t>460620013</t>
  </si>
  <si>
    <t>460080001</t>
  </si>
  <si>
    <t>460230003</t>
  </si>
  <si>
    <t>963445675</t>
  </si>
  <si>
    <t>460100022</t>
  </si>
  <si>
    <t>460050003</t>
  </si>
  <si>
    <t>trubka KOPOFLEX 50</t>
  </si>
  <si>
    <t>spojka epoxidová SVpe 1 1kV</t>
  </si>
  <si>
    <t>stožár KL 5 133/60</t>
  </si>
  <si>
    <t>stožár KL 6 133/60</t>
  </si>
  <si>
    <t>stožár UZN-8 - 133/108/89</t>
  </si>
  <si>
    <t xml:space="preserve">svítidlo Schréder VOLTANA 2 / 16 LED / 5102 / 350 mA / WW / 20 W </t>
  </si>
  <si>
    <t xml:space="preserve">svítidlo Schréder VOLTANA 2 / 16 LED / 5102 / 700 mA / WW / 39 W </t>
  </si>
  <si>
    <t>svítidlo Schréder VOLTANA 2 / 16 LED / 5103 / 700 mA / WW / 39 W</t>
  </si>
  <si>
    <t>svítidlo Schréder VOLTANA 4 / 32 LED / 5102 / 500 mA / WW / 52 W</t>
  </si>
  <si>
    <t>kg</t>
  </si>
  <si>
    <t>Z-2017/0031</t>
  </si>
  <si>
    <t>Český Brod - VÝMĚNA STÁV. KABELŮ ZA NOVÉ VČ. NOVÝCH STOŽÁRŮ - 2.ETAPA</t>
  </si>
  <si>
    <t>demontáž kabelu VO</t>
  </si>
  <si>
    <t>demontáž sloupu</t>
  </si>
  <si>
    <t>demontáž svítidla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</si>
</sst>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\ &quot;Kč&quot;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808080"/>
      </bottom>
    </border>
    <border>
      <left/>
      <right/>
      <top style="thin">
        <color rgb="FF80808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0" fontId="2" fillId="0" borderId="9" xfId="0" applyNumberFormat="1" applyFont="1" applyFill="1" applyBorder="1" applyAlignment="1">
      <alignment vertical="top" wrapText="1" readingOrder="1"/>
    </xf>
    <xf numFmtId="165" fontId="13" fillId="0" borderId="9" xfId="0" applyNumberFormat="1" applyFont="1" applyFill="1" applyBorder="1" applyAlignment="1">
      <alignment vertical="top" wrapText="1" readingOrder="1"/>
    </xf>
    <xf numFmtId="165" fontId="13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top" wrapText="1" readingOrder="1"/>
    </xf>
    <xf numFmtId="165" fontId="12" fillId="0" borderId="7" xfId="0" applyNumberFormat="1" applyFont="1" applyFill="1" applyBorder="1" applyAlignment="1">
      <alignment horizontal="right" vertical="top" wrapText="1" readingOrder="1"/>
    </xf>
    <xf numFmtId="165" fontId="1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14" fontId="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2" fillId="0" borderId="7" xfId="0" applyNumberFormat="1" applyFont="1" applyFill="1" applyBorder="1" applyAlignment="1">
      <alignment horizontal="right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165" fontId="12" fillId="0" borderId="7" xfId="0" applyNumberFormat="1" applyFont="1" applyFill="1" applyBorder="1" applyAlignment="1">
      <alignment horizontal="right" vertical="top" wrapText="1" readingOrder="1"/>
    </xf>
    <xf numFmtId="0" fontId="12" fillId="0" borderId="0" xfId="0" applyNumberFormat="1" applyFont="1" applyFill="1" applyBorder="1" applyAlignment="1">
      <alignment horizontal="right" vertical="top" wrapText="1" readingOrder="1"/>
    </xf>
    <xf numFmtId="165" fontId="12" fillId="0" borderId="0" xfId="0" applyNumberFormat="1" applyFont="1" applyFill="1" applyBorder="1" applyAlignment="1">
      <alignment horizontal="right" vertical="top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center" wrapText="1" readingOrder="1"/>
    </xf>
    <xf numFmtId="165" fontId="9" fillId="0" borderId="10" xfId="0" applyNumberFormat="1" applyFont="1" applyFill="1" applyBorder="1" applyAlignment="1">
      <alignment horizontal="right" vertical="center" wrapText="1" readingOrder="1"/>
    </xf>
    <xf numFmtId="165" fontId="2" fillId="0" borderId="10" xfId="0" applyNumberFormat="1" applyFont="1" applyFill="1" applyBorder="1" applyAlignment="1">
      <alignment vertical="top" wrapText="1"/>
    </xf>
    <xf numFmtId="0" fontId="11" fillId="0" borderId="7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9" fillId="0" borderId="10" xfId="0" applyNumberFormat="1" applyFont="1" applyFill="1" applyBorder="1" applyAlignment="1">
      <alignment horizontal="right" vertical="top" wrapText="1" readingOrder="1"/>
    </xf>
    <xf numFmtId="0" fontId="9" fillId="0" borderId="1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11" fillId="2" borderId="0" xfId="0" applyNumberFormat="1" applyFont="1" applyFill="1" applyBorder="1" applyAlignment="1">
      <alignment vertical="top" wrapText="1" readingOrder="1"/>
    </xf>
    <xf numFmtId="0" fontId="18" fillId="2" borderId="0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7" fillId="2" borderId="0" xfId="0" applyNumberFormat="1" applyFont="1" applyFill="1" applyBorder="1" applyAlignment="1">
      <alignment vertical="top" wrapText="1" readingOrder="1"/>
    </xf>
    <xf numFmtId="0" fontId="14" fillId="0" borderId="9" xfId="0" applyNumberFormat="1" applyFont="1" applyFill="1" applyBorder="1" applyAlignment="1">
      <alignment horizontal="right" vertical="center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49" fontId="17" fillId="0" borderId="11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 applyProtection="1">
      <alignment horizontal="left" vertical="center" wrapText="1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12" xfId="0" applyNumberFormat="1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>
      <alignment horizontal="right" vertical="center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center" wrapText="1" readingOrder="1"/>
    </xf>
    <xf numFmtId="49" fontId="17" fillId="0" borderId="11" xfId="0" applyNumberFormat="1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vertical="top" wrapText="1" readingOrder="1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readingOrder="1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165" fontId="10" fillId="0" borderId="0" xfId="0" applyNumberFormat="1" applyFont="1" applyFill="1" applyBorder="1" applyAlignment="1" applyProtection="1">
      <alignment horizontal="right" vertical="top" wrapText="1"/>
      <protection/>
    </xf>
    <xf numFmtId="165" fontId="15" fillId="0" borderId="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 horizontal="right" vertical="top" wrapText="1"/>
      <protection/>
    </xf>
    <xf numFmtId="165" fontId="17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Font="1" applyFill="1" applyBorder="1" applyProtection="1">
      <protection/>
    </xf>
    <xf numFmtId="49" fontId="11" fillId="0" borderId="0" xfId="0" applyNumberFormat="1" applyFont="1" applyAlignment="1" applyProtection="1">
      <alignment vertical="center"/>
      <protection/>
    </xf>
    <xf numFmtId="165" fontId="10" fillId="0" borderId="0" xfId="0" applyNumberFormat="1" applyFont="1" applyFill="1" applyBorder="1" applyAlignment="1" applyProtection="1">
      <alignment horizontal="right" vertical="top" wrapText="1" readingOrder="1"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165" fontId="12" fillId="0" borderId="7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7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Protection="1">
      <protection/>
    </xf>
    <xf numFmtId="165" fontId="12" fillId="0" borderId="0" xfId="0" applyNumberFormat="1" applyFont="1" applyFill="1" applyBorder="1" applyAlignment="1" applyProtection="1">
      <alignment horizontal="right" vertical="top" wrapText="1" readingOrder="1"/>
      <protection/>
    </xf>
    <xf numFmtId="164" fontId="10" fillId="4" borderId="12" xfId="0" applyNumberFormat="1" applyFont="1" applyFill="1" applyBorder="1" applyAlignment="1" applyProtection="1">
      <alignment horizontal="right" vertical="top" wrapText="1" readingOrder="1"/>
      <protection locked="0"/>
    </xf>
    <xf numFmtId="164" fontId="10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10" fillId="4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10" fillId="4" borderId="0" xfId="0" applyNumberFormat="1" applyFont="1" applyFill="1" applyBorder="1" applyAlignment="1" applyProtection="1">
      <alignment vertical="top" wrapText="1" readingOrder="1"/>
      <protection locked="0"/>
    </xf>
    <xf numFmtId="0" fontId="2" fillId="4" borderId="0" xfId="0" applyFont="1" applyFill="1" applyBorder="1" applyAlignment="1" applyProtection="1">
      <alignment/>
      <protection locked="0"/>
    </xf>
    <xf numFmtId="0" fontId="2" fillId="4" borderId="0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workbookViewId="0" topLeftCell="A1">
      <pane ySplit="7" topLeftCell="A8" activePane="bottomLeft" state="frozen"/>
      <selection pane="bottomLeft" activeCell="U26" sqref="U26:V26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2.00390625" style="0" customWidth="1"/>
    <col min="7" max="7" width="0.9921875" style="0" customWidth="1"/>
    <col min="8" max="8" width="8.00390625" style="0" customWidth="1"/>
    <col min="9" max="9" width="0.2890625" style="0" customWidth="1"/>
    <col min="10" max="10" width="9.140625" style="0" hidden="1" customWidth="1"/>
    <col min="11" max="11" width="7.28125" style="0" customWidth="1"/>
    <col min="12" max="12" width="2.421875" style="0" customWidth="1"/>
    <col min="13" max="13" width="2.7109375" style="0" customWidth="1"/>
    <col min="14" max="14" width="3.57421875" style="0" customWidth="1"/>
    <col min="15" max="15" width="8.421875" style="0" customWidth="1"/>
    <col min="16" max="16" width="6.8515625" style="0" customWidth="1"/>
    <col min="17" max="17" width="15.7109375" style="0" customWidth="1"/>
    <col min="18" max="18" width="9.140625" style="0" hidden="1" customWidth="1"/>
    <col min="19" max="19" width="2.28125" style="0" customWidth="1"/>
    <col min="20" max="20" width="0.5625" style="0" customWidth="1"/>
    <col min="21" max="21" width="2.140625" style="0" customWidth="1"/>
    <col min="22" max="22" width="13.8515625" style="0" customWidth="1"/>
    <col min="23" max="23" width="4.28125" style="0" customWidth="1"/>
    <col min="24" max="24" width="9.8515625" style="0" customWidth="1"/>
    <col min="25" max="25" width="9.140625" style="0" hidden="1" customWidth="1"/>
    <col min="26" max="26" width="1.28515625" style="0" customWidth="1"/>
    <col min="27" max="28" width="0.5625" style="0" customWidth="1"/>
  </cols>
  <sheetData>
    <row r="1" spans="13:21" ht="19.5" customHeight="1">
      <c r="M1" s="65" t="s">
        <v>0</v>
      </c>
      <c r="N1" s="34"/>
      <c r="O1" s="34"/>
      <c r="P1" s="34"/>
      <c r="Q1" s="34"/>
      <c r="R1" s="34"/>
      <c r="S1" s="34"/>
      <c r="T1" s="34"/>
      <c r="U1" s="34"/>
    </row>
    <row r="2" spans="14:19" ht="15">
      <c r="N2" s="66" t="s">
        <v>1</v>
      </c>
      <c r="O2" s="34"/>
      <c r="P2" s="34"/>
      <c r="Q2" s="34"/>
      <c r="R2" s="34"/>
      <c r="S2" s="34"/>
    </row>
    <row r="3" spans="8:23" ht="15">
      <c r="H3" s="66" t="s">
        <v>2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ht="2.85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25" customHeight="1">
      <c r="A6" s="67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ht="15" hidden="1"/>
    <row r="8" spans="2:27" ht="2.8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5.65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  <c r="AA9" s="6"/>
    </row>
    <row r="10" spans="2:27" ht="16.35" customHeight="1">
      <c r="B10" s="7"/>
      <c r="C10" s="2"/>
      <c r="D10" s="2"/>
      <c r="E10" s="59" t="s">
        <v>4</v>
      </c>
      <c r="F10" s="60"/>
      <c r="G10" s="60"/>
      <c r="H10" s="60"/>
      <c r="I10" s="68" t="s">
        <v>192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2"/>
      <c r="Z10" s="8"/>
      <c r="AA10" s="6"/>
    </row>
    <row r="11" spans="2:27" ht="16.35" customHeight="1">
      <c r="B11" s="7"/>
      <c r="C11" s="2"/>
      <c r="D11" s="2"/>
      <c r="E11" s="59" t="s">
        <v>5</v>
      </c>
      <c r="F11" s="60"/>
      <c r="G11" s="60"/>
      <c r="H11" s="60"/>
      <c r="I11" s="61" t="s">
        <v>193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2"/>
      <c r="Z11" s="8"/>
      <c r="AA11" s="6"/>
    </row>
    <row r="12" spans="2:27" ht="16.35" customHeight="1">
      <c r="B12" s="7"/>
      <c r="C12" s="2"/>
      <c r="D12" s="2"/>
      <c r="E12" s="59" t="s">
        <v>6</v>
      </c>
      <c r="F12" s="60"/>
      <c r="G12" s="60"/>
      <c r="H12" s="60"/>
      <c r="I12" s="63" t="s">
        <v>7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2"/>
      <c r="Z12" s="8"/>
      <c r="AA12" s="6"/>
    </row>
    <row r="13" spans="2:27" ht="2.8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6"/>
    </row>
    <row r="14" spans="2:27" ht="15" hidden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2:27" ht="2.85" customHeight="1"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ht="14.25" customHeight="1"/>
    <row r="17" ht="2.85" customHeight="1"/>
    <row r="18" ht="15" hidden="1"/>
    <row r="19" spans="2:27" ht="17.1" customHeight="1">
      <c r="B19" s="64" t="s">
        <v>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ht="2.85" customHeight="1"/>
    <row r="21" spans="2:27" ht="11.45" customHeight="1">
      <c r="B21" s="57" t="s">
        <v>9</v>
      </c>
      <c r="C21" s="46"/>
      <c r="D21" s="46"/>
      <c r="E21" s="46"/>
      <c r="F21" s="58" t="s">
        <v>10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7" t="s">
        <v>11</v>
      </c>
      <c r="V21" s="46"/>
      <c r="W21" s="57" t="s">
        <v>12</v>
      </c>
      <c r="X21" s="46"/>
      <c r="Y21" s="46"/>
      <c r="Z21" s="46"/>
      <c r="AA21" s="46"/>
    </row>
    <row r="22" spans="2:27" ht="11.45" customHeight="1">
      <c r="B22" s="51" t="s">
        <v>13</v>
      </c>
      <c r="C22" s="34"/>
      <c r="D22" s="34"/>
      <c r="E22" s="34"/>
      <c r="F22" s="39" t="s">
        <v>14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 t="s">
        <v>6</v>
      </c>
      <c r="V22" s="34"/>
      <c r="W22" s="33" t="s">
        <v>6</v>
      </c>
      <c r="X22" s="34"/>
      <c r="Y22" s="34"/>
      <c r="Z22" s="34"/>
      <c r="AA22" s="34"/>
    </row>
    <row r="23" spans="2:27" ht="11.25" customHeight="1">
      <c r="B23" s="54" t="s">
        <v>15</v>
      </c>
      <c r="C23" s="34"/>
      <c r="D23" s="34"/>
      <c r="E23" s="34"/>
      <c r="F23" s="55" t="s">
        <v>16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6">
        <f>'Položky všech ceníků'!Y33</f>
        <v>0</v>
      </c>
      <c r="V23" s="53"/>
      <c r="W23" s="56">
        <f aca="true" t="shared" si="0" ref="W23:W28">U23</f>
        <v>0</v>
      </c>
      <c r="X23" s="53"/>
      <c r="Y23" s="53"/>
      <c r="Z23" s="53"/>
      <c r="AA23" s="53"/>
    </row>
    <row r="24" spans="2:27" ht="11.45" customHeight="1">
      <c r="B24" s="54" t="s">
        <v>17</v>
      </c>
      <c r="C24" s="34"/>
      <c r="D24" s="34"/>
      <c r="E24" s="34"/>
      <c r="F24" s="55" t="s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6">
        <f>(U23+(U27/1.57))*0.048</f>
        <v>0</v>
      </c>
      <c r="V24" s="53"/>
      <c r="W24" s="56">
        <f t="shared" si="0"/>
        <v>0</v>
      </c>
      <c r="X24" s="53"/>
      <c r="Y24" s="53"/>
      <c r="Z24" s="53"/>
      <c r="AA24" s="53"/>
    </row>
    <row r="25" spans="2:27" ht="11.45" customHeight="1">
      <c r="B25" s="54" t="s">
        <v>19</v>
      </c>
      <c r="C25" s="34"/>
      <c r="D25" s="34"/>
      <c r="E25" s="34"/>
      <c r="F25" s="55" t="s">
        <v>20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6">
        <f>'Položky všech ceníků'!Y75</f>
        <v>0</v>
      </c>
      <c r="V25" s="53"/>
      <c r="W25" s="56">
        <f t="shared" si="0"/>
        <v>0</v>
      </c>
      <c r="X25" s="53"/>
      <c r="Y25" s="53"/>
      <c r="Z25" s="53"/>
      <c r="AA25" s="53"/>
    </row>
    <row r="26" spans="2:27" ht="11.45" customHeight="1">
      <c r="B26" s="54" t="s">
        <v>21</v>
      </c>
      <c r="C26" s="34"/>
      <c r="D26" s="34"/>
      <c r="E26" s="34"/>
      <c r="F26" s="55" t="s">
        <v>22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6">
        <f>U25*0.016</f>
        <v>0</v>
      </c>
      <c r="V26" s="53"/>
      <c r="W26" s="56">
        <f t="shared" si="0"/>
        <v>0</v>
      </c>
      <c r="X26" s="53"/>
      <c r="Y26" s="53"/>
      <c r="Z26" s="53"/>
      <c r="AA26" s="53"/>
    </row>
    <row r="27" spans="2:27" ht="11.25" customHeight="1">
      <c r="B27" s="54" t="s">
        <v>23</v>
      </c>
      <c r="C27" s="34"/>
      <c r="D27" s="34"/>
      <c r="E27" s="34"/>
      <c r="F27" s="55" t="s">
        <v>24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56">
        <f>'Položky všech ceníků'!Y113+'Položky všech ceníků'!R121</f>
        <v>0</v>
      </c>
      <c r="V27" s="53"/>
      <c r="W27" s="56">
        <f t="shared" si="0"/>
        <v>0</v>
      </c>
      <c r="X27" s="53"/>
      <c r="Y27" s="53"/>
      <c r="Z27" s="53"/>
      <c r="AA27" s="53"/>
    </row>
    <row r="28" spans="2:27" ht="11.45" customHeight="1">
      <c r="B28" s="54" t="s">
        <v>25</v>
      </c>
      <c r="C28" s="34"/>
      <c r="D28" s="34"/>
      <c r="E28" s="34"/>
      <c r="F28" s="55" t="s">
        <v>26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56">
        <f>U27*0.05</f>
        <v>0</v>
      </c>
      <c r="V28" s="53"/>
      <c r="W28" s="56">
        <f t="shared" si="0"/>
        <v>0</v>
      </c>
      <c r="X28" s="53"/>
      <c r="Y28" s="53"/>
      <c r="Z28" s="53"/>
      <c r="AA28" s="53"/>
    </row>
    <row r="29" spans="2:27" ht="11.45" customHeight="1">
      <c r="B29" s="51" t="s">
        <v>6</v>
      </c>
      <c r="C29" s="34"/>
      <c r="D29" s="34"/>
      <c r="E29" s="34"/>
      <c r="F29" s="39" t="s">
        <v>27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2">
        <f>SUM(U23:V28)</f>
        <v>0</v>
      </c>
      <c r="V29" s="53"/>
      <c r="W29" s="52">
        <f>SUM(W23:AA28)</f>
        <v>0</v>
      </c>
      <c r="X29" s="53"/>
      <c r="Y29" s="53"/>
      <c r="Z29" s="53"/>
      <c r="AA29" s="53"/>
    </row>
    <row r="30" spans="2:27" ht="11.45" customHeight="1">
      <c r="B30" s="54" t="s">
        <v>6</v>
      </c>
      <c r="C30" s="34"/>
      <c r="D30" s="34"/>
      <c r="E30" s="34"/>
      <c r="F30" s="55" t="s">
        <v>6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56" t="s">
        <v>6</v>
      </c>
      <c r="V30" s="53"/>
      <c r="W30" s="56" t="s">
        <v>6</v>
      </c>
      <c r="X30" s="53"/>
      <c r="Y30" s="53"/>
      <c r="Z30" s="53"/>
      <c r="AA30" s="53"/>
    </row>
    <row r="31" spans="2:27" ht="11.25" customHeight="1">
      <c r="B31" s="51" t="s">
        <v>28</v>
      </c>
      <c r="C31" s="34"/>
      <c r="D31" s="34"/>
      <c r="E31" s="34"/>
      <c r="F31" s="39" t="s">
        <v>29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52" t="s">
        <v>6</v>
      </c>
      <c r="V31" s="53"/>
      <c r="W31" s="52" t="s">
        <v>6</v>
      </c>
      <c r="X31" s="53"/>
      <c r="Y31" s="53"/>
      <c r="Z31" s="53"/>
      <c r="AA31" s="53"/>
    </row>
    <row r="32" spans="2:27" ht="11.45" customHeight="1">
      <c r="B32" s="54" t="s">
        <v>30</v>
      </c>
      <c r="C32" s="34"/>
      <c r="D32" s="34"/>
      <c r="E32" s="34"/>
      <c r="F32" s="55" t="s">
        <v>31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56">
        <f>(U23*3)*0.025</f>
        <v>0</v>
      </c>
      <c r="V32" s="53"/>
      <c r="W32" s="56">
        <f>U32</f>
        <v>0</v>
      </c>
      <c r="X32" s="53"/>
      <c r="Y32" s="53"/>
      <c r="Z32" s="53"/>
      <c r="AA32" s="53"/>
    </row>
    <row r="33" spans="2:27" ht="11.45" customHeight="1">
      <c r="B33" s="51" t="s">
        <v>6</v>
      </c>
      <c r="C33" s="34"/>
      <c r="D33" s="34"/>
      <c r="E33" s="34"/>
      <c r="F33" s="39" t="s">
        <v>32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2">
        <f>SUM(U32)</f>
        <v>0</v>
      </c>
      <c r="V33" s="53"/>
      <c r="W33" s="52">
        <f>SUM(W32)</f>
        <v>0</v>
      </c>
      <c r="X33" s="53"/>
      <c r="Y33" s="53"/>
      <c r="Z33" s="53"/>
      <c r="AA33" s="53"/>
    </row>
    <row r="34" spans="2:27" ht="11.45" customHeight="1">
      <c r="B34" s="54" t="s">
        <v>6</v>
      </c>
      <c r="C34" s="34"/>
      <c r="D34" s="34"/>
      <c r="E34" s="34"/>
      <c r="F34" s="55" t="s">
        <v>6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56" t="s">
        <v>6</v>
      </c>
      <c r="V34" s="53"/>
      <c r="W34" s="56" t="s">
        <v>6</v>
      </c>
      <c r="X34" s="53"/>
      <c r="Y34" s="53"/>
      <c r="Z34" s="53"/>
      <c r="AA34" s="53"/>
    </row>
    <row r="35" spans="2:27" ht="11.25" customHeight="1">
      <c r="B35" s="45" t="s">
        <v>33</v>
      </c>
      <c r="C35" s="46"/>
      <c r="D35" s="46"/>
      <c r="E35" s="46"/>
      <c r="F35" s="47" t="s">
        <v>34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8">
        <f>U29+U33</f>
        <v>0</v>
      </c>
      <c r="V35" s="49"/>
      <c r="W35" s="48">
        <f>U35</f>
        <v>0</v>
      </c>
      <c r="X35" s="49"/>
      <c r="Y35" s="49"/>
      <c r="Z35" s="49"/>
      <c r="AA35" s="49"/>
    </row>
    <row r="36" ht="15" hidden="1"/>
    <row r="37" ht="14.1" customHeight="1"/>
    <row r="38" spans="2:17" ht="15">
      <c r="B38" s="50" t="s">
        <v>6</v>
      </c>
      <c r="C38" s="41"/>
      <c r="D38" s="41"/>
      <c r="E38" s="41"/>
      <c r="F38" s="41"/>
      <c r="G38" s="41"/>
      <c r="H38" s="41"/>
      <c r="I38" s="41"/>
      <c r="J38" s="40" t="s">
        <v>35</v>
      </c>
      <c r="K38" s="41"/>
      <c r="L38" s="41"/>
      <c r="M38" s="41"/>
      <c r="N38" s="41"/>
      <c r="O38" s="40" t="s">
        <v>36</v>
      </c>
      <c r="P38" s="41"/>
      <c r="Q38" s="13" t="s">
        <v>37</v>
      </c>
    </row>
    <row r="39" spans="2:17" ht="15">
      <c r="B39" s="40" t="s">
        <v>38</v>
      </c>
      <c r="C39" s="41"/>
      <c r="D39" s="41"/>
      <c r="E39" s="41"/>
      <c r="F39" s="41"/>
      <c r="G39" s="41"/>
      <c r="H39" s="41"/>
      <c r="I39" s="41"/>
      <c r="J39" s="42">
        <f>U35</f>
        <v>0</v>
      </c>
      <c r="K39" s="41"/>
      <c r="L39" s="41"/>
      <c r="M39" s="41"/>
      <c r="N39" s="41"/>
      <c r="O39" s="42">
        <f>J39*0.21</f>
        <v>0</v>
      </c>
      <c r="P39" s="41"/>
      <c r="Q39" s="24">
        <f>J39+O39</f>
        <v>0</v>
      </c>
    </row>
    <row r="40" ht="15" hidden="1"/>
    <row r="41" ht="3" customHeight="1"/>
    <row r="42" spans="2:17" ht="15">
      <c r="B42" s="43" t="s">
        <v>39</v>
      </c>
      <c r="C42" s="34"/>
      <c r="D42" s="34"/>
      <c r="E42" s="34"/>
      <c r="F42" s="34"/>
      <c r="G42" s="34"/>
      <c r="H42" s="34"/>
      <c r="I42" s="34"/>
      <c r="K42" s="44">
        <f>J39</f>
        <v>0</v>
      </c>
      <c r="L42" s="34"/>
      <c r="M42" s="34"/>
      <c r="N42" s="34"/>
      <c r="O42" s="44">
        <f>O39</f>
        <v>0</v>
      </c>
      <c r="P42" s="34"/>
      <c r="Q42" s="25">
        <f>Q39</f>
        <v>0</v>
      </c>
    </row>
    <row r="43" ht="4.15" customHeight="1"/>
    <row r="44" ht="2.85" customHeight="1"/>
    <row r="45" spans="2:27" ht="11.25" customHeight="1">
      <c r="B45" s="36" t="s">
        <v>40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ht="5.65" customHeight="1"/>
    <row r="47" ht="2.85" customHeight="1"/>
    <row r="48" ht="15" hidden="1"/>
    <row r="49" spans="2:15" ht="12.6" customHeight="1">
      <c r="B49" s="37" t="s">
        <v>41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ht="11.45" customHeight="1"/>
    <row r="51" spans="2:11" ht="11.45" customHeight="1">
      <c r="B51" s="33" t="s">
        <v>42</v>
      </c>
      <c r="C51" s="34"/>
      <c r="D51" s="34"/>
      <c r="E51" s="34"/>
      <c r="F51" s="34"/>
      <c r="G51" s="38" t="s">
        <v>148</v>
      </c>
      <c r="H51" s="34"/>
      <c r="I51" s="34"/>
      <c r="J51" s="34"/>
      <c r="K51" s="34"/>
    </row>
    <row r="52" spans="2:11" ht="11.45" customHeight="1">
      <c r="B52" s="33" t="s">
        <v>43</v>
      </c>
      <c r="C52" s="34"/>
      <c r="D52" s="34"/>
      <c r="E52" s="34"/>
      <c r="F52" s="34"/>
      <c r="G52" s="39" t="s">
        <v>44</v>
      </c>
      <c r="H52" s="34"/>
      <c r="I52" s="34"/>
      <c r="J52" s="34"/>
      <c r="K52" s="34"/>
    </row>
    <row r="53" spans="2:11" ht="11.25" customHeight="1">
      <c r="B53" s="33" t="s">
        <v>45</v>
      </c>
      <c r="C53" s="34"/>
      <c r="D53" s="34"/>
      <c r="E53" s="34"/>
      <c r="F53" s="34"/>
      <c r="G53" s="35">
        <v>43949</v>
      </c>
      <c r="H53" s="34"/>
      <c r="I53" s="34"/>
      <c r="J53" s="34"/>
      <c r="K53" s="34"/>
    </row>
  </sheetData>
  <sheetProtection password="E9BF" sheet="1" objects="1" scenarios="1"/>
  <mergeCells count="88">
    <mergeCell ref="M1:U1"/>
    <mergeCell ref="N2:S2"/>
    <mergeCell ref="H3:W3"/>
    <mergeCell ref="A6:AB6"/>
    <mergeCell ref="E10:H10"/>
    <mergeCell ref="I10:X10"/>
    <mergeCell ref="E11:H11"/>
    <mergeCell ref="I11:X11"/>
    <mergeCell ref="E12:H12"/>
    <mergeCell ref="I12:X12"/>
    <mergeCell ref="B19:AA19"/>
    <mergeCell ref="B21:E21"/>
    <mergeCell ref="F21:T21"/>
    <mergeCell ref="U21:V21"/>
    <mergeCell ref="W21:AA21"/>
    <mergeCell ref="B22:E22"/>
    <mergeCell ref="F22:T22"/>
    <mergeCell ref="U22:V22"/>
    <mergeCell ref="W22:AA22"/>
    <mergeCell ref="B23:E23"/>
    <mergeCell ref="F23:T23"/>
    <mergeCell ref="U23:V23"/>
    <mergeCell ref="W23:AA23"/>
    <mergeCell ref="B24:E24"/>
    <mergeCell ref="F24:T24"/>
    <mergeCell ref="U24:V24"/>
    <mergeCell ref="W24:AA24"/>
    <mergeCell ref="B25:E25"/>
    <mergeCell ref="F25:T25"/>
    <mergeCell ref="U25:V25"/>
    <mergeCell ref="W25:AA25"/>
    <mergeCell ref="B26:E26"/>
    <mergeCell ref="F26:T26"/>
    <mergeCell ref="U26:V26"/>
    <mergeCell ref="W26:AA26"/>
    <mergeCell ref="B27:E27"/>
    <mergeCell ref="F27:T27"/>
    <mergeCell ref="U27:V27"/>
    <mergeCell ref="W27:AA27"/>
    <mergeCell ref="B28:E28"/>
    <mergeCell ref="F28:T28"/>
    <mergeCell ref="U28:V28"/>
    <mergeCell ref="W28:AA28"/>
    <mergeCell ref="B29:E29"/>
    <mergeCell ref="F29:T29"/>
    <mergeCell ref="U29:V29"/>
    <mergeCell ref="W29:AA29"/>
    <mergeCell ref="B30:E30"/>
    <mergeCell ref="F30:T30"/>
    <mergeCell ref="U30:V30"/>
    <mergeCell ref="W30:AA30"/>
    <mergeCell ref="B31:E31"/>
    <mergeCell ref="F31:T31"/>
    <mergeCell ref="U31:V31"/>
    <mergeCell ref="W31:AA31"/>
    <mergeCell ref="B32:E32"/>
    <mergeCell ref="F32:T32"/>
    <mergeCell ref="U32:V32"/>
    <mergeCell ref="W32:AA32"/>
    <mergeCell ref="B33:E33"/>
    <mergeCell ref="F33:T33"/>
    <mergeCell ref="U33:V33"/>
    <mergeCell ref="W33:AA33"/>
    <mergeCell ref="B34:E34"/>
    <mergeCell ref="F34:T34"/>
    <mergeCell ref="U34:V34"/>
    <mergeCell ref="W34:AA34"/>
    <mergeCell ref="B35:E35"/>
    <mergeCell ref="F35:T35"/>
    <mergeCell ref="U35:V35"/>
    <mergeCell ref="W35:AA35"/>
    <mergeCell ref="B38:I38"/>
    <mergeCell ref="J38:N38"/>
    <mergeCell ref="O38:P38"/>
    <mergeCell ref="B39:I39"/>
    <mergeCell ref="J39:N39"/>
    <mergeCell ref="O39:P39"/>
    <mergeCell ref="B42:I42"/>
    <mergeCell ref="K42:N42"/>
    <mergeCell ref="O42:P42"/>
    <mergeCell ref="B53:F53"/>
    <mergeCell ref="G53:K53"/>
    <mergeCell ref="B45:AA45"/>
    <mergeCell ref="B49:O49"/>
    <mergeCell ref="B51:F51"/>
    <mergeCell ref="G51:K51"/>
    <mergeCell ref="B52:F52"/>
    <mergeCell ref="G52:K52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showGridLines="0" tabSelected="1" workbookViewId="0" topLeftCell="A1">
      <pane ySplit="7" topLeftCell="A93" activePane="bottomLeft" state="frozen"/>
      <selection pane="bottomLeft" activeCell="AC109" sqref="AC109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0.2890625" style="0" customWidth="1"/>
    <col min="8" max="8" width="5.8515625" style="0" customWidth="1"/>
    <col min="9" max="9" width="9.140625" style="0" hidden="1" customWidth="1"/>
    <col min="10" max="10" width="2.421875" style="0" customWidth="1"/>
    <col min="11" max="11" width="1.421875" style="0" hidden="1" customWidth="1"/>
    <col min="12" max="12" width="1.57421875" style="0" customWidth="1"/>
    <col min="13" max="13" width="5.140625" style="0" customWidth="1"/>
    <col min="14" max="14" width="5.57421875" style="0" customWidth="1"/>
    <col min="15" max="15" width="0.9921875" style="0" customWidth="1"/>
    <col min="16" max="16" width="1.57421875" style="0" customWidth="1"/>
    <col min="17" max="17" width="6.421875" style="0" customWidth="1"/>
    <col min="18" max="18" width="20.57421875" style="0" customWidth="1"/>
    <col min="19" max="19" width="10.00390625" style="0" customWidth="1"/>
    <col min="20" max="20" width="2.57421875" style="0" customWidth="1"/>
    <col min="21" max="21" width="2.7109375" style="0" customWidth="1"/>
    <col min="22" max="22" width="9.00390625" style="0" customWidth="1"/>
    <col min="23" max="23" width="6.28125" style="0" customWidth="1"/>
    <col min="24" max="24" width="9.140625" style="0" hidden="1" customWidth="1"/>
    <col min="25" max="25" width="13.421875" style="0" customWidth="1"/>
    <col min="26" max="26" width="0.5625" style="0" customWidth="1"/>
  </cols>
  <sheetData>
    <row r="1" spans="15:20" ht="15">
      <c r="O1" s="65" t="s">
        <v>0</v>
      </c>
      <c r="P1" s="34"/>
      <c r="Q1" s="34"/>
      <c r="R1" s="34"/>
      <c r="S1" s="34"/>
      <c r="T1" s="34"/>
    </row>
    <row r="2" spans="17:19" ht="15">
      <c r="Q2" s="66" t="s">
        <v>1</v>
      </c>
      <c r="R2" s="34"/>
      <c r="S2" s="34"/>
    </row>
    <row r="3" spans="8:24" ht="15">
      <c r="H3" s="66" t="s">
        <v>2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ht="2.85" customHeight="1"/>
    <row r="5" spans="1:26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67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5" hidden="1"/>
    <row r="8" ht="2.85" customHeight="1"/>
    <row r="9" spans="2:25" ht="17.1" customHeight="1">
      <c r="B9" s="64" t="s">
        <v>46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ht="2.85" customHeight="1"/>
    <row r="11" spans="2:25" ht="15">
      <c r="B11" s="79" t="s">
        <v>47</v>
      </c>
      <c r="C11" s="76"/>
      <c r="D11" s="80" t="s">
        <v>48</v>
      </c>
      <c r="E11" s="76"/>
      <c r="F11" s="76"/>
      <c r="G11" s="76"/>
      <c r="H11" s="76"/>
      <c r="I11" s="76"/>
      <c r="J11" s="76"/>
      <c r="K11" s="76"/>
      <c r="L11" s="76"/>
      <c r="M11" s="80" t="s">
        <v>10</v>
      </c>
      <c r="N11" s="76"/>
      <c r="O11" s="76"/>
      <c r="P11" s="76"/>
      <c r="Q11" s="76"/>
      <c r="R11" s="76"/>
      <c r="S11" s="79" t="s">
        <v>49</v>
      </c>
      <c r="T11" s="76"/>
      <c r="U11" s="76"/>
      <c r="V11" s="14" t="s">
        <v>50</v>
      </c>
      <c r="W11" s="16" t="s">
        <v>51</v>
      </c>
      <c r="X11" s="79" t="s">
        <v>52</v>
      </c>
      <c r="Y11" s="76"/>
    </row>
    <row r="12" spans="2:25" ht="15" customHeight="1">
      <c r="B12" s="54">
        <v>1</v>
      </c>
      <c r="C12" s="34"/>
      <c r="D12" s="87" t="s">
        <v>154</v>
      </c>
      <c r="E12" s="87"/>
      <c r="F12" s="87"/>
      <c r="G12" s="87"/>
      <c r="H12" s="87"/>
      <c r="I12" s="87"/>
      <c r="J12" s="87"/>
      <c r="K12" s="87"/>
      <c r="L12" s="87"/>
      <c r="M12" s="88" t="s">
        <v>149</v>
      </c>
      <c r="N12" s="88"/>
      <c r="O12" s="88"/>
      <c r="P12" s="88"/>
      <c r="Q12" s="88"/>
      <c r="R12" s="88"/>
      <c r="S12" s="106"/>
      <c r="T12" s="106"/>
      <c r="U12" s="106"/>
      <c r="V12" s="89">
        <v>860</v>
      </c>
      <c r="W12" s="90" t="s">
        <v>56</v>
      </c>
      <c r="X12" s="91">
        <f>V12*S12</f>
        <v>0</v>
      </c>
      <c r="Y12" s="92"/>
    </row>
    <row r="13" spans="2:25" ht="15" customHeight="1">
      <c r="B13" s="54">
        <v>2</v>
      </c>
      <c r="C13" s="34"/>
      <c r="D13" s="83" t="s">
        <v>61</v>
      </c>
      <c r="E13" s="83"/>
      <c r="F13" s="83"/>
      <c r="G13" s="83"/>
      <c r="H13" s="83"/>
      <c r="I13" s="83"/>
      <c r="J13" s="83"/>
      <c r="K13" s="83"/>
      <c r="L13" s="83"/>
      <c r="M13" s="84" t="s">
        <v>62</v>
      </c>
      <c r="N13" s="84"/>
      <c r="O13" s="84"/>
      <c r="P13" s="84"/>
      <c r="Q13" s="84"/>
      <c r="R13" s="84"/>
      <c r="S13" s="107"/>
      <c r="T13" s="107"/>
      <c r="U13" s="107"/>
      <c r="V13" s="89">
        <v>188</v>
      </c>
      <c r="W13" s="90" t="s">
        <v>53</v>
      </c>
      <c r="X13" s="91">
        <f aca="true" t="shared" si="0" ref="X13:X32">V13*S13</f>
        <v>0</v>
      </c>
      <c r="Y13" s="92"/>
    </row>
    <row r="14" spans="2:25" ht="15" customHeight="1">
      <c r="B14" s="54">
        <v>3</v>
      </c>
      <c r="C14" s="34"/>
      <c r="D14" s="83" t="s">
        <v>68</v>
      </c>
      <c r="E14" s="83"/>
      <c r="F14" s="83"/>
      <c r="G14" s="83"/>
      <c r="H14" s="83"/>
      <c r="I14" s="83"/>
      <c r="J14" s="83"/>
      <c r="K14" s="83"/>
      <c r="L14" s="83"/>
      <c r="M14" s="84" t="s">
        <v>69</v>
      </c>
      <c r="N14" s="84"/>
      <c r="O14" s="84"/>
      <c r="P14" s="84"/>
      <c r="Q14" s="84"/>
      <c r="R14" s="84"/>
      <c r="S14" s="107"/>
      <c r="T14" s="107"/>
      <c r="U14" s="107"/>
      <c r="V14" s="89">
        <v>830</v>
      </c>
      <c r="W14" s="90" t="s">
        <v>56</v>
      </c>
      <c r="X14" s="91">
        <f t="shared" si="0"/>
        <v>0</v>
      </c>
      <c r="Y14" s="92"/>
    </row>
    <row r="15" spans="2:25" ht="15" customHeight="1">
      <c r="B15" s="54">
        <v>4</v>
      </c>
      <c r="C15" s="34"/>
      <c r="D15" s="83" t="s">
        <v>75</v>
      </c>
      <c r="E15" s="83"/>
      <c r="F15" s="83"/>
      <c r="G15" s="83"/>
      <c r="H15" s="83"/>
      <c r="I15" s="83"/>
      <c r="J15" s="83"/>
      <c r="K15" s="83"/>
      <c r="L15" s="83"/>
      <c r="M15" s="84" t="s">
        <v>76</v>
      </c>
      <c r="N15" s="84"/>
      <c r="O15" s="84"/>
      <c r="P15" s="84"/>
      <c r="Q15" s="84"/>
      <c r="R15" s="84"/>
      <c r="S15" s="107"/>
      <c r="T15" s="107"/>
      <c r="U15" s="107"/>
      <c r="V15" s="89">
        <v>920</v>
      </c>
      <c r="W15" s="90" t="s">
        <v>56</v>
      </c>
      <c r="X15" s="91">
        <f t="shared" si="0"/>
        <v>0</v>
      </c>
      <c r="Y15" s="92"/>
    </row>
    <row r="16" spans="2:25" ht="15" customHeight="1">
      <c r="B16" s="54">
        <v>5</v>
      </c>
      <c r="C16" s="34"/>
      <c r="D16" s="83" t="s">
        <v>77</v>
      </c>
      <c r="E16" s="83"/>
      <c r="F16" s="83"/>
      <c r="G16" s="83"/>
      <c r="H16" s="83"/>
      <c r="I16" s="83"/>
      <c r="J16" s="83"/>
      <c r="K16" s="83"/>
      <c r="L16" s="83"/>
      <c r="M16" s="84" t="s">
        <v>78</v>
      </c>
      <c r="N16" s="84"/>
      <c r="O16" s="84"/>
      <c r="P16" s="84"/>
      <c r="Q16" s="84"/>
      <c r="R16" s="84"/>
      <c r="S16" s="107"/>
      <c r="T16" s="107"/>
      <c r="U16" s="107"/>
      <c r="V16" s="89">
        <v>49</v>
      </c>
      <c r="W16" s="90" t="s">
        <v>53</v>
      </c>
      <c r="X16" s="91">
        <f t="shared" si="0"/>
        <v>0</v>
      </c>
      <c r="Y16" s="92"/>
    </row>
    <row r="17" spans="2:25" ht="15" customHeight="1">
      <c r="B17" s="54">
        <v>6</v>
      </c>
      <c r="C17" s="34"/>
      <c r="D17" s="83" t="s">
        <v>155</v>
      </c>
      <c r="E17" s="83"/>
      <c r="F17" s="83"/>
      <c r="G17" s="83"/>
      <c r="H17" s="83"/>
      <c r="I17" s="83"/>
      <c r="J17" s="83"/>
      <c r="K17" s="83"/>
      <c r="L17" s="83"/>
      <c r="M17" s="84" t="s">
        <v>150</v>
      </c>
      <c r="N17" s="84"/>
      <c r="O17" s="84"/>
      <c r="P17" s="84"/>
      <c r="Q17" s="84"/>
      <c r="R17" s="84"/>
      <c r="S17" s="107"/>
      <c r="T17" s="107"/>
      <c r="U17" s="107"/>
      <c r="V17" s="89">
        <v>1</v>
      </c>
      <c r="W17" s="90" t="s">
        <v>53</v>
      </c>
      <c r="X17" s="91">
        <f t="shared" si="0"/>
        <v>0</v>
      </c>
      <c r="Y17" s="92"/>
    </row>
    <row r="18" spans="2:25" ht="15" customHeight="1">
      <c r="B18" s="54">
        <v>7</v>
      </c>
      <c r="C18" s="34"/>
      <c r="D18" s="83" t="s">
        <v>156</v>
      </c>
      <c r="E18" s="83"/>
      <c r="F18" s="83"/>
      <c r="G18" s="83"/>
      <c r="H18" s="83"/>
      <c r="I18" s="83"/>
      <c r="J18" s="83"/>
      <c r="K18" s="83"/>
      <c r="L18" s="83"/>
      <c r="M18" s="84" t="s">
        <v>151</v>
      </c>
      <c r="N18" s="84"/>
      <c r="O18" s="84"/>
      <c r="P18" s="84"/>
      <c r="Q18" s="84"/>
      <c r="R18" s="84"/>
      <c r="S18" s="107"/>
      <c r="T18" s="107"/>
      <c r="U18" s="107"/>
      <c r="V18" s="89">
        <v>6</v>
      </c>
      <c r="W18" s="90" t="s">
        <v>53</v>
      </c>
      <c r="X18" s="91">
        <f t="shared" si="0"/>
        <v>0</v>
      </c>
      <c r="Y18" s="92"/>
    </row>
    <row r="19" spans="2:25" ht="15" customHeight="1">
      <c r="B19" s="54">
        <v>8</v>
      </c>
      <c r="C19" s="34"/>
      <c r="D19" s="83" t="s">
        <v>157</v>
      </c>
      <c r="E19" s="83"/>
      <c r="F19" s="83"/>
      <c r="G19" s="83"/>
      <c r="H19" s="83"/>
      <c r="I19" s="83"/>
      <c r="J19" s="83"/>
      <c r="K19" s="83"/>
      <c r="L19" s="83"/>
      <c r="M19" s="84" t="s">
        <v>55</v>
      </c>
      <c r="N19" s="84"/>
      <c r="O19" s="84"/>
      <c r="P19" s="84"/>
      <c r="Q19" s="84"/>
      <c r="R19" s="84"/>
      <c r="S19" s="107"/>
      <c r="T19" s="107"/>
      <c r="U19" s="107"/>
      <c r="V19" s="89">
        <v>1</v>
      </c>
      <c r="W19" s="90" t="s">
        <v>53</v>
      </c>
      <c r="X19" s="91">
        <f t="shared" si="0"/>
        <v>0</v>
      </c>
      <c r="Y19" s="92"/>
    </row>
    <row r="20" spans="2:25" ht="15" customHeight="1">
      <c r="B20" s="54">
        <v>9</v>
      </c>
      <c r="C20" s="34"/>
      <c r="D20" s="83" t="s">
        <v>57</v>
      </c>
      <c r="E20" s="83"/>
      <c r="F20" s="83"/>
      <c r="G20" s="83"/>
      <c r="H20" s="83"/>
      <c r="I20" s="83"/>
      <c r="J20" s="83"/>
      <c r="K20" s="83"/>
      <c r="L20" s="83"/>
      <c r="M20" s="84" t="s">
        <v>58</v>
      </c>
      <c r="N20" s="84"/>
      <c r="O20" s="84"/>
      <c r="P20" s="84"/>
      <c r="Q20" s="84"/>
      <c r="R20" s="84"/>
      <c r="S20" s="107"/>
      <c r="T20" s="107"/>
      <c r="U20" s="107"/>
      <c r="V20" s="89">
        <v>126</v>
      </c>
      <c r="W20" s="90" t="s">
        <v>53</v>
      </c>
      <c r="X20" s="91">
        <f t="shared" si="0"/>
        <v>0</v>
      </c>
      <c r="Y20" s="92"/>
    </row>
    <row r="21" spans="2:25" ht="15" customHeight="1">
      <c r="B21" s="54">
        <v>10</v>
      </c>
      <c r="C21" s="34"/>
      <c r="D21" s="83" t="s">
        <v>59</v>
      </c>
      <c r="E21" s="83"/>
      <c r="F21" s="83"/>
      <c r="G21" s="83"/>
      <c r="H21" s="83"/>
      <c r="I21" s="83"/>
      <c r="J21" s="83"/>
      <c r="K21" s="83"/>
      <c r="L21" s="83"/>
      <c r="M21" s="84" t="s">
        <v>60</v>
      </c>
      <c r="N21" s="84"/>
      <c r="O21" s="84"/>
      <c r="P21" s="84"/>
      <c r="Q21" s="84"/>
      <c r="R21" s="84"/>
      <c r="S21" s="107"/>
      <c r="T21" s="107"/>
      <c r="U21" s="107"/>
      <c r="V21" s="89">
        <v>44</v>
      </c>
      <c r="W21" s="90" t="s">
        <v>53</v>
      </c>
      <c r="X21" s="91">
        <f t="shared" si="0"/>
        <v>0</v>
      </c>
      <c r="Y21" s="92"/>
    </row>
    <row r="22" spans="2:25" ht="15" customHeight="1">
      <c r="B22" s="54">
        <v>11</v>
      </c>
      <c r="C22" s="34"/>
      <c r="D22" s="83" t="s">
        <v>63</v>
      </c>
      <c r="E22" s="83"/>
      <c r="F22" s="83"/>
      <c r="G22" s="83"/>
      <c r="H22" s="83"/>
      <c r="I22" s="83"/>
      <c r="J22" s="83"/>
      <c r="K22" s="83"/>
      <c r="L22" s="83"/>
      <c r="M22" s="84" t="s">
        <v>64</v>
      </c>
      <c r="N22" s="84"/>
      <c r="O22" s="84"/>
      <c r="P22" s="84"/>
      <c r="Q22" s="84"/>
      <c r="R22" s="84"/>
      <c r="S22" s="107"/>
      <c r="T22" s="107"/>
      <c r="U22" s="107"/>
      <c r="V22" s="89">
        <v>21</v>
      </c>
      <c r="W22" s="90" t="s">
        <v>53</v>
      </c>
      <c r="X22" s="91">
        <f t="shared" si="0"/>
        <v>0</v>
      </c>
      <c r="Y22" s="92"/>
    </row>
    <row r="23" spans="2:25" ht="15" customHeight="1">
      <c r="B23" s="54">
        <v>12</v>
      </c>
      <c r="C23" s="34"/>
      <c r="D23" s="83" t="s">
        <v>66</v>
      </c>
      <c r="E23" s="83"/>
      <c r="F23" s="83"/>
      <c r="G23" s="83"/>
      <c r="H23" s="83"/>
      <c r="I23" s="83"/>
      <c r="J23" s="83"/>
      <c r="K23" s="83"/>
      <c r="L23" s="83"/>
      <c r="M23" s="84" t="s">
        <v>67</v>
      </c>
      <c r="N23" s="84"/>
      <c r="O23" s="84"/>
      <c r="P23" s="84"/>
      <c r="Q23" s="84"/>
      <c r="R23" s="84"/>
      <c r="S23" s="107"/>
      <c r="T23" s="107"/>
      <c r="U23" s="107"/>
      <c r="V23" s="89">
        <v>21</v>
      </c>
      <c r="W23" s="90" t="s">
        <v>53</v>
      </c>
      <c r="X23" s="91">
        <f t="shared" si="0"/>
        <v>0</v>
      </c>
      <c r="Y23" s="92"/>
    </row>
    <row r="24" spans="2:25" ht="15" customHeight="1">
      <c r="B24" s="54">
        <v>13</v>
      </c>
      <c r="C24" s="34"/>
      <c r="D24" s="83" t="s">
        <v>71</v>
      </c>
      <c r="E24" s="83"/>
      <c r="F24" s="83"/>
      <c r="G24" s="83"/>
      <c r="H24" s="83"/>
      <c r="I24" s="83"/>
      <c r="J24" s="83"/>
      <c r="K24" s="83"/>
      <c r="L24" s="83"/>
      <c r="M24" s="84" t="s">
        <v>72</v>
      </c>
      <c r="N24" s="84"/>
      <c r="O24" s="84"/>
      <c r="P24" s="84"/>
      <c r="Q24" s="84"/>
      <c r="R24" s="84"/>
      <c r="S24" s="107"/>
      <c r="T24" s="107"/>
      <c r="U24" s="107"/>
      <c r="V24" s="89">
        <v>21</v>
      </c>
      <c r="W24" s="90" t="s">
        <v>56</v>
      </c>
      <c r="X24" s="91">
        <f t="shared" si="0"/>
        <v>0</v>
      </c>
      <c r="Y24" s="92"/>
    </row>
    <row r="25" spans="2:25" ht="15" customHeight="1">
      <c r="B25" s="54">
        <v>14</v>
      </c>
      <c r="C25" s="34"/>
      <c r="D25" s="83" t="s">
        <v>73</v>
      </c>
      <c r="E25" s="83"/>
      <c r="F25" s="83"/>
      <c r="G25" s="83"/>
      <c r="H25" s="83"/>
      <c r="I25" s="83"/>
      <c r="J25" s="83"/>
      <c r="K25" s="83"/>
      <c r="L25" s="83"/>
      <c r="M25" s="84" t="s">
        <v>74</v>
      </c>
      <c r="N25" s="84"/>
      <c r="O25" s="84"/>
      <c r="P25" s="84"/>
      <c r="Q25" s="84"/>
      <c r="R25" s="84"/>
      <c r="S25" s="107"/>
      <c r="T25" s="107"/>
      <c r="U25" s="107"/>
      <c r="V25" s="89">
        <v>155</v>
      </c>
      <c r="W25" s="90" t="s">
        <v>56</v>
      </c>
      <c r="X25" s="91">
        <f t="shared" si="0"/>
        <v>0</v>
      </c>
      <c r="Y25" s="92"/>
    </row>
    <row r="26" spans="2:25" ht="15" customHeight="1">
      <c r="B26" s="54">
        <v>15</v>
      </c>
      <c r="C26" s="34"/>
      <c r="D26" s="83" t="s">
        <v>70</v>
      </c>
      <c r="E26" s="83"/>
      <c r="F26" s="83"/>
      <c r="G26" s="83"/>
      <c r="H26" s="83"/>
      <c r="I26" s="83"/>
      <c r="J26" s="83"/>
      <c r="K26" s="83"/>
      <c r="L26" s="83"/>
      <c r="M26" s="84" t="s">
        <v>152</v>
      </c>
      <c r="N26" s="84"/>
      <c r="O26" s="84"/>
      <c r="P26" s="84"/>
      <c r="Q26" s="84"/>
      <c r="R26" s="84"/>
      <c r="S26" s="107"/>
      <c r="T26" s="107"/>
      <c r="U26" s="107"/>
      <c r="V26" s="89">
        <v>21</v>
      </c>
      <c r="W26" s="90" t="s">
        <v>53</v>
      </c>
      <c r="X26" s="91">
        <f t="shared" si="0"/>
        <v>0</v>
      </c>
      <c r="Y26" s="92"/>
    </row>
    <row r="27" spans="2:25" ht="15" customHeight="1">
      <c r="B27" s="54">
        <v>16</v>
      </c>
      <c r="C27" s="34"/>
      <c r="D27" s="83" t="s">
        <v>158</v>
      </c>
      <c r="E27" s="83"/>
      <c r="F27" s="83"/>
      <c r="G27" s="83"/>
      <c r="H27" s="83"/>
      <c r="I27" s="83"/>
      <c r="J27" s="83"/>
      <c r="K27" s="83"/>
      <c r="L27" s="83"/>
      <c r="M27" s="84" t="s">
        <v>54</v>
      </c>
      <c r="N27" s="84"/>
      <c r="O27" s="84"/>
      <c r="P27" s="84"/>
      <c r="Q27" s="84"/>
      <c r="R27" s="84"/>
      <c r="S27" s="107"/>
      <c r="T27" s="107"/>
      <c r="U27" s="107"/>
      <c r="V27" s="89">
        <v>1</v>
      </c>
      <c r="W27" s="90" t="s">
        <v>53</v>
      </c>
      <c r="X27" s="91">
        <f t="shared" si="0"/>
        <v>0</v>
      </c>
      <c r="Y27" s="92"/>
    </row>
    <row r="28" spans="2:25" ht="15" customHeight="1">
      <c r="B28" s="54">
        <v>17</v>
      </c>
      <c r="C28" s="34"/>
      <c r="D28" s="83" t="s">
        <v>159</v>
      </c>
      <c r="E28" s="83"/>
      <c r="F28" s="83"/>
      <c r="G28" s="83"/>
      <c r="H28" s="83"/>
      <c r="I28" s="83"/>
      <c r="J28" s="83"/>
      <c r="K28" s="83"/>
      <c r="L28" s="83"/>
      <c r="M28" s="84" t="s">
        <v>153</v>
      </c>
      <c r="N28" s="84"/>
      <c r="O28" s="84"/>
      <c r="P28" s="84"/>
      <c r="Q28" s="84"/>
      <c r="R28" s="84"/>
      <c r="S28" s="107"/>
      <c r="T28" s="107"/>
      <c r="U28" s="107"/>
      <c r="V28" s="89">
        <v>21</v>
      </c>
      <c r="W28" s="90" t="s">
        <v>53</v>
      </c>
      <c r="X28" s="91">
        <f t="shared" si="0"/>
        <v>0</v>
      </c>
      <c r="Y28" s="92"/>
    </row>
    <row r="29" spans="2:25" s="30" customFormat="1" ht="15" customHeight="1">
      <c r="B29" s="31"/>
      <c r="C29" s="30">
        <v>18</v>
      </c>
      <c r="D29" s="32"/>
      <c r="E29" s="32"/>
      <c r="F29" s="83" t="s">
        <v>161</v>
      </c>
      <c r="G29" s="83"/>
      <c r="H29" s="83"/>
      <c r="I29" s="83"/>
      <c r="J29" s="83"/>
      <c r="K29" s="32"/>
      <c r="L29" s="32"/>
      <c r="M29" s="84" t="s">
        <v>194</v>
      </c>
      <c r="N29" s="84"/>
      <c r="O29" s="84"/>
      <c r="P29" s="84"/>
      <c r="Q29" s="84"/>
      <c r="R29" s="84"/>
      <c r="S29" s="107"/>
      <c r="T29" s="107"/>
      <c r="U29" s="107"/>
      <c r="V29" s="89">
        <v>500</v>
      </c>
      <c r="W29" s="90" t="s">
        <v>56</v>
      </c>
      <c r="X29" s="93"/>
      <c r="Y29" s="94">
        <f>S29*V29</f>
        <v>0</v>
      </c>
    </row>
    <row r="30" spans="2:25" s="30" customFormat="1" ht="15" customHeight="1">
      <c r="B30" s="31"/>
      <c r="C30" s="30">
        <v>18</v>
      </c>
      <c r="D30" s="32"/>
      <c r="E30" s="32"/>
      <c r="F30" s="83" t="s">
        <v>161</v>
      </c>
      <c r="G30" s="83"/>
      <c r="H30" s="83"/>
      <c r="I30" s="83"/>
      <c r="J30" s="83"/>
      <c r="K30" s="32"/>
      <c r="L30" s="32"/>
      <c r="M30" s="84" t="s">
        <v>195</v>
      </c>
      <c r="N30" s="84"/>
      <c r="O30" s="84"/>
      <c r="P30" s="84"/>
      <c r="Q30" s="84"/>
      <c r="R30" s="84"/>
      <c r="S30" s="107"/>
      <c r="T30" s="107"/>
      <c r="U30" s="107"/>
      <c r="V30" s="89">
        <v>15</v>
      </c>
      <c r="W30" s="90" t="s">
        <v>53</v>
      </c>
      <c r="X30" s="93"/>
      <c r="Y30" s="94">
        <f>S30*V30</f>
        <v>0</v>
      </c>
    </row>
    <row r="31" spans="2:25" s="26" customFormat="1" ht="15" customHeight="1">
      <c r="B31" s="27"/>
      <c r="C31" s="26">
        <v>18</v>
      </c>
      <c r="D31" s="28"/>
      <c r="E31" s="28"/>
      <c r="F31" s="83" t="s">
        <v>161</v>
      </c>
      <c r="G31" s="83"/>
      <c r="H31" s="83"/>
      <c r="I31" s="83"/>
      <c r="J31" s="83"/>
      <c r="K31" s="28"/>
      <c r="L31" s="28"/>
      <c r="M31" s="84" t="s">
        <v>196</v>
      </c>
      <c r="N31" s="84"/>
      <c r="O31" s="84"/>
      <c r="P31" s="84"/>
      <c r="Q31" s="84"/>
      <c r="R31" s="84"/>
      <c r="S31" s="107"/>
      <c r="T31" s="107"/>
      <c r="U31" s="107"/>
      <c r="V31" s="89">
        <v>15</v>
      </c>
      <c r="W31" s="90" t="s">
        <v>53</v>
      </c>
      <c r="X31" s="93"/>
      <c r="Y31" s="94">
        <f>S31*V31</f>
        <v>0</v>
      </c>
    </row>
    <row r="32" spans="2:25" ht="15" customHeight="1">
      <c r="B32" s="54">
        <v>19</v>
      </c>
      <c r="C32" s="34"/>
      <c r="D32" s="81" t="s">
        <v>160</v>
      </c>
      <c r="E32" s="81"/>
      <c r="F32" s="81"/>
      <c r="G32" s="81"/>
      <c r="H32" s="81"/>
      <c r="I32" s="81"/>
      <c r="J32" s="81"/>
      <c r="K32" s="81"/>
      <c r="L32" s="81"/>
      <c r="M32" s="82" t="s">
        <v>65</v>
      </c>
      <c r="N32" s="82"/>
      <c r="O32" s="82"/>
      <c r="P32" s="82"/>
      <c r="Q32" s="82"/>
      <c r="R32" s="82"/>
      <c r="S32" s="108"/>
      <c r="T32" s="108"/>
      <c r="U32" s="108"/>
      <c r="V32" s="89">
        <v>21</v>
      </c>
      <c r="W32" s="90" t="s">
        <v>53</v>
      </c>
      <c r="X32" s="91">
        <f t="shared" si="0"/>
        <v>0</v>
      </c>
      <c r="Y32" s="92"/>
    </row>
    <row r="33" spans="2:25" ht="15.75" customHeight="1">
      <c r="B33" s="69" t="s">
        <v>146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19"/>
      <c r="Y33" s="20">
        <f>SUM(X12:Y32)</f>
        <v>0</v>
      </c>
    </row>
    <row r="34" ht="2.85" customHeight="1"/>
    <row r="35" spans="2:25" ht="11.25" customHeight="1">
      <c r="B35" s="39" t="s">
        <v>79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ht="1.5" customHeight="1"/>
    <row r="37" spans="3:17" ht="11.25" customHeight="1">
      <c r="C37" s="54" t="s">
        <v>80</v>
      </c>
      <c r="D37" s="34"/>
      <c r="F37" s="56">
        <f>Y33</f>
        <v>0</v>
      </c>
      <c r="G37" s="34"/>
      <c r="H37" s="34"/>
      <c r="I37" s="34"/>
      <c r="J37" s="34"/>
      <c r="L37" s="55" t="s">
        <v>81</v>
      </c>
      <c r="M37" s="34"/>
      <c r="N37" s="34"/>
      <c r="O37" s="34"/>
      <c r="P37" s="34"/>
      <c r="Q37" s="34"/>
    </row>
    <row r="38" ht="9.95" customHeight="1"/>
    <row r="39" spans="2:15" ht="11.45" customHeight="1">
      <c r="B39" s="50" t="s">
        <v>6</v>
      </c>
      <c r="C39" s="41"/>
      <c r="D39" s="41"/>
      <c r="E39" s="41"/>
      <c r="F39" s="41"/>
      <c r="G39" s="41"/>
      <c r="H39" s="41"/>
      <c r="J39" s="40" t="s">
        <v>11</v>
      </c>
      <c r="K39" s="41"/>
      <c r="L39" s="41"/>
      <c r="M39" s="41"/>
      <c r="N39" s="41"/>
      <c r="O39" s="41"/>
    </row>
    <row r="40" spans="2:15" ht="11.25" customHeight="1">
      <c r="B40" s="40" t="s">
        <v>12</v>
      </c>
      <c r="C40" s="41"/>
      <c r="D40" s="41"/>
      <c r="E40" s="41"/>
      <c r="F40" s="41"/>
      <c r="G40" s="41"/>
      <c r="H40" s="41"/>
      <c r="I40" s="12"/>
      <c r="J40" s="42">
        <f>Y33</f>
        <v>0</v>
      </c>
      <c r="K40" s="41"/>
      <c r="L40" s="41"/>
      <c r="M40" s="41"/>
      <c r="N40" s="41"/>
      <c r="O40" s="41"/>
    </row>
    <row r="41" ht="15" hidden="1"/>
    <row r="42" ht="3" customHeight="1"/>
    <row r="43" spans="2:15" ht="11.25" customHeight="1">
      <c r="B43" s="43" t="s">
        <v>39</v>
      </c>
      <c r="C43" s="34"/>
      <c r="D43" s="34"/>
      <c r="E43" s="34"/>
      <c r="F43" s="34"/>
      <c r="G43" s="34"/>
      <c r="H43" s="34"/>
      <c r="J43" s="44">
        <f>Y33</f>
        <v>0</v>
      </c>
      <c r="K43" s="34"/>
      <c r="L43" s="34"/>
      <c r="M43" s="34"/>
      <c r="N43" s="34"/>
      <c r="O43" s="34"/>
    </row>
    <row r="44" ht="5.65" customHeight="1"/>
    <row r="45" ht="2.85" customHeight="1"/>
    <row r="46" ht="15" hidden="1"/>
    <row r="47" spans="2:25" ht="17.1" customHeight="1">
      <c r="B47" s="64" t="s">
        <v>82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ht="2.85" customHeight="1"/>
    <row r="49" spans="2:25" ht="15">
      <c r="B49" s="79" t="s">
        <v>47</v>
      </c>
      <c r="C49" s="76"/>
      <c r="D49" s="80" t="s">
        <v>48</v>
      </c>
      <c r="E49" s="76"/>
      <c r="F49" s="76"/>
      <c r="G49" s="76"/>
      <c r="H49" s="76"/>
      <c r="I49" s="76"/>
      <c r="J49" s="76"/>
      <c r="K49" s="76"/>
      <c r="L49" s="76"/>
      <c r="M49" s="80" t="s">
        <v>10</v>
      </c>
      <c r="N49" s="76"/>
      <c r="O49" s="76"/>
      <c r="P49" s="76"/>
      <c r="Q49" s="76"/>
      <c r="R49" s="76"/>
      <c r="S49" s="79" t="s">
        <v>49</v>
      </c>
      <c r="T49" s="76"/>
      <c r="U49" s="76"/>
      <c r="V49" s="14" t="s">
        <v>50</v>
      </c>
      <c r="W49" s="16" t="s">
        <v>51</v>
      </c>
      <c r="X49" s="79" t="s">
        <v>52</v>
      </c>
      <c r="Y49" s="76"/>
    </row>
    <row r="50" spans="2:25" ht="15" customHeight="1">
      <c r="B50" s="54">
        <v>1</v>
      </c>
      <c r="C50" s="34"/>
      <c r="D50" s="74" t="s">
        <v>83</v>
      </c>
      <c r="E50" s="74"/>
      <c r="F50" s="74"/>
      <c r="G50" s="74"/>
      <c r="H50" s="74"/>
      <c r="I50" s="74"/>
      <c r="J50" s="74"/>
      <c r="K50" s="74"/>
      <c r="L50" s="74"/>
      <c r="M50" s="74" t="s">
        <v>84</v>
      </c>
      <c r="N50" s="74"/>
      <c r="O50" s="74"/>
      <c r="P50" s="74"/>
      <c r="Q50" s="74"/>
      <c r="R50" s="74"/>
      <c r="S50" s="109"/>
      <c r="T50" s="110"/>
      <c r="U50" s="110"/>
      <c r="V50" s="95">
        <v>0.8</v>
      </c>
      <c r="W50" s="96" t="s">
        <v>85</v>
      </c>
      <c r="X50" s="97">
        <f>S50*V50</f>
        <v>0</v>
      </c>
      <c r="Y50" s="98"/>
    </row>
    <row r="51" spans="2:25" ht="15" customHeight="1">
      <c r="B51" s="54">
        <v>2</v>
      </c>
      <c r="C51" s="34"/>
      <c r="D51" s="73" t="s">
        <v>173</v>
      </c>
      <c r="E51" s="73"/>
      <c r="F51" s="73"/>
      <c r="G51" s="73"/>
      <c r="H51" s="73"/>
      <c r="I51" s="73"/>
      <c r="J51" s="73"/>
      <c r="K51" s="73"/>
      <c r="L51" s="73"/>
      <c r="M51" s="73" t="s">
        <v>162</v>
      </c>
      <c r="N51" s="73"/>
      <c r="O51" s="73"/>
      <c r="P51" s="73"/>
      <c r="Q51" s="73"/>
      <c r="R51" s="73"/>
      <c r="S51" s="109"/>
      <c r="T51" s="110"/>
      <c r="U51" s="110"/>
      <c r="V51" s="95">
        <v>60</v>
      </c>
      <c r="W51" s="96" t="s">
        <v>88</v>
      </c>
      <c r="X51" s="97">
        <f aca="true" t="shared" si="1" ref="X51:X71">S51*V51</f>
        <v>0</v>
      </c>
      <c r="Y51" s="98"/>
    </row>
    <row r="52" spans="2:25" ht="15" customHeight="1">
      <c r="B52" s="54">
        <v>3</v>
      </c>
      <c r="C52" s="34"/>
      <c r="D52" s="73" t="s">
        <v>92</v>
      </c>
      <c r="E52" s="73"/>
      <c r="F52" s="73"/>
      <c r="G52" s="73"/>
      <c r="H52" s="73"/>
      <c r="I52" s="73"/>
      <c r="J52" s="73"/>
      <c r="K52" s="73"/>
      <c r="L52" s="73"/>
      <c r="M52" s="73" t="s">
        <v>93</v>
      </c>
      <c r="N52" s="73"/>
      <c r="O52" s="73"/>
      <c r="P52" s="73"/>
      <c r="Q52" s="73"/>
      <c r="R52" s="73"/>
      <c r="S52" s="109"/>
      <c r="T52" s="110"/>
      <c r="U52" s="110"/>
      <c r="V52" s="95">
        <v>5</v>
      </c>
      <c r="W52" s="96" t="s">
        <v>94</v>
      </c>
      <c r="X52" s="97">
        <f t="shared" si="1"/>
        <v>0</v>
      </c>
      <c r="Y52" s="98"/>
    </row>
    <row r="53" spans="2:25" ht="15" customHeight="1">
      <c r="B53" s="54">
        <v>4</v>
      </c>
      <c r="C53" s="34"/>
      <c r="D53" s="73" t="s">
        <v>95</v>
      </c>
      <c r="E53" s="73"/>
      <c r="F53" s="73"/>
      <c r="G53" s="73"/>
      <c r="H53" s="73"/>
      <c r="I53" s="73"/>
      <c r="J53" s="73"/>
      <c r="K53" s="73"/>
      <c r="L53" s="73"/>
      <c r="M53" s="73" t="s">
        <v>96</v>
      </c>
      <c r="N53" s="73"/>
      <c r="O53" s="73"/>
      <c r="P53" s="73"/>
      <c r="Q53" s="73"/>
      <c r="R53" s="73"/>
      <c r="S53" s="109"/>
      <c r="T53" s="110"/>
      <c r="U53" s="110"/>
      <c r="V53" s="95">
        <v>4</v>
      </c>
      <c r="W53" s="96" t="s">
        <v>94</v>
      </c>
      <c r="X53" s="97">
        <f t="shared" si="1"/>
        <v>0</v>
      </c>
      <c r="Y53" s="98"/>
    </row>
    <row r="54" spans="2:25" ht="15" customHeight="1">
      <c r="B54" s="54">
        <v>5</v>
      </c>
      <c r="C54" s="34"/>
      <c r="D54" s="73" t="s">
        <v>97</v>
      </c>
      <c r="E54" s="73"/>
      <c r="F54" s="73"/>
      <c r="G54" s="73"/>
      <c r="H54" s="73"/>
      <c r="I54" s="73"/>
      <c r="J54" s="73"/>
      <c r="K54" s="73"/>
      <c r="L54" s="73"/>
      <c r="M54" s="73" t="s">
        <v>98</v>
      </c>
      <c r="N54" s="73"/>
      <c r="O54" s="73"/>
      <c r="P54" s="73"/>
      <c r="Q54" s="73"/>
      <c r="R54" s="73"/>
      <c r="S54" s="109"/>
      <c r="T54" s="110"/>
      <c r="U54" s="110"/>
      <c r="V54" s="95">
        <v>2.5</v>
      </c>
      <c r="W54" s="96" t="s">
        <v>94</v>
      </c>
      <c r="X54" s="97">
        <f t="shared" si="1"/>
        <v>0</v>
      </c>
      <c r="Y54" s="98"/>
    </row>
    <row r="55" spans="2:25" ht="15" customHeight="1">
      <c r="B55" s="54">
        <v>6</v>
      </c>
      <c r="C55" s="34"/>
      <c r="D55" s="73" t="s">
        <v>101</v>
      </c>
      <c r="E55" s="73"/>
      <c r="F55" s="73"/>
      <c r="G55" s="73"/>
      <c r="H55" s="73"/>
      <c r="I55" s="73"/>
      <c r="J55" s="73"/>
      <c r="K55" s="73"/>
      <c r="L55" s="73"/>
      <c r="M55" s="73" t="s">
        <v>102</v>
      </c>
      <c r="N55" s="73"/>
      <c r="O55" s="73"/>
      <c r="P55" s="73"/>
      <c r="Q55" s="73"/>
      <c r="R55" s="73"/>
      <c r="S55" s="109"/>
      <c r="T55" s="110"/>
      <c r="U55" s="110"/>
      <c r="V55" s="95">
        <v>730</v>
      </c>
      <c r="W55" s="96" t="s">
        <v>56</v>
      </c>
      <c r="X55" s="97">
        <f t="shared" si="1"/>
        <v>0</v>
      </c>
      <c r="Y55" s="98"/>
    </row>
    <row r="56" spans="2:25" ht="15" customHeight="1">
      <c r="B56" s="54">
        <v>7</v>
      </c>
      <c r="C56" s="34"/>
      <c r="D56" s="73" t="s">
        <v>107</v>
      </c>
      <c r="E56" s="73"/>
      <c r="F56" s="73"/>
      <c r="G56" s="73"/>
      <c r="H56" s="73"/>
      <c r="I56" s="73"/>
      <c r="J56" s="73"/>
      <c r="K56" s="73"/>
      <c r="L56" s="73"/>
      <c r="M56" s="73" t="s">
        <v>163</v>
      </c>
      <c r="N56" s="73"/>
      <c r="O56" s="73"/>
      <c r="P56" s="73"/>
      <c r="Q56" s="73"/>
      <c r="R56" s="73"/>
      <c r="S56" s="109"/>
      <c r="T56" s="110"/>
      <c r="U56" s="110"/>
      <c r="V56" s="95">
        <v>800</v>
      </c>
      <c r="W56" s="96" t="s">
        <v>56</v>
      </c>
      <c r="X56" s="97">
        <f t="shared" si="1"/>
        <v>0</v>
      </c>
      <c r="Y56" s="98"/>
    </row>
    <row r="57" spans="2:25" ht="15" customHeight="1">
      <c r="B57" s="54">
        <v>8</v>
      </c>
      <c r="C57" s="34"/>
      <c r="D57" s="73" t="s">
        <v>174</v>
      </c>
      <c r="E57" s="73"/>
      <c r="F57" s="73"/>
      <c r="G57" s="73"/>
      <c r="H57" s="73"/>
      <c r="I57" s="73"/>
      <c r="J57" s="73"/>
      <c r="K57" s="73"/>
      <c r="L57" s="73"/>
      <c r="M57" s="73" t="s">
        <v>164</v>
      </c>
      <c r="N57" s="73"/>
      <c r="O57" s="73"/>
      <c r="P57" s="73"/>
      <c r="Q57" s="73"/>
      <c r="R57" s="73"/>
      <c r="S57" s="109"/>
      <c r="T57" s="110"/>
      <c r="U57" s="110"/>
      <c r="V57" s="95">
        <v>48</v>
      </c>
      <c r="W57" s="96" t="s">
        <v>53</v>
      </c>
      <c r="X57" s="97">
        <f t="shared" si="1"/>
        <v>0</v>
      </c>
      <c r="Y57" s="98"/>
    </row>
    <row r="58" spans="2:25" ht="15" customHeight="1">
      <c r="B58" s="54">
        <v>9</v>
      </c>
      <c r="C58" s="34"/>
      <c r="D58" s="73" t="s">
        <v>108</v>
      </c>
      <c r="E58" s="73"/>
      <c r="F58" s="73"/>
      <c r="G58" s="73"/>
      <c r="H58" s="73"/>
      <c r="I58" s="73"/>
      <c r="J58" s="73"/>
      <c r="K58" s="73"/>
      <c r="L58" s="73"/>
      <c r="M58" s="73" t="s">
        <v>109</v>
      </c>
      <c r="N58" s="73"/>
      <c r="O58" s="73"/>
      <c r="P58" s="73"/>
      <c r="Q58" s="73"/>
      <c r="R58" s="73"/>
      <c r="S58" s="109"/>
      <c r="T58" s="110"/>
      <c r="U58" s="110"/>
      <c r="V58" s="95">
        <v>820</v>
      </c>
      <c r="W58" s="96" t="s">
        <v>56</v>
      </c>
      <c r="X58" s="97">
        <f t="shared" si="1"/>
        <v>0</v>
      </c>
      <c r="Y58" s="98"/>
    </row>
    <row r="59" spans="2:25" ht="15" customHeight="1">
      <c r="B59" s="54">
        <v>10</v>
      </c>
      <c r="C59" s="34"/>
      <c r="D59" s="73" t="s">
        <v>110</v>
      </c>
      <c r="E59" s="73"/>
      <c r="F59" s="73"/>
      <c r="G59" s="73"/>
      <c r="H59" s="73"/>
      <c r="I59" s="73"/>
      <c r="J59" s="73"/>
      <c r="K59" s="73"/>
      <c r="L59" s="73"/>
      <c r="M59" s="73" t="s">
        <v>111</v>
      </c>
      <c r="N59" s="73"/>
      <c r="O59" s="73"/>
      <c r="P59" s="73"/>
      <c r="Q59" s="73"/>
      <c r="R59" s="73"/>
      <c r="S59" s="109"/>
      <c r="T59" s="110"/>
      <c r="U59" s="110"/>
      <c r="V59" s="95">
        <v>730</v>
      </c>
      <c r="W59" s="96" t="s">
        <v>56</v>
      </c>
      <c r="X59" s="97">
        <f t="shared" si="1"/>
        <v>0</v>
      </c>
      <c r="Y59" s="98"/>
    </row>
    <row r="60" spans="2:25" ht="15" customHeight="1">
      <c r="B60" s="54">
        <v>11</v>
      </c>
      <c r="C60" s="34"/>
      <c r="D60" s="73" t="s">
        <v>112</v>
      </c>
      <c r="E60" s="73"/>
      <c r="F60" s="73"/>
      <c r="G60" s="73"/>
      <c r="H60" s="73"/>
      <c r="I60" s="73"/>
      <c r="J60" s="73"/>
      <c r="K60" s="73"/>
      <c r="L60" s="73"/>
      <c r="M60" s="73" t="s">
        <v>113</v>
      </c>
      <c r="N60" s="73"/>
      <c r="O60" s="73"/>
      <c r="P60" s="73"/>
      <c r="Q60" s="73"/>
      <c r="R60" s="73"/>
      <c r="S60" s="109"/>
      <c r="T60" s="110"/>
      <c r="U60" s="110"/>
      <c r="V60" s="95">
        <v>115</v>
      </c>
      <c r="W60" s="96" t="s">
        <v>94</v>
      </c>
      <c r="X60" s="97">
        <f t="shared" si="1"/>
        <v>0</v>
      </c>
      <c r="Y60" s="98"/>
    </row>
    <row r="61" spans="2:25" ht="15" customHeight="1">
      <c r="B61" s="54">
        <v>12</v>
      </c>
      <c r="C61" s="34"/>
      <c r="D61" s="73" t="s">
        <v>175</v>
      </c>
      <c r="E61" s="73"/>
      <c r="F61" s="73"/>
      <c r="G61" s="73"/>
      <c r="H61" s="73"/>
      <c r="I61" s="73"/>
      <c r="J61" s="73"/>
      <c r="K61" s="73"/>
      <c r="L61" s="73"/>
      <c r="M61" s="73" t="s">
        <v>165</v>
      </c>
      <c r="N61" s="73"/>
      <c r="O61" s="73"/>
      <c r="P61" s="73"/>
      <c r="Q61" s="73"/>
      <c r="R61" s="73"/>
      <c r="S61" s="109"/>
      <c r="T61" s="110"/>
      <c r="U61" s="110"/>
      <c r="V61" s="95">
        <v>60</v>
      </c>
      <c r="W61" s="96" t="s">
        <v>88</v>
      </c>
      <c r="X61" s="97">
        <f t="shared" si="1"/>
        <v>0</v>
      </c>
      <c r="Y61" s="98"/>
    </row>
    <row r="62" spans="2:25" ht="15" customHeight="1">
      <c r="B62" s="54">
        <v>13</v>
      </c>
      <c r="C62" s="34"/>
      <c r="D62" s="73" t="s">
        <v>86</v>
      </c>
      <c r="E62" s="73"/>
      <c r="F62" s="73"/>
      <c r="G62" s="73"/>
      <c r="H62" s="73"/>
      <c r="I62" s="73"/>
      <c r="J62" s="73"/>
      <c r="K62" s="73"/>
      <c r="L62" s="73"/>
      <c r="M62" s="73" t="s">
        <v>87</v>
      </c>
      <c r="N62" s="73"/>
      <c r="O62" s="73"/>
      <c r="P62" s="73"/>
      <c r="Q62" s="73"/>
      <c r="R62" s="73"/>
      <c r="S62" s="109"/>
      <c r="T62" s="110"/>
      <c r="U62" s="110"/>
      <c r="V62" s="95">
        <v>224</v>
      </c>
      <c r="W62" s="96" t="s">
        <v>88</v>
      </c>
      <c r="X62" s="97">
        <f t="shared" si="1"/>
        <v>0</v>
      </c>
      <c r="Y62" s="98"/>
    </row>
    <row r="63" spans="2:25" ht="15" customHeight="1">
      <c r="B63" s="54">
        <v>14</v>
      </c>
      <c r="C63" s="34"/>
      <c r="D63" s="73" t="s">
        <v>89</v>
      </c>
      <c r="E63" s="73"/>
      <c r="F63" s="73"/>
      <c r="G63" s="73"/>
      <c r="H63" s="73"/>
      <c r="I63" s="73"/>
      <c r="J63" s="73"/>
      <c r="K63" s="73"/>
      <c r="L63" s="73"/>
      <c r="M63" s="73" t="s">
        <v>90</v>
      </c>
      <c r="N63" s="73"/>
      <c r="O63" s="73"/>
      <c r="P63" s="73"/>
      <c r="Q63" s="73"/>
      <c r="R63" s="73"/>
      <c r="S63" s="109"/>
      <c r="T63" s="110"/>
      <c r="U63" s="110"/>
      <c r="V63" s="95">
        <v>1300</v>
      </c>
      <c r="W63" s="96" t="s">
        <v>56</v>
      </c>
      <c r="X63" s="97">
        <f t="shared" si="1"/>
        <v>0</v>
      </c>
      <c r="Y63" s="98"/>
    </row>
    <row r="64" spans="2:25" ht="15" customHeight="1">
      <c r="B64" s="54">
        <v>15</v>
      </c>
      <c r="C64" s="34"/>
      <c r="D64" s="73" t="s">
        <v>176</v>
      </c>
      <c r="E64" s="73"/>
      <c r="F64" s="73"/>
      <c r="G64" s="73"/>
      <c r="H64" s="73"/>
      <c r="I64" s="73"/>
      <c r="J64" s="73"/>
      <c r="K64" s="73"/>
      <c r="L64" s="73"/>
      <c r="M64" s="73" t="s">
        <v>166</v>
      </c>
      <c r="N64" s="73"/>
      <c r="O64" s="73"/>
      <c r="P64" s="73"/>
      <c r="Q64" s="73"/>
      <c r="R64" s="73"/>
      <c r="S64" s="109"/>
      <c r="T64" s="110"/>
      <c r="U64" s="110"/>
      <c r="V64" s="95">
        <v>406</v>
      </c>
      <c r="W64" s="96" t="s">
        <v>88</v>
      </c>
      <c r="X64" s="97">
        <f t="shared" si="1"/>
        <v>0</v>
      </c>
      <c r="Y64" s="98"/>
    </row>
    <row r="65" spans="2:25" ht="15" customHeight="1">
      <c r="B65" s="54">
        <v>16</v>
      </c>
      <c r="C65" s="34"/>
      <c r="D65" s="73" t="s">
        <v>177</v>
      </c>
      <c r="E65" s="73"/>
      <c r="F65" s="73"/>
      <c r="G65" s="73"/>
      <c r="H65" s="73"/>
      <c r="I65" s="73"/>
      <c r="J65" s="73"/>
      <c r="K65" s="73"/>
      <c r="L65" s="73"/>
      <c r="M65" s="73" t="s">
        <v>167</v>
      </c>
      <c r="N65" s="73"/>
      <c r="O65" s="73"/>
      <c r="P65" s="73"/>
      <c r="Q65" s="73"/>
      <c r="R65" s="73"/>
      <c r="S65" s="109"/>
      <c r="T65" s="110"/>
      <c r="U65" s="110"/>
      <c r="V65" s="95">
        <v>20.3</v>
      </c>
      <c r="W65" s="96" t="s">
        <v>94</v>
      </c>
      <c r="X65" s="97">
        <f t="shared" si="1"/>
        <v>0</v>
      </c>
      <c r="Y65" s="98"/>
    </row>
    <row r="66" spans="2:25" ht="15" customHeight="1">
      <c r="B66" s="54">
        <v>17</v>
      </c>
      <c r="C66" s="34"/>
      <c r="D66" s="73" t="s">
        <v>178</v>
      </c>
      <c r="E66" s="73"/>
      <c r="F66" s="73"/>
      <c r="G66" s="73"/>
      <c r="H66" s="73"/>
      <c r="I66" s="73"/>
      <c r="J66" s="73"/>
      <c r="K66" s="73"/>
      <c r="L66" s="73"/>
      <c r="M66" s="73" t="s">
        <v>168</v>
      </c>
      <c r="N66" s="73"/>
      <c r="O66" s="73"/>
      <c r="P66" s="73"/>
      <c r="Q66" s="73"/>
      <c r="R66" s="73"/>
      <c r="S66" s="109"/>
      <c r="T66" s="110"/>
      <c r="U66" s="110"/>
      <c r="V66" s="95">
        <v>6</v>
      </c>
      <c r="W66" s="96" t="s">
        <v>53</v>
      </c>
      <c r="X66" s="97">
        <f t="shared" si="1"/>
        <v>0</v>
      </c>
      <c r="Y66" s="98"/>
    </row>
    <row r="67" spans="2:25" ht="15" customHeight="1">
      <c r="B67" s="54">
        <v>18</v>
      </c>
      <c r="C67" s="34"/>
      <c r="D67" s="73" t="s">
        <v>105</v>
      </c>
      <c r="E67" s="73"/>
      <c r="F67" s="73"/>
      <c r="G67" s="73"/>
      <c r="H67" s="73"/>
      <c r="I67" s="73"/>
      <c r="J67" s="73"/>
      <c r="K67" s="73"/>
      <c r="L67" s="73"/>
      <c r="M67" s="73" t="s">
        <v>106</v>
      </c>
      <c r="N67" s="73"/>
      <c r="O67" s="73"/>
      <c r="P67" s="73"/>
      <c r="Q67" s="73"/>
      <c r="R67" s="73"/>
      <c r="S67" s="109"/>
      <c r="T67" s="110"/>
      <c r="U67" s="110"/>
      <c r="V67" s="95">
        <v>144</v>
      </c>
      <c r="W67" s="96" t="s">
        <v>94</v>
      </c>
      <c r="X67" s="97">
        <f t="shared" si="1"/>
        <v>0</v>
      </c>
      <c r="Y67" s="98"/>
    </row>
    <row r="68" spans="2:25" ht="15" customHeight="1">
      <c r="B68" s="54">
        <v>19</v>
      </c>
      <c r="C68" s="34"/>
      <c r="D68" s="73" t="s">
        <v>179</v>
      </c>
      <c r="E68" s="73"/>
      <c r="F68" s="73"/>
      <c r="G68" s="73"/>
      <c r="H68" s="73"/>
      <c r="I68" s="73"/>
      <c r="J68" s="73"/>
      <c r="K68" s="73"/>
      <c r="L68" s="73"/>
      <c r="M68" s="73" t="s">
        <v>169</v>
      </c>
      <c r="N68" s="73"/>
      <c r="O68" s="73"/>
      <c r="P68" s="73"/>
      <c r="Q68" s="73"/>
      <c r="R68" s="73"/>
      <c r="S68" s="109"/>
      <c r="T68" s="110"/>
      <c r="U68" s="110"/>
      <c r="V68" s="95">
        <v>1</v>
      </c>
      <c r="W68" s="96" t="s">
        <v>53</v>
      </c>
      <c r="X68" s="97">
        <f t="shared" si="1"/>
        <v>0</v>
      </c>
      <c r="Y68" s="98"/>
    </row>
    <row r="69" spans="2:25" ht="15" customHeight="1">
      <c r="B69" s="54">
        <v>20</v>
      </c>
      <c r="C69" s="34"/>
      <c r="D69" s="73" t="s">
        <v>180</v>
      </c>
      <c r="E69" s="73"/>
      <c r="F69" s="73"/>
      <c r="G69" s="73"/>
      <c r="H69" s="73"/>
      <c r="I69" s="73"/>
      <c r="J69" s="73"/>
      <c r="K69" s="73"/>
      <c r="L69" s="73"/>
      <c r="M69" s="73" t="s">
        <v>170</v>
      </c>
      <c r="N69" s="73"/>
      <c r="O69" s="73"/>
      <c r="P69" s="73"/>
      <c r="Q69" s="73"/>
      <c r="R69" s="73"/>
      <c r="S69" s="109"/>
      <c r="T69" s="110"/>
      <c r="U69" s="110"/>
      <c r="V69" s="95">
        <v>21</v>
      </c>
      <c r="W69" s="96" t="s">
        <v>53</v>
      </c>
      <c r="X69" s="97">
        <f t="shared" si="1"/>
        <v>0</v>
      </c>
      <c r="Y69" s="98"/>
    </row>
    <row r="70" spans="2:25" ht="15" customHeight="1">
      <c r="B70" s="54">
        <v>21</v>
      </c>
      <c r="C70" s="34"/>
      <c r="D70" s="73" t="s">
        <v>103</v>
      </c>
      <c r="E70" s="73"/>
      <c r="F70" s="73"/>
      <c r="G70" s="73"/>
      <c r="H70" s="73"/>
      <c r="I70" s="73"/>
      <c r="J70" s="73"/>
      <c r="K70" s="73"/>
      <c r="L70" s="73"/>
      <c r="M70" s="73" t="s">
        <v>104</v>
      </c>
      <c r="N70" s="73"/>
      <c r="O70" s="73"/>
      <c r="P70" s="73"/>
      <c r="Q70" s="73"/>
      <c r="R70" s="73"/>
      <c r="S70" s="109"/>
      <c r="T70" s="110"/>
      <c r="U70" s="110"/>
      <c r="V70" s="95">
        <v>70</v>
      </c>
      <c r="W70" s="96" t="s">
        <v>56</v>
      </c>
      <c r="X70" s="97">
        <f t="shared" si="1"/>
        <v>0</v>
      </c>
      <c r="Y70" s="98"/>
    </row>
    <row r="71" spans="2:25" ht="15" customHeight="1">
      <c r="B71" s="54">
        <v>22</v>
      </c>
      <c r="C71" s="34"/>
      <c r="D71" s="73" t="s">
        <v>181</v>
      </c>
      <c r="E71" s="73"/>
      <c r="F71" s="73"/>
      <c r="G71" s="73"/>
      <c r="H71" s="73"/>
      <c r="I71" s="73"/>
      <c r="J71" s="73"/>
      <c r="K71" s="73"/>
      <c r="L71" s="73"/>
      <c r="M71" s="73" t="s">
        <v>91</v>
      </c>
      <c r="N71" s="73"/>
      <c r="O71" s="73"/>
      <c r="P71" s="73"/>
      <c r="Q71" s="73"/>
      <c r="R71" s="73"/>
      <c r="S71" s="109"/>
      <c r="T71" s="110"/>
      <c r="U71" s="110"/>
      <c r="V71" s="95">
        <v>21</v>
      </c>
      <c r="W71" s="96" t="s">
        <v>53</v>
      </c>
      <c r="X71" s="97">
        <f t="shared" si="1"/>
        <v>0</v>
      </c>
      <c r="Y71" s="98"/>
    </row>
    <row r="72" spans="2:25" s="26" customFormat="1" ht="15">
      <c r="B72" s="27"/>
      <c r="C72" s="26">
        <v>23</v>
      </c>
      <c r="D72" s="73" t="s">
        <v>176</v>
      </c>
      <c r="E72" s="73"/>
      <c r="F72" s="73"/>
      <c r="G72" s="73"/>
      <c r="H72" s="73"/>
      <c r="I72" s="73"/>
      <c r="J72" s="73"/>
      <c r="K72" s="73"/>
      <c r="L72" s="73"/>
      <c r="M72" s="73" t="s">
        <v>171</v>
      </c>
      <c r="N72" s="73"/>
      <c r="O72" s="73"/>
      <c r="P72" s="73"/>
      <c r="Q72" s="73"/>
      <c r="R72" s="73"/>
      <c r="S72" s="107"/>
      <c r="T72" s="107"/>
      <c r="U72" s="107"/>
      <c r="V72" s="95">
        <v>35</v>
      </c>
      <c r="W72" s="96" t="s">
        <v>88</v>
      </c>
      <c r="X72" s="97">
        <f aca="true" t="shared" si="2" ref="X72:X74">S72*V72</f>
        <v>0</v>
      </c>
      <c r="Y72" s="98"/>
    </row>
    <row r="73" spans="2:25" s="26" customFormat="1" ht="15">
      <c r="B73" s="27"/>
      <c r="C73" s="26">
        <v>24</v>
      </c>
      <c r="D73" s="73" t="s">
        <v>177</v>
      </c>
      <c r="E73" s="73"/>
      <c r="F73" s="73"/>
      <c r="G73" s="73"/>
      <c r="H73" s="73"/>
      <c r="I73" s="73"/>
      <c r="J73" s="73"/>
      <c r="K73" s="73"/>
      <c r="L73" s="73"/>
      <c r="M73" s="73" t="s">
        <v>172</v>
      </c>
      <c r="N73" s="73"/>
      <c r="O73" s="73"/>
      <c r="P73" s="73"/>
      <c r="Q73" s="73"/>
      <c r="R73" s="73"/>
      <c r="S73" s="107"/>
      <c r="T73" s="107"/>
      <c r="U73" s="107"/>
      <c r="V73" s="95">
        <v>3.5</v>
      </c>
      <c r="W73" s="96" t="s">
        <v>94</v>
      </c>
      <c r="X73" s="97">
        <f t="shared" si="2"/>
        <v>0</v>
      </c>
      <c r="Y73" s="98"/>
    </row>
    <row r="74" spans="2:25" ht="15.75" customHeight="1">
      <c r="B74" s="54">
        <v>25</v>
      </c>
      <c r="C74" s="34"/>
      <c r="D74" s="78" t="s">
        <v>99</v>
      </c>
      <c r="E74" s="78"/>
      <c r="F74" s="78"/>
      <c r="G74" s="78"/>
      <c r="H74" s="78"/>
      <c r="I74" s="78"/>
      <c r="J74" s="78"/>
      <c r="K74" s="78"/>
      <c r="L74" s="78"/>
      <c r="M74" s="78" t="s">
        <v>100</v>
      </c>
      <c r="N74" s="78"/>
      <c r="O74" s="78"/>
      <c r="P74" s="78"/>
      <c r="Q74" s="78"/>
      <c r="R74" s="78"/>
      <c r="S74" s="109"/>
      <c r="T74" s="110"/>
      <c r="U74" s="110"/>
      <c r="V74" s="95">
        <v>1.1</v>
      </c>
      <c r="W74" s="96" t="s">
        <v>94</v>
      </c>
      <c r="X74" s="97">
        <f t="shared" si="2"/>
        <v>0</v>
      </c>
      <c r="Y74" s="98"/>
    </row>
    <row r="75" spans="2:25" ht="15" customHeight="1">
      <c r="B75" s="69" t="s">
        <v>146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15"/>
      <c r="Y75" s="21">
        <f>SUM(X50:Y74)</f>
        <v>0</v>
      </c>
    </row>
    <row r="76" ht="2.85" customHeight="1"/>
    <row r="77" spans="2:25" ht="11.25" customHeight="1">
      <c r="B77" s="39" t="s">
        <v>79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ht="1.5" customHeight="1"/>
    <row r="79" spans="3:17" ht="11.25" customHeight="1">
      <c r="C79" s="54" t="s">
        <v>80</v>
      </c>
      <c r="D79" s="34"/>
      <c r="F79" s="56">
        <f>Y75</f>
        <v>0</v>
      </c>
      <c r="G79" s="34"/>
      <c r="H79" s="34"/>
      <c r="I79" s="34"/>
      <c r="J79" s="34"/>
      <c r="L79" s="55" t="s">
        <v>81</v>
      </c>
      <c r="M79" s="34"/>
      <c r="N79" s="34"/>
      <c r="O79" s="34"/>
      <c r="P79" s="34"/>
      <c r="Q79" s="34"/>
    </row>
    <row r="80" ht="9.95" customHeight="1"/>
    <row r="81" spans="2:15" ht="11.45" customHeight="1">
      <c r="B81" s="50" t="s">
        <v>6</v>
      </c>
      <c r="C81" s="41"/>
      <c r="D81" s="41"/>
      <c r="E81" s="41"/>
      <c r="F81" s="41"/>
      <c r="G81" s="41"/>
      <c r="H81" s="41"/>
      <c r="J81" s="40" t="s">
        <v>11</v>
      </c>
      <c r="K81" s="41"/>
      <c r="L81" s="41"/>
      <c r="M81" s="41"/>
      <c r="N81" s="41"/>
      <c r="O81" s="41"/>
    </row>
    <row r="82" spans="2:15" ht="11.25" customHeight="1">
      <c r="B82" s="40" t="s">
        <v>12</v>
      </c>
      <c r="C82" s="41"/>
      <c r="D82" s="41"/>
      <c r="E82" s="41"/>
      <c r="F82" s="41"/>
      <c r="G82" s="41"/>
      <c r="H82" s="41"/>
      <c r="I82" s="12"/>
      <c r="J82" s="42">
        <f>Y75</f>
        <v>0</v>
      </c>
      <c r="K82" s="41"/>
      <c r="L82" s="41"/>
      <c r="M82" s="41"/>
      <c r="N82" s="41"/>
      <c r="O82" s="41"/>
    </row>
    <row r="83" ht="15" hidden="1"/>
    <row r="84" ht="3" customHeight="1"/>
    <row r="85" spans="2:15" ht="11.25" customHeight="1">
      <c r="B85" s="43" t="s">
        <v>39</v>
      </c>
      <c r="C85" s="34"/>
      <c r="D85" s="34"/>
      <c r="E85" s="34"/>
      <c r="F85" s="34"/>
      <c r="G85" s="34"/>
      <c r="H85" s="34"/>
      <c r="J85" s="44">
        <f>Y75</f>
        <v>0</v>
      </c>
      <c r="K85" s="34"/>
      <c r="L85" s="34"/>
      <c r="M85" s="34"/>
      <c r="N85" s="34"/>
      <c r="O85" s="34"/>
    </row>
    <row r="86" ht="11.45" customHeight="1"/>
    <row r="87" ht="2.85" customHeight="1"/>
    <row r="88" spans="2:25" ht="17.1" customHeight="1">
      <c r="B88" s="64" t="s">
        <v>114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ht="2.85" customHeight="1"/>
    <row r="90" spans="2:25" ht="15">
      <c r="B90" s="75" t="s">
        <v>47</v>
      </c>
      <c r="C90" s="76"/>
      <c r="D90" s="77" t="s">
        <v>48</v>
      </c>
      <c r="E90" s="76"/>
      <c r="F90" s="76"/>
      <c r="G90" s="76"/>
      <c r="H90" s="76"/>
      <c r="I90" s="76"/>
      <c r="J90" s="76"/>
      <c r="K90" s="76"/>
      <c r="L90" s="76"/>
      <c r="M90" s="77" t="s">
        <v>10</v>
      </c>
      <c r="N90" s="76"/>
      <c r="O90" s="76"/>
      <c r="P90" s="76"/>
      <c r="Q90" s="76"/>
      <c r="R90" s="76"/>
      <c r="S90" s="75" t="s">
        <v>49</v>
      </c>
      <c r="T90" s="76"/>
      <c r="U90" s="76"/>
      <c r="V90" s="17" t="s">
        <v>50</v>
      </c>
      <c r="W90" s="18" t="s">
        <v>51</v>
      </c>
      <c r="X90" s="75" t="s">
        <v>52</v>
      </c>
      <c r="Y90" s="76"/>
    </row>
    <row r="91" spans="2:25" ht="15" customHeight="1">
      <c r="B91" s="54">
        <v>1</v>
      </c>
      <c r="C91" s="34"/>
      <c r="D91" s="55" t="s">
        <v>115</v>
      </c>
      <c r="E91" s="34"/>
      <c r="F91" s="34"/>
      <c r="G91" s="34"/>
      <c r="H91" s="34"/>
      <c r="I91" s="34"/>
      <c r="J91" s="34"/>
      <c r="K91" s="34"/>
      <c r="L91" s="34"/>
      <c r="M91" s="74" t="s">
        <v>141</v>
      </c>
      <c r="N91" s="74"/>
      <c r="O91" s="74"/>
      <c r="P91" s="74"/>
      <c r="Q91" s="74"/>
      <c r="R91" s="74"/>
      <c r="S91" s="107"/>
      <c r="T91" s="111"/>
      <c r="U91" s="111"/>
      <c r="V91" s="95">
        <v>57.5</v>
      </c>
      <c r="W91" s="99" t="s">
        <v>94</v>
      </c>
      <c r="X91" s="97">
        <f>V91*S91</f>
        <v>0</v>
      </c>
      <c r="Y91" s="98"/>
    </row>
    <row r="92" spans="2:25" ht="15" customHeight="1">
      <c r="B92" s="54">
        <v>2</v>
      </c>
      <c r="C92" s="34"/>
      <c r="D92" s="55" t="s">
        <v>115</v>
      </c>
      <c r="E92" s="34"/>
      <c r="F92" s="34"/>
      <c r="G92" s="34"/>
      <c r="H92" s="34"/>
      <c r="I92" s="34"/>
      <c r="J92" s="34"/>
      <c r="K92" s="34"/>
      <c r="L92" s="34"/>
      <c r="M92" s="73" t="s">
        <v>143</v>
      </c>
      <c r="N92" s="73"/>
      <c r="O92" s="73"/>
      <c r="P92" s="73"/>
      <c r="Q92" s="73"/>
      <c r="R92" s="73"/>
      <c r="S92" s="107"/>
      <c r="T92" s="111"/>
      <c r="U92" s="111"/>
      <c r="V92" s="95">
        <v>800</v>
      </c>
      <c r="W92" s="99" t="s">
        <v>191</v>
      </c>
      <c r="X92" s="97">
        <f aca="true" t="shared" si="3" ref="X92:X112">V92*S92</f>
        <v>0</v>
      </c>
      <c r="Y92" s="98"/>
    </row>
    <row r="93" spans="2:25" ht="15" customHeight="1">
      <c r="B93" s="54">
        <v>3</v>
      </c>
      <c r="C93" s="34"/>
      <c r="D93" s="55" t="s">
        <v>116</v>
      </c>
      <c r="E93" s="34"/>
      <c r="F93" s="34"/>
      <c r="G93" s="34"/>
      <c r="H93" s="34"/>
      <c r="I93" s="34"/>
      <c r="J93" s="34"/>
      <c r="K93" s="34"/>
      <c r="L93" s="34"/>
      <c r="M93" s="73" t="s">
        <v>182</v>
      </c>
      <c r="N93" s="73"/>
      <c r="O93" s="73"/>
      <c r="P93" s="73"/>
      <c r="Q93" s="73"/>
      <c r="R93" s="73"/>
      <c r="S93" s="107"/>
      <c r="T93" s="111"/>
      <c r="U93" s="111"/>
      <c r="V93" s="95">
        <v>860</v>
      </c>
      <c r="W93" s="99" t="s">
        <v>56</v>
      </c>
      <c r="X93" s="97">
        <f t="shared" si="3"/>
        <v>0</v>
      </c>
      <c r="Y93" s="98"/>
    </row>
    <row r="94" spans="2:25" ht="15" customHeight="1">
      <c r="B94" s="54">
        <v>4</v>
      </c>
      <c r="C94" s="34"/>
      <c r="D94" s="55" t="s">
        <v>117</v>
      </c>
      <c r="E94" s="34"/>
      <c r="F94" s="34"/>
      <c r="G94" s="34"/>
      <c r="H94" s="34"/>
      <c r="I94" s="34"/>
      <c r="J94" s="34"/>
      <c r="K94" s="34"/>
      <c r="L94" s="34"/>
      <c r="M94" s="73" t="s">
        <v>125</v>
      </c>
      <c r="N94" s="73"/>
      <c r="O94" s="73"/>
      <c r="P94" s="73"/>
      <c r="Q94" s="73"/>
      <c r="R94" s="73"/>
      <c r="S94" s="107"/>
      <c r="T94" s="111"/>
      <c r="U94" s="111"/>
      <c r="V94" s="95">
        <v>830</v>
      </c>
      <c r="W94" s="99" t="s">
        <v>56</v>
      </c>
      <c r="X94" s="97">
        <f t="shared" si="3"/>
        <v>0</v>
      </c>
      <c r="Y94" s="98"/>
    </row>
    <row r="95" spans="2:25" ht="15" customHeight="1">
      <c r="B95" s="54">
        <v>5</v>
      </c>
      <c r="C95" s="34"/>
      <c r="D95" s="55" t="s">
        <v>119</v>
      </c>
      <c r="E95" s="34"/>
      <c r="F95" s="34"/>
      <c r="G95" s="34"/>
      <c r="H95" s="34"/>
      <c r="I95" s="34"/>
      <c r="J95" s="34"/>
      <c r="K95" s="34"/>
      <c r="L95" s="34"/>
      <c r="M95" s="73" t="s">
        <v>128</v>
      </c>
      <c r="N95" s="73"/>
      <c r="O95" s="73"/>
      <c r="P95" s="73"/>
      <c r="Q95" s="73"/>
      <c r="R95" s="73"/>
      <c r="S95" s="107"/>
      <c r="T95" s="111"/>
      <c r="U95" s="111"/>
      <c r="V95" s="95">
        <v>60</v>
      </c>
      <c r="W95" s="99" t="s">
        <v>53</v>
      </c>
      <c r="X95" s="97">
        <f t="shared" si="3"/>
        <v>0</v>
      </c>
      <c r="Y95" s="98"/>
    </row>
    <row r="96" spans="2:25" ht="15" customHeight="1">
      <c r="B96" s="54">
        <v>6</v>
      </c>
      <c r="C96" s="34"/>
      <c r="D96" s="55" t="s">
        <v>121</v>
      </c>
      <c r="E96" s="34"/>
      <c r="F96" s="34"/>
      <c r="G96" s="34"/>
      <c r="H96" s="34"/>
      <c r="I96" s="34"/>
      <c r="J96" s="34"/>
      <c r="K96" s="34"/>
      <c r="L96" s="34"/>
      <c r="M96" s="73" t="s">
        <v>132</v>
      </c>
      <c r="N96" s="73"/>
      <c r="O96" s="73"/>
      <c r="P96" s="73"/>
      <c r="Q96" s="73"/>
      <c r="R96" s="73"/>
      <c r="S96" s="107"/>
      <c r="T96" s="111"/>
      <c r="U96" s="111"/>
      <c r="V96" s="95">
        <v>920</v>
      </c>
      <c r="W96" s="99" t="s">
        <v>56</v>
      </c>
      <c r="X96" s="97">
        <f t="shared" si="3"/>
        <v>0</v>
      </c>
      <c r="Y96" s="98"/>
    </row>
    <row r="97" spans="2:25" ht="15" customHeight="1">
      <c r="B97" s="54">
        <v>7</v>
      </c>
      <c r="C97" s="34"/>
      <c r="D97" s="55" t="s">
        <v>121</v>
      </c>
      <c r="E97" s="34"/>
      <c r="F97" s="34"/>
      <c r="G97" s="34"/>
      <c r="H97" s="34"/>
      <c r="I97" s="34"/>
      <c r="J97" s="34"/>
      <c r="K97" s="34"/>
      <c r="L97" s="34"/>
      <c r="M97" s="73" t="s">
        <v>183</v>
      </c>
      <c r="N97" s="73"/>
      <c r="O97" s="73"/>
      <c r="P97" s="73"/>
      <c r="Q97" s="73"/>
      <c r="R97" s="73"/>
      <c r="S97" s="107"/>
      <c r="T97" s="111"/>
      <c r="U97" s="111"/>
      <c r="V97" s="95">
        <v>6</v>
      </c>
      <c r="W97" s="99" t="s">
        <v>53</v>
      </c>
      <c r="X97" s="97">
        <f t="shared" si="3"/>
        <v>0</v>
      </c>
      <c r="Y97" s="98"/>
    </row>
    <row r="98" spans="2:25" ht="15" customHeight="1">
      <c r="B98" s="54">
        <v>8</v>
      </c>
      <c r="C98" s="34"/>
      <c r="D98" s="55" t="s">
        <v>122</v>
      </c>
      <c r="E98" s="34"/>
      <c r="F98" s="34"/>
      <c r="G98" s="34"/>
      <c r="H98" s="34"/>
      <c r="I98" s="34"/>
      <c r="J98" s="34"/>
      <c r="K98" s="34"/>
      <c r="L98" s="34"/>
      <c r="M98" s="73" t="s">
        <v>120</v>
      </c>
      <c r="N98" s="73"/>
      <c r="O98" s="73"/>
      <c r="P98" s="73"/>
      <c r="Q98" s="73"/>
      <c r="R98" s="73"/>
      <c r="S98" s="107"/>
      <c r="T98" s="111"/>
      <c r="U98" s="111"/>
      <c r="V98" s="95">
        <v>21</v>
      </c>
      <c r="W98" s="99" t="s">
        <v>53</v>
      </c>
      <c r="X98" s="97">
        <f t="shared" si="3"/>
        <v>0</v>
      </c>
      <c r="Y98" s="98"/>
    </row>
    <row r="99" spans="2:25" ht="15" customHeight="1">
      <c r="B99" s="54">
        <v>9</v>
      </c>
      <c r="C99" s="34"/>
      <c r="D99" s="55" t="s">
        <v>122</v>
      </c>
      <c r="E99" s="34"/>
      <c r="F99" s="34"/>
      <c r="G99" s="34"/>
      <c r="H99" s="34"/>
      <c r="I99" s="34"/>
      <c r="J99" s="34"/>
      <c r="K99" s="34"/>
      <c r="L99" s="34"/>
      <c r="M99" s="73" t="s">
        <v>118</v>
      </c>
      <c r="N99" s="73"/>
      <c r="O99" s="73"/>
      <c r="P99" s="73"/>
      <c r="Q99" s="73"/>
      <c r="R99" s="73"/>
      <c r="S99" s="107"/>
      <c r="T99" s="111"/>
      <c r="U99" s="111"/>
      <c r="V99" s="95">
        <v>21</v>
      </c>
      <c r="W99" s="99" t="s">
        <v>53</v>
      </c>
      <c r="X99" s="97">
        <f t="shared" si="3"/>
        <v>0</v>
      </c>
      <c r="Y99" s="98"/>
    </row>
    <row r="100" spans="2:25" ht="15" customHeight="1">
      <c r="B100" s="54">
        <v>10</v>
      </c>
      <c r="C100" s="34"/>
      <c r="D100" s="55" t="s">
        <v>123</v>
      </c>
      <c r="E100" s="34"/>
      <c r="F100" s="34"/>
      <c r="G100" s="34"/>
      <c r="H100" s="34"/>
      <c r="I100" s="34"/>
      <c r="J100" s="34"/>
      <c r="K100" s="34"/>
      <c r="L100" s="34"/>
      <c r="M100" s="73" t="s">
        <v>136</v>
      </c>
      <c r="N100" s="73"/>
      <c r="O100" s="73"/>
      <c r="P100" s="73"/>
      <c r="Q100" s="73"/>
      <c r="R100" s="73"/>
      <c r="S100" s="107"/>
      <c r="T100" s="111"/>
      <c r="U100" s="111"/>
      <c r="V100" s="95">
        <v>21</v>
      </c>
      <c r="W100" s="99" t="s">
        <v>53</v>
      </c>
      <c r="X100" s="97">
        <f t="shared" si="3"/>
        <v>0</v>
      </c>
      <c r="Y100" s="98"/>
    </row>
    <row r="101" spans="2:25" ht="15" customHeight="1">
      <c r="B101" s="54">
        <v>11</v>
      </c>
      <c r="C101" s="34"/>
      <c r="D101" s="55" t="s">
        <v>124</v>
      </c>
      <c r="E101" s="34"/>
      <c r="F101" s="34"/>
      <c r="G101" s="34"/>
      <c r="H101" s="34"/>
      <c r="I101" s="34"/>
      <c r="J101" s="34"/>
      <c r="K101" s="34"/>
      <c r="L101" s="34"/>
      <c r="M101" s="73" t="s">
        <v>134</v>
      </c>
      <c r="N101" s="73"/>
      <c r="O101" s="73"/>
      <c r="P101" s="73"/>
      <c r="Q101" s="73"/>
      <c r="R101" s="73"/>
      <c r="S101" s="107"/>
      <c r="T101" s="111"/>
      <c r="U101" s="111"/>
      <c r="V101" s="95">
        <v>21</v>
      </c>
      <c r="W101" s="99" t="s">
        <v>53</v>
      </c>
      <c r="X101" s="97">
        <f t="shared" si="3"/>
        <v>0</v>
      </c>
      <c r="Y101" s="98"/>
    </row>
    <row r="102" spans="2:25" ht="15" customHeight="1">
      <c r="B102" s="54">
        <v>12</v>
      </c>
      <c r="C102" s="34"/>
      <c r="D102" s="55" t="s">
        <v>126</v>
      </c>
      <c r="E102" s="34"/>
      <c r="F102" s="34"/>
      <c r="G102" s="34"/>
      <c r="H102" s="34"/>
      <c r="I102" s="34"/>
      <c r="J102" s="34"/>
      <c r="K102" s="34"/>
      <c r="L102" s="34"/>
      <c r="M102" s="73" t="s">
        <v>67</v>
      </c>
      <c r="N102" s="73"/>
      <c r="O102" s="73"/>
      <c r="P102" s="73"/>
      <c r="Q102" s="73"/>
      <c r="R102" s="73"/>
      <c r="S102" s="107"/>
      <c r="T102" s="111"/>
      <c r="U102" s="111"/>
      <c r="V102" s="95">
        <v>21</v>
      </c>
      <c r="W102" s="99" t="s">
        <v>53</v>
      </c>
      <c r="X102" s="97">
        <f t="shared" si="3"/>
        <v>0</v>
      </c>
      <c r="Y102" s="98"/>
    </row>
    <row r="103" spans="2:25" ht="15" customHeight="1">
      <c r="B103" s="54">
        <v>13</v>
      </c>
      <c r="C103" s="34"/>
      <c r="D103" s="55" t="s">
        <v>127</v>
      </c>
      <c r="E103" s="34"/>
      <c r="F103" s="34"/>
      <c r="G103" s="34"/>
      <c r="H103" s="34"/>
      <c r="I103" s="34"/>
      <c r="J103" s="34"/>
      <c r="K103" s="34"/>
      <c r="L103" s="34"/>
      <c r="M103" s="73" t="s">
        <v>139</v>
      </c>
      <c r="N103" s="73"/>
      <c r="O103" s="73"/>
      <c r="P103" s="73"/>
      <c r="Q103" s="73"/>
      <c r="R103" s="73"/>
      <c r="S103" s="107"/>
      <c r="T103" s="111"/>
      <c r="U103" s="111"/>
      <c r="V103" s="95">
        <v>21</v>
      </c>
      <c r="W103" s="99" t="s">
        <v>56</v>
      </c>
      <c r="X103" s="97">
        <f t="shared" si="3"/>
        <v>0</v>
      </c>
      <c r="Y103" s="98"/>
    </row>
    <row r="104" spans="2:25" ht="15" customHeight="1">
      <c r="B104" s="54">
        <v>14</v>
      </c>
      <c r="C104" s="34"/>
      <c r="D104" s="55" t="s">
        <v>129</v>
      </c>
      <c r="E104" s="34"/>
      <c r="F104" s="34"/>
      <c r="G104" s="34"/>
      <c r="H104" s="34"/>
      <c r="I104" s="34"/>
      <c r="J104" s="34"/>
      <c r="K104" s="34"/>
      <c r="L104" s="34"/>
      <c r="M104" s="73" t="s">
        <v>130</v>
      </c>
      <c r="N104" s="73"/>
      <c r="O104" s="73"/>
      <c r="P104" s="73"/>
      <c r="Q104" s="73"/>
      <c r="R104" s="73"/>
      <c r="S104" s="107"/>
      <c r="T104" s="111"/>
      <c r="U104" s="111"/>
      <c r="V104" s="95">
        <v>155</v>
      </c>
      <c r="W104" s="99" t="s">
        <v>56</v>
      </c>
      <c r="X104" s="97">
        <f t="shared" si="3"/>
        <v>0</v>
      </c>
      <c r="Y104" s="98"/>
    </row>
    <row r="105" spans="2:25" ht="15" customHeight="1">
      <c r="B105" s="54">
        <v>15</v>
      </c>
      <c r="C105" s="34"/>
      <c r="D105" s="55" t="s">
        <v>131</v>
      </c>
      <c r="E105" s="34"/>
      <c r="F105" s="34"/>
      <c r="G105" s="34"/>
      <c r="H105" s="34"/>
      <c r="I105" s="34"/>
      <c r="J105" s="34"/>
      <c r="K105" s="34"/>
      <c r="L105" s="34"/>
      <c r="M105" s="73" t="s">
        <v>152</v>
      </c>
      <c r="N105" s="73"/>
      <c r="O105" s="73"/>
      <c r="P105" s="73"/>
      <c r="Q105" s="73"/>
      <c r="R105" s="73"/>
      <c r="S105" s="107"/>
      <c r="T105" s="111"/>
      <c r="U105" s="111"/>
      <c r="V105" s="95">
        <v>21</v>
      </c>
      <c r="W105" s="99" t="s">
        <v>53</v>
      </c>
      <c r="X105" s="97">
        <f t="shared" si="3"/>
        <v>0</v>
      </c>
      <c r="Y105" s="98"/>
    </row>
    <row r="106" spans="2:25" ht="15" customHeight="1">
      <c r="B106" s="54">
        <v>16</v>
      </c>
      <c r="C106" s="34"/>
      <c r="D106" s="55" t="s">
        <v>133</v>
      </c>
      <c r="E106" s="34"/>
      <c r="F106" s="34"/>
      <c r="G106" s="34"/>
      <c r="H106" s="34"/>
      <c r="I106" s="34"/>
      <c r="J106" s="34"/>
      <c r="K106" s="34"/>
      <c r="L106" s="34"/>
      <c r="M106" s="73" t="s">
        <v>184</v>
      </c>
      <c r="N106" s="73"/>
      <c r="O106" s="73"/>
      <c r="P106" s="73"/>
      <c r="Q106" s="73"/>
      <c r="R106" s="73"/>
      <c r="S106" s="107"/>
      <c r="T106" s="111"/>
      <c r="U106" s="111"/>
      <c r="V106" s="95">
        <v>10</v>
      </c>
      <c r="W106" s="99" t="s">
        <v>53</v>
      </c>
      <c r="X106" s="97">
        <f t="shared" si="3"/>
        <v>0</v>
      </c>
      <c r="Y106" s="98"/>
    </row>
    <row r="107" spans="2:25" ht="15" customHeight="1">
      <c r="B107" s="54">
        <v>17</v>
      </c>
      <c r="C107" s="34"/>
      <c r="D107" s="55" t="s">
        <v>135</v>
      </c>
      <c r="E107" s="34"/>
      <c r="F107" s="34"/>
      <c r="G107" s="34"/>
      <c r="H107" s="34"/>
      <c r="I107" s="34"/>
      <c r="J107" s="34"/>
      <c r="K107" s="34"/>
      <c r="L107" s="34"/>
      <c r="M107" s="73" t="s">
        <v>185</v>
      </c>
      <c r="N107" s="73"/>
      <c r="O107" s="73"/>
      <c r="P107" s="73"/>
      <c r="Q107" s="73"/>
      <c r="R107" s="73"/>
      <c r="S107" s="107"/>
      <c r="T107" s="111"/>
      <c r="U107" s="111"/>
      <c r="V107" s="95">
        <v>6</v>
      </c>
      <c r="W107" s="99" t="s">
        <v>53</v>
      </c>
      <c r="X107" s="97">
        <f t="shared" si="3"/>
        <v>0</v>
      </c>
      <c r="Y107" s="98"/>
    </row>
    <row r="108" spans="2:25" ht="15">
      <c r="B108" s="54">
        <v>18</v>
      </c>
      <c r="C108" s="34"/>
      <c r="D108" s="55" t="s">
        <v>137</v>
      </c>
      <c r="E108" s="34"/>
      <c r="F108" s="34"/>
      <c r="G108" s="34"/>
      <c r="H108" s="34"/>
      <c r="I108" s="34"/>
      <c r="J108" s="34"/>
      <c r="K108" s="34"/>
      <c r="L108" s="34"/>
      <c r="M108" s="73" t="s">
        <v>186</v>
      </c>
      <c r="N108" s="73"/>
      <c r="O108" s="73"/>
      <c r="P108" s="73"/>
      <c r="Q108" s="73"/>
      <c r="R108" s="73"/>
      <c r="S108" s="107"/>
      <c r="T108" s="111"/>
      <c r="U108" s="111"/>
      <c r="V108" s="95">
        <v>5</v>
      </c>
      <c r="W108" s="99" t="s">
        <v>53</v>
      </c>
      <c r="X108" s="97">
        <f t="shared" si="3"/>
        <v>0</v>
      </c>
      <c r="Y108" s="98"/>
    </row>
    <row r="109" spans="2:25" ht="22.5" customHeight="1">
      <c r="B109" s="54">
        <v>19</v>
      </c>
      <c r="C109" s="34"/>
      <c r="D109" s="55" t="s">
        <v>138</v>
      </c>
      <c r="E109" s="34"/>
      <c r="F109" s="34"/>
      <c r="G109" s="34"/>
      <c r="H109" s="34"/>
      <c r="I109" s="34"/>
      <c r="J109" s="34"/>
      <c r="K109" s="34"/>
      <c r="L109" s="34"/>
      <c r="M109" s="72" t="s">
        <v>187</v>
      </c>
      <c r="N109" s="72"/>
      <c r="O109" s="72"/>
      <c r="P109" s="72"/>
      <c r="Q109" s="72"/>
      <c r="R109" s="72"/>
      <c r="S109" s="107"/>
      <c r="T109" s="111"/>
      <c r="U109" s="111"/>
      <c r="V109" s="95">
        <v>7</v>
      </c>
      <c r="W109" s="99" t="s">
        <v>53</v>
      </c>
      <c r="X109" s="97">
        <f t="shared" si="3"/>
        <v>0</v>
      </c>
      <c r="Y109" s="98"/>
    </row>
    <row r="110" spans="2:25" ht="23.25" customHeight="1">
      <c r="B110" s="54">
        <v>20</v>
      </c>
      <c r="C110" s="34"/>
      <c r="D110" s="55" t="s">
        <v>140</v>
      </c>
      <c r="E110" s="34"/>
      <c r="F110" s="34"/>
      <c r="G110" s="34"/>
      <c r="H110" s="34"/>
      <c r="I110" s="34"/>
      <c r="J110" s="34"/>
      <c r="K110" s="34"/>
      <c r="L110" s="34"/>
      <c r="M110" s="72" t="s">
        <v>188</v>
      </c>
      <c r="N110" s="72"/>
      <c r="O110" s="72"/>
      <c r="P110" s="72"/>
      <c r="Q110" s="72"/>
      <c r="R110" s="72"/>
      <c r="S110" s="107"/>
      <c r="T110" s="111"/>
      <c r="U110" s="111"/>
      <c r="V110" s="95">
        <v>3</v>
      </c>
      <c r="W110" s="99" t="s">
        <v>53</v>
      </c>
      <c r="X110" s="97">
        <f t="shared" si="3"/>
        <v>0</v>
      </c>
      <c r="Y110" s="98"/>
    </row>
    <row r="111" spans="2:25" s="26" customFormat="1" ht="23.25" customHeight="1">
      <c r="B111" s="27"/>
      <c r="C111" s="29">
        <v>21</v>
      </c>
      <c r="D111" s="85" t="s">
        <v>140</v>
      </c>
      <c r="E111" s="86"/>
      <c r="F111" s="86"/>
      <c r="G111" s="86"/>
      <c r="H111" s="86"/>
      <c r="I111" s="86"/>
      <c r="J111" s="86"/>
      <c r="K111" s="86"/>
      <c r="L111" s="86"/>
      <c r="M111" s="72" t="s">
        <v>189</v>
      </c>
      <c r="N111" s="72"/>
      <c r="O111" s="72"/>
      <c r="P111" s="72"/>
      <c r="Q111" s="72"/>
      <c r="R111" s="72"/>
      <c r="S111" s="107"/>
      <c r="T111" s="107"/>
      <c r="U111" s="107"/>
      <c r="V111" s="95">
        <v>6</v>
      </c>
      <c r="W111" s="99" t="s">
        <v>53</v>
      </c>
      <c r="X111" s="97">
        <f>V111*S111</f>
        <v>0</v>
      </c>
      <c r="Y111" s="98"/>
    </row>
    <row r="112" spans="2:25" ht="24" customHeight="1">
      <c r="B112" s="54">
        <v>22</v>
      </c>
      <c r="C112" s="34"/>
      <c r="D112" s="55" t="s">
        <v>142</v>
      </c>
      <c r="E112" s="34"/>
      <c r="F112" s="34"/>
      <c r="G112" s="34"/>
      <c r="H112" s="34"/>
      <c r="I112" s="34"/>
      <c r="J112" s="34"/>
      <c r="K112" s="34"/>
      <c r="L112" s="34"/>
      <c r="M112" s="71" t="s">
        <v>190</v>
      </c>
      <c r="N112" s="71"/>
      <c r="O112" s="71"/>
      <c r="P112" s="71"/>
      <c r="Q112" s="71"/>
      <c r="R112" s="71"/>
      <c r="S112" s="107"/>
      <c r="T112" s="111"/>
      <c r="U112" s="111"/>
      <c r="V112" s="95">
        <v>5</v>
      </c>
      <c r="W112" s="99" t="s">
        <v>53</v>
      </c>
      <c r="X112" s="97">
        <f t="shared" si="3"/>
        <v>0</v>
      </c>
      <c r="Y112" s="98"/>
    </row>
    <row r="113" spans="2:25" ht="19.5" customHeight="1">
      <c r="B113" s="69" t="s">
        <v>147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15"/>
      <c r="Y113" s="21">
        <f>SUM(X91:Y112)</f>
        <v>0</v>
      </c>
    </row>
    <row r="114" ht="15" hidden="1"/>
    <row r="115" ht="2.85" customHeight="1"/>
    <row r="116" spans="2:25" ht="11.25" customHeight="1">
      <c r="B116" s="39" t="s">
        <v>144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ht="1.5" customHeight="1"/>
    <row r="118" spans="3:17" ht="11.25" customHeight="1">
      <c r="C118" s="54" t="s">
        <v>80</v>
      </c>
      <c r="D118" s="34"/>
      <c r="F118" s="100">
        <f>Y113</f>
        <v>0</v>
      </c>
      <c r="G118" s="98"/>
      <c r="H118" s="98"/>
      <c r="I118" s="98"/>
      <c r="J118" s="98"/>
      <c r="L118" s="55" t="s">
        <v>81</v>
      </c>
      <c r="M118" s="34"/>
      <c r="N118" s="34"/>
      <c r="O118" s="34"/>
      <c r="P118" s="34"/>
      <c r="Q118" s="34"/>
    </row>
    <row r="119" ht="12.75" customHeight="1"/>
    <row r="120" spans="2:24" ht="11.45" customHeight="1">
      <c r="B120" s="55" t="s">
        <v>6</v>
      </c>
      <c r="C120" s="34"/>
      <c r="D120" s="34"/>
      <c r="E120" s="34"/>
      <c r="F120" s="34"/>
      <c r="R120" s="23" t="s">
        <v>12</v>
      </c>
      <c r="S120" s="22"/>
      <c r="T120" s="22"/>
      <c r="U120" s="22"/>
      <c r="V120" s="22"/>
      <c r="W120" s="22"/>
      <c r="X120" s="22"/>
    </row>
    <row r="121" spans="2:18" ht="14.25" customHeight="1">
      <c r="B121" s="55"/>
      <c r="C121" s="34"/>
      <c r="D121" s="34"/>
      <c r="E121" s="34"/>
      <c r="F121" s="34"/>
      <c r="G121" s="70" t="s">
        <v>145</v>
      </c>
      <c r="H121" s="53"/>
      <c r="I121" s="53"/>
      <c r="J121" s="53"/>
      <c r="K121" s="53"/>
      <c r="L121" s="53"/>
      <c r="M121" s="53"/>
      <c r="R121" s="101">
        <f>(X93+X94+X96+X103+X104)*0.05</f>
        <v>0</v>
      </c>
    </row>
    <row r="122" ht="15" hidden="1"/>
    <row r="123" ht="14.1" customHeight="1"/>
    <row r="124" spans="2:15" ht="11.45" customHeight="1">
      <c r="B124" s="50" t="s">
        <v>6</v>
      </c>
      <c r="C124" s="41"/>
      <c r="D124" s="41"/>
      <c r="E124" s="41"/>
      <c r="F124" s="41"/>
      <c r="G124" s="41"/>
      <c r="H124" s="41"/>
      <c r="J124" s="40" t="s">
        <v>11</v>
      </c>
      <c r="K124" s="41"/>
      <c r="L124" s="41"/>
      <c r="M124" s="41"/>
      <c r="N124" s="41"/>
      <c r="O124" s="41"/>
    </row>
    <row r="125" spans="2:15" ht="11.25" customHeight="1">
      <c r="B125" s="40" t="s">
        <v>12</v>
      </c>
      <c r="C125" s="41"/>
      <c r="D125" s="41"/>
      <c r="E125" s="41"/>
      <c r="F125" s="41"/>
      <c r="G125" s="41"/>
      <c r="H125" s="41"/>
      <c r="I125" s="12"/>
      <c r="J125" s="102">
        <f>Y113+R121</f>
        <v>0</v>
      </c>
      <c r="K125" s="103"/>
      <c r="L125" s="103"/>
      <c r="M125" s="103"/>
      <c r="N125" s="103"/>
      <c r="O125" s="103"/>
    </row>
    <row r="126" spans="10:15" ht="15" hidden="1">
      <c r="J126" s="104"/>
      <c r="K126" s="104"/>
      <c r="L126" s="104"/>
      <c r="M126" s="104"/>
      <c r="N126" s="104"/>
      <c r="O126" s="104"/>
    </row>
    <row r="127" spans="10:15" ht="3" customHeight="1">
      <c r="J127" s="104"/>
      <c r="K127" s="104"/>
      <c r="L127" s="104"/>
      <c r="M127" s="104"/>
      <c r="N127" s="104"/>
      <c r="O127" s="104"/>
    </row>
    <row r="128" spans="2:15" ht="11.25" customHeight="1">
      <c r="B128" s="43" t="s">
        <v>39</v>
      </c>
      <c r="C128" s="34"/>
      <c r="D128" s="34"/>
      <c r="E128" s="34"/>
      <c r="F128" s="34"/>
      <c r="G128" s="34"/>
      <c r="H128" s="34"/>
      <c r="J128" s="105">
        <f>J125</f>
        <v>0</v>
      </c>
      <c r="K128" s="98"/>
      <c r="L128" s="98"/>
      <c r="M128" s="98"/>
      <c r="N128" s="98"/>
      <c r="O128" s="98"/>
    </row>
    <row r="129" ht="15" hidden="1"/>
  </sheetData>
  <sheetProtection password="E9BF" sheet="1" objects="1" scenarios="1"/>
  <mergeCells count="389">
    <mergeCell ref="F30:J30"/>
    <mergeCell ref="M30:R30"/>
    <mergeCell ref="S30:U30"/>
    <mergeCell ref="F29:J29"/>
    <mergeCell ref="M29:R29"/>
    <mergeCell ref="S29:U29"/>
    <mergeCell ref="M111:R111"/>
    <mergeCell ref="S111:U111"/>
    <mergeCell ref="D111:L111"/>
    <mergeCell ref="X111:Y111"/>
    <mergeCell ref="O1:T1"/>
    <mergeCell ref="Q2:S2"/>
    <mergeCell ref="H3:X3"/>
    <mergeCell ref="A6:Z6"/>
    <mergeCell ref="B9:Y9"/>
    <mergeCell ref="B12:C12"/>
    <mergeCell ref="D12:L12"/>
    <mergeCell ref="M12:R12"/>
    <mergeCell ref="S12:U12"/>
    <mergeCell ref="X12:Y12"/>
    <mergeCell ref="B11:C11"/>
    <mergeCell ref="D11:L11"/>
    <mergeCell ref="M11:R11"/>
    <mergeCell ref="S11:U11"/>
    <mergeCell ref="X11:Y11"/>
    <mergeCell ref="B14:C14"/>
    <mergeCell ref="D14:L14"/>
    <mergeCell ref="M14:R14"/>
    <mergeCell ref="S14:U14"/>
    <mergeCell ref="X14:Y14"/>
    <mergeCell ref="B13:C13"/>
    <mergeCell ref="D13:L13"/>
    <mergeCell ref="M13:R13"/>
    <mergeCell ref="S13:U13"/>
    <mergeCell ref="X13:Y13"/>
    <mergeCell ref="B16:C16"/>
    <mergeCell ref="D16:L16"/>
    <mergeCell ref="M16:R16"/>
    <mergeCell ref="S16:U16"/>
    <mergeCell ref="X16:Y16"/>
    <mergeCell ref="B15:C15"/>
    <mergeCell ref="D15:L15"/>
    <mergeCell ref="M15:R15"/>
    <mergeCell ref="S15:U15"/>
    <mergeCell ref="X15:Y15"/>
    <mergeCell ref="B18:C18"/>
    <mergeCell ref="D18:L18"/>
    <mergeCell ref="M18:R18"/>
    <mergeCell ref="S18:U18"/>
    <mergeCell ref="X18:Y18"/>
    <mergeCell ref="B17:C17"/>
    <mergeCell ref="D17:L17"/>
    <mergeCell ref="M17:R17"/>
    <mergeCell ref="S17:U17"/>
    <mergeCell ref="X17:Y17"/>
    <mergeCell ref="B20:C20"/>
    <mergeCell ref="D20:L20"/>
    <mergeCell ref="M20:R20"/>
    <mergeCell ref="S20:U20"/>
    <mergeCell ref="X20:Y20"/>
    <mergeCell ref="B19:C19"/>
    <mergeCell ref="D19:L19"/>
    <mergeCell ref="M19:R19"/>
    <mergeCell ref="S19:U19"/>
    <mergeCell ref="X19:Y19"/>
    <mergeCell ref="B22:C22"/>
    <mergeCell ref="D22:L22"/>
    <mergeCell ref="M22:R22"/>
    <mergeCell ref="S22:U22"/>
    <mergeCell ref="X22:Y22"/>
    <mergeCell ref="B21:C21"/>
    <mergeCell ref="D21:L21"/>
    <mergeCell ref="M21:R21"/>
    <mergeCell ref="S21:U21"/>
    <mergeCell ref="X21:Y21"/>
    <mergeCell ref="B24:C24"/>
    <mergeCell ref="D24:L24"/>
    <mergeCell ref="M24:R24"/>
    <mergeCell ref="S24:U24"/>
    <mergeCell ref="X24:Y24"/>
    <mergeCell ref="B23:C23"/>
    <mergeCell ref="D23:L23"/>
    <mergeCell ref="M23:R23"/>
    <mergeCell ref="S23:U23"/>
    <mergeCell ref="X23:Y23"/>
    <mergeCell ref="B26:C26"/>
    <mergeCell ref="D26:L26"/>
    <mergeCell ref="M26:R26"/>
    <mergeCell ref="S26:U26"/>
    <mergeCell ref="X26:Y26"/>
    <mergeCell ref="B25:C25"/>
    <mergeCell ref="D25:L25"/>
    <mergeCell ref="M25:R25"/>
    <mergeCell ref="S25:U25"/>
    <mergeCell ref="X25:Y25"/>
    <mergeCell ref="B28:C28"/>
    <mergeCell ref="D28:L28"/>
    <mergeCell ref="M28:R28"/>
    <mergeCell ref="S28:U28"/>
    <mergeCell ref="X28:Y28"/>
    <mergeCell ref="B27:C27"/>
    <mergeCell ref="D27:L27"/>
    <mergeCell ref="M27:R27"/>
    <mergeCell ref="S27:U27"/>
    <mergeCell ref="X27:Y27"/>
    <mergeCell ref="B32:C32"/>
    <mergeCell ref="D32:L32"/>
    <mergeCell ref="M32:R32"/>
    <mergeCell ref="S32:U32"/>
    <mergeCell ref="X32:Y32"/>
    <mergeCell ref="F31:J31"/>
    <mergeCell ref="M31:R31"/>
    <mergeCell ref="S31:U31"/>
    <mergeCell ref="B39:H39"/>
    <mergeCell ref="J39:O39"/>
    <mergeCell ref="B40:H40"/>
    <mergeCell ref="J40:O40"/>
    <mergeCell ref="B43:H43"/>
    <mergeCell ref="J43:O43"/>
    <mergeCell ref="B35:Y35"/>
    <mergeCell ref="C37:D37"/>
    <mergeCell ref="F37:J37"/>
    <mergeCell ref="L37:Q37"/>
    <mergeCell ref="B50:C50"/>
    <mergeCell ref="D50:L50"/>
    <mergeCell ref="M50:R50"/>
    <mergeCell ref="S50:U50"/>
    <mergeCell ref="X50:Y50"/>
    <mergeCell ref="B47:Y47"/>
    <mergeCell ref="B49:C49"/>
    <mergeCell ref="D49:L49"/>
    <mergeCell ref="M49:R49"/>
    <mergeCell ref="S49:U49"/>
    <mergeCell ref="X49:Y49"/>
    <mergeCell ref="B52:C52"/>
    <mergeCell ref="D52:L52"/>
    <mergeCell ref="M52:R52"/>
    <mergeCell ref="S52:U52"/>
    <mergeCell ref="X52:Y52"/>
    <mergeCell ref="B51:C51"/>
    <mergeCell ref="D51:L51"/>
    <mergeCell ref="M51:R51"/>
    <mergeCell ref="S51:U51"/>
    <mergeCell ref="X51:Y51"/>
    <mergeCell ref="B54:C54"/>
    <mergeCell ref="D54:L54"/>
    <mergeCell ref="M54:R54"/>
    <mergeCell ref="S54:U54"/>
    <mergeCell ref="X54:Y54"/>
    <mergeCell ref="B53:C53"/>
    <mergeCell ref="D53:L53"/>
    <mergeCell ref="M53:R53"/>
    <mergeCell ref="S53:U53"/>
    <mergeCell ref="X53:Y53"/>
    <mergeCell ref="B56:C56"/>
    <mergeCell ref="D56:L56"/>
    <mergeCell ref="M56:R56"/>
    <mergeCell ref="S56:U56"/>
    <mergeCell ref="X56:Y56"/>
    <mergeCell ref="B55:C55"/>
    <mergeCell ref="D55:L55"/>
    <mergeCell ref="M55:R55"/>
    <mergeCell ref="S55:U55"/>
    <mergeCell ref="X55:Y55"/>
    <mergeCell ref="B58:C58"/>
    <mergeCell ref="D58:L58"/>
    <mergeCell ref="M58:R58"/>
    <mergeCell ref="S58:U58"/>
    <mergeCell ref="X58:Y58"/>
    <mergeCell ref="B57:C57"/>
    <mergeCell ref="D57:L57"/>
    <mergeCell ref="M57:R57"/>
    <mergeCell ref="S57:U57"/>
    <mergeCell ref="X57:Y57"/>
    <mergeCell ref="B60:C60"/>
    <mergeCell ref="D60:L60"/>
    <mergeCell ref="M60:R60"/>
    <mergeCell ref="S60:U60"/>
    <mergeCell ref="X60:Y60"/>
    <mergeCell ref="B59:C59"/>
    <mergeCell ref="D59:L59"/>
    <mergeCell ref="M59:R59"/>
    <mergeCell ref="S59:U59"/>
    <mergeCell ref="X59:Y59"/>
    <mergeCell ref="B62:C62"/>
    <mergeCell ref="D62:L62"/>
    <mergeCell ref="M62:R62"/>
    <mergeCell ref="S62:U62"/>
    <mergeCell ref="X62:Y62"/>
    <mergeCell ref="B61:C61"/>
    <mergeCell ref="D61:L61"/>
    <mergeCell ref="M61:R61"/>
    <mergeCell ref="S61:U61"/>
    <mergeCell ref="X61:Y61"/>
    <mergeCell ref="B64:C64"/>
    <mergeCell ref="D64:L64"/>
    <mergeCell ref="M64:R64"/>
    <mergeCell ref="S64:U64"/>
    <mergeCell ref="X64:Y64"/>
    <mergeCell ref="B63:C63"/>
    <mergeCell ref="D63:L63"/>
    <mergeCell ref="M63:R63"/>
    <mergeCell ref="S63:U63"/>
    <mergeCell ref="X63:Y63"/>
    <mergeCell ref="B66:C66"/>
    <mergeCell ref="D66:L66"/>
    <mergeCell ref="M66:R66"/>
    <mergeCell ref="S66:U66"/>
    <mergeCell ref="X66:Y66"/>
    <mergeCell ref="B65:C65"/>
    <mergeCell ref="D65:L65"/>
    <mergeCell ref="M65:R65"/>
    <mergeCell ref="S65:U65"/>
    <mergeCell ref="X65:Y65"/>
    <mergeCell ref="B68:C68"/>
    <mergeCell ref="D68:L68"/>
    <mergeCell ref="M68:R68"/>
    <mergeCell ref="S68:U68"/>
    <mergeCell ref="X68:Y68"/>
    <mergeCell ref="B67:C67"/>
    <mergeCell ref="D67:L67"/>
    <mergeCell ref="M67:R67"/>
    <mergeCell ref="S67:U67"/>
    <mergeCell ref="X67:Y67"/>
    <mergeCell ref="B70:C70"/>
    <mergeCell ref="D70:L70"/>
    <mergeCell ref="M70:R70"/>
    <mergeCell ref="S70:U70"/>
    <mergeCell ref="X70:Y70"/>
    <mergeCell ref="B69:C69"/>
    <mergeCell ref="D69:L69"/>
    <mergeCell ref="M69:R69"/>
    <mergeCell ref="S69:U69"/>
    <mergeCell ref="X69:Y69"/>
    <mergeCell ref="B74:C74"/>
    <mergeCell ref="D74:L74"/>
    <mergeCell ref="M74:R74"/>
    <mergeCell ref="S74:U74"/>
    <mergeCell ref="X74:Y74"/>
    <mergeCell ref="B71:C71"/>
    <mergeCell ref="D71:L71"/>
    <mergeCell ref="M71:R71"/>
    <mergeCell ref="S71:U71"/>
    <mergeCell ref="X71:Y71"/>
    <mergeCell ref="X72:Y72"/>
    <mergeCell ref="X73:Y73"/>
    <mergeCell ref="D72:L72"/>
    <mergeCell ref="D73:L73"/>
    <mergeCell ref="M72:R72"/>
    <mergeCell ref="M73:R73"/>
    <mergeCell ref="S72:U72"/>
    <mergeCell ref="S73:U73"/>
    <mergeCell ref="B81:H81"/>
    <mergeCell ref="J81:O81"/>
    <mergeCell ref="B82:H82"/>
    <mergeCell ref="J82:O82"/>
    <mergeCell ref="B85:H85"/>
    <mergeCell ref="J85:O85"/>
    <mergeCell ref="B77:Y77"/>
    <mergeCell ref="C79:D79"/>
    <mergeCell ref="F79:J79"/>
    <mergeCell ref="L79:Q79"/>
    <mergeCell ref="B91:C91"/>
    <mergeCell ref="D91:L91"/>
    <mergeCell ref="M91:R91"/>
    <mergeCell ref="S91:U91"/>
    <mergeCell ref="X91:Y91"/>
    <mergeCell ref="B88:Y88"/>
    <mergeCell ref="B90:C90"/>
    <mergeCell ref="D90:L90"/>
    <mergeCell ref="M90:R90"/>
    <mergeCell ref="S90:U90"/>
    <mergeCell ref="X90:Y90"/>
    <mergeCell ref="B93:C93"/>
    <mergeCell ref="D93:L93"/>
    <mergeCell ref="M93:R93"/>
    <mergeCell ref="S93:U93"/>
    <mergeCell ref="X93:Y93"/>
    <mergeCell ref="B92:C92"/>
    <mergeCell ref="D92:L92"/>
    <mergeCell ref="M92:R92"/>
    <mergeCell ref="S92:U92"/>
    <mergeCell ref="X92:Y92"/>
    <mergeCell ref="B95:C95"/>
    <mergeCell ref="D95:L95"/>
    <mergeCell ref="M95:R95"/>
    <mergeCell ref="S95:U95"/>
    <mergeCell ref="X95:Y95"/>
    <mergeCell ref="B94:C94"/>
    <mergeCell ref="D94:L94"/>
    <mergeCell ref="M94:R94"/>
    <mergeCell ref="S94:U94"/>
    <mergeCell ref="X94:Y94"/>
    <mergeCell ref="B97:C97"/>
    <mergeCell ref="D97:L97"/>
    <mergeCell ref="M97:R97"/>
    <mergeCell ref="S97:U97"/>
    <mergeCell ref="X97:Y97"/>
    <mergeCell ref="B96:C96"/>
    <mergeCell ref="D96:L96"/>
    <mergeCell ref="M96:R96"/>
    <mergeCell ref="S96:U96"/>
    <mergeCell ref="X96:Y96"/>
    <mergeCell ref="B99:C99"/>
    <mergeCell ref="D99:L99"/>
    <mergeCell ref="M99:R99"/>
    <mergeCell ref="S99:U99"/>
    <mergeCell ref="X99:Y99"/>
    <mergeCell ref="B98:C98"/>
    <mergeCell ref="D98:L98"/>
    <mergeCell ref="M98:R98"/>
    <mergeCell ref="S98:U98"/>
    <mergeCell ref="X98:Y98"/>
    <mergeCell ref="B101:C101"/>
    <mergeCell ref="D101:L101"/>
    <mergeCell ref="M101:R101"/>
    <mergeCell ref="S101:U101"/>
    <mergeCell ref="X101:Y101"/>
    <mergeCell ref="B100:C100"/>
    <mergeCell ref="D100:L100"/>
    <mergeCell ref="M100:R100"/>
    <mergeCell ref="S100:U100"/>
    <mergeCell ref="X100:Y100"/>
    <mergeCell ref="B103:C103"/>
    <mergeCell ref="D103:L103"/>
    <mergeCell ref="M103:R103"/>
    <mergeCell ref="S103:U103"/>
    <mergeCell ref="X103:Y103"/>
    <mergeCell ref="B102:C102"/>
    <mergeCell ref="D102:L102"/>
    <mergeCell ref="M102:R102"/>
    <mergeCell ref="S102:U102"/>
    <mergeCell ref="X102:Y102"/>
    <mergeCell ref="B105:C105"/>
    <mergeCell ref="D105:L105"/>
    <mergeCell ref="M105:R105"/>
    <mergeCell ref="S105:U105"/>
    <mergeCell ref="X105:Y105"/>
    <mergeCell ref="B104:C104"/>
    <mergeCell ref="D104:L104"/>
    <mergeCell ref="M104:R104"/>
    <mergeCell ref="S104:U104"/>
    <mergeCell ref="X104:Y104"/>
    <mergeCell ref="B107:C107"/>
    <mergeCell ref="D107:L107"/>
    <mergeCell ref="M107:R107"/>
    <mergeCell ref="S107:U107"/>
    <mergeCell ref="X107:Y107"/>
    <mergeCell ref="B106:C106"/>
    <mergeCell ref="D106:L106"/>
    <mergeCell ref="M106:R106"/>
    <mergeCell ref="S106:U106"/>
    <mergeCell ref="X106:Y106"/>
    <mergeCell ref="S110:U110"/>
    <mergeCell ref="X110:Y110"/>
    <mergeCell ref="B109:C109"/>
    <mergeCell ref="D109:L109"/>
    <mergeCell ref="M109:R109"/>
    <mergeCell ref="S109:U109"/>
    <mergeCell ref="X109:Y109"/>
    <mergeCell ref="B108:C108"/>
    <mergeCell ref="D108:L108"/>
    <mergeCell ref="M108:R108"/>
    <mergeCell ref="S108:U108"/>
    <mergeCell ref="X108:Y108"/>
    <mergeCell ref="B125:H125"/>
    <mergeCell ref="J125:O125"/>
    <mergeCell ref="B128:H128"/>
    <mergeCell ref="J128:O128"/>
    <mergeCell ref="B33:W33"/>
    <mergeCell ref="B75:W75"/>
    <mergeCell ref="B113:W113"/>
    <mergeCell ref="B120:F120"/>
    <mergeCell ref="B121:F121"/>
    <mergeCell ref="G121:M121"/>
    <mergeCell ref="B124:H124"/>
    <mergeCell ref="J124:O124"/>
    <mergeCell ref="B116:Y116"/>
    <mergeCell ref="C118:D118"/>
    <mergeCell ref="F118:J118"/>
    <mergeCell ref="L118:Q118"/>
    <mergeCell ref="B112:C112"/>
    <mergeCell ref="D112:L112"/>
    <mergeCell ref="M112:R112"/>
    <mergeCell ref="S112:U112"/>
    <mergeCell ref="X112:Y112"/>
    <mergeCell ref="B110:C110"/>
    <mergeCell ref="D110:L110"/>
    <mergeCell ref="M110:R110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Sommer</dc:creator>
  <cp:keywords/>
  <dc:description/>
  <cp:lastModifiedBy>karel sommer</cp:lastModifiedBy>
  <cp:lastPrinted>2019-12-14T21:15:44Z</cp:lastPrinted>
  <dcterms:created xsi:type="dcterms:W3CDTF">2019-09-29T20:02:09Z</dcterms:created>
  <dcterms:modified xsi:type="dcterms:W3CDTF">2020-04-29T00:29:41Z</dcterms:modified>
  <cp:category/>
  <cp:version/>
  <cp:contentType/>
  <cp:contentStatus/>
</cp:coreProperties>
</file>