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firstSheet="1" activeTab="1"/>
  </bookViews>
  <sheets>
    <sheet name="Pokyny pro vyplnění" sheetId="1" state="hidden" r:id="rId1"/>
    <sheet name="Stavba" sheetId="2" r:id="rId2"/>
    <sheet name="VzorPolozky" sheetId="3" state="hidden" r:id="rId3"/>
    <sheet name="Etapa 1" sheetId="4" r:id="rId4"/>
  </sheets>
  <externalReferences>
    <externalReference r:id="rId7"/>
  </externalReferences>
  <definedNames>
    <definedName name="CelkemDPHVypocet" localSheetId="1">'Stavba'!$H$37</definedName>
    <definedName name="CenaCelkem">'Stavba'!$G$26</definedName>
    <definedName name="CenaCelkemBezDPH">'Stavba'!$G$25</definedName>
    <definedName name="CenaCelkemVypocet" localSheetId="1">'Stavba'!#REF!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'Stavba'!#REF!</definedName>
    <definedName name="dmisto">'Stavba'!$D$13:$G$13</definedName>
    <definedName name="DPHSni">'Stavba'!$G$21</definedName>
    <definedName name="DPHZakl">'Stavba'!$G$23</definedName>
    <definedName name="dpsc" localSheetId="1">'Stavba'!$C$13</definedName>
    <definedName name="IČO" localSheetId="1">'Stavba'!#REF!</definedName>
    <definedName name="Mena">'Stavba'!$I$26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'Stavba'!$B$35</definedName>
    <definedName name="_xlnm.Print_Area" localSheetId="3">'Etapa 1'!$A$1:$U$7</definedName>
    <definedName name="_xlnm.Print_Area" localSheetId="1">'Stavba'!$A$1:$I$40</definedName>
    <definedName name="odic" localSheetId="1">'Stavba'!#REF!</definedName>
    <definedName name="oico" localSheetId="1">'Stavba'!#REF!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 localSheetId="3">'Stavba'!#REF!</definedName>
    <definedName name="pdic">'Stavba'!#REF!</definedName>
    <definedName name="pico" localSheetId="3">'Stavba'!#REF!</definedName>
    <definedName name="pico">'Stavba'!#REF!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'Stavba'!$E$20</definedName>
    <definedName name="SazbaDPH1">'[1]Krycí list'!$C$30</definedName>
    <definedName name="SazbaDPH2" localSheetId="1">'Stavba'!$E$22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'Stavba'!$B$1:$I$33</definedName>
    <definedName name="ZakladDPHSni">'Stavba'!$G$20</definedName>
    <definedName name="ZakladDPHSniVypocet" localSheetId="1">'Stavba'!$F$37</definedName>
    <definedName name="ZakladDPHZakl">'Stavba'!$G$22</definedName>
    <definedName name="ZakladDPHZaklVypocet" localSheetId="1">'Stavba'!$G$37</definedName>
    <definedName name="Zaokrouhleni">'Stavba'!$G$24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D14" authorId="0">
      <text>
        <r>
          <rPr>
            <sz val="9"/>
            <rFont val="Tahoma"/>
            <family val="2"/>
          </rPr>
          <t>Název</t>
        </r>
      </text>
    </comment>
  </commentList>
</comments>
</file>

<file path=xl/sharedStrings.xml><?xml version="1.0" encoding="utf-8"?>
<sst xmlns="http://schemas.openxmlformats.org/spreadsheetml/2006/main" count="824" uniqueCount="573">
  <si>
    <t>%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</si>
  <si>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</si>
  <si>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</si>
  <si>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</si>
  <si>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</si>
  <si>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</si>
  <si>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</si>
  <si>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</si>
  <si>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</si>
  <si>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</si>
  <si>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</si>
  <si>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</si>
  <si>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</si>
  <si>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</si>
  <si>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</si>
  <si>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</si>
  <si>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</si>
  <si>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</si>
  <si>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</si>
  <si>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</si>
  <si>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</si>
  <si>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HSV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</si>
  <si>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</si>
  <si>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</si>
  <si>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</si>
  <si>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</si>
  <si>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</si>
  <si>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</si>
  <si>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</si>
  <si>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</si>
  <si>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</si>
  <si>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</si>
  <si>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</si>
  <si>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</si>
  <si>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</si>
  <si>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</si>
  <si>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</si>
  <si>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</si>
  <si>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</si>
  <si>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Český Brod č.p. 56</t>
  </si>
  <si>
    <t>Rozpočet:</t>
  </si>
  <si>
    <t>Misto</t>
  </si>
  <si>
    <t>MěÚ Český Brod - vedlejší náklady</t>
  </si>
  <si>
    <t>Rozpočet</t>
  </si>
  <si>
    <t>Celkem za stavbu</t>
  </si>
  <si>
    <t>CZK</t>
  </si>
  <si>
    <t>ON</t>
  </si>
  <si>
    <t>VN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</si>
  <si>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</si>
  <si>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</si>
  <si>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</si>
  <si>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</si>
  <si>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</si>
  <si>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</si>
  <si>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</si>
  <si>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</si>
  <si>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</si>
  <si>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</si>
  <si>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</si>
  <si>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</si>
  <si>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</si>
  <si>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</si>
  <si>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</si>
  <si>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</si>
  <si>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</si>
  <si>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</si>
  <si>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</si>
  <si>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</si>
  <si>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</si>
  <si>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</si>
  <si>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</si>
  <si>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</si>
  <si>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</si>
  <si>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</si>
  <si>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Soubor</t>
  </si>
  <si>
    <t>005121010R</t>
  </si>
  <si>
    <t>005121020R</t>
  </si>
  <si>
    <t>005124010R</t>
  </si>
  <si>
    <t>Koordinační činnost</t>
  </si>
  <si>
    <t>Inženýrská činnost</t>
  </si>
  <si>
    <t>CEL</t>
  </si>
  <si>
    <t>Etapa 1</t>
  </si>
  <si>
    <t>Elektromontáže</t>
  </si>
  <si>
    <t>m</t>
  </si>
  <si>
    <t>kus</t>
  </si>
  <si>
    <t>ks</t>
  </si>
  <si>
    <t>3</t>
  </si>
  <si>
    <t>Svislé a kompletní konstrukce</t>
  </si>
  <si>
    <t>310239211R00</t>
  </si>
  <si>
    <t>Zazdívka otvorů plochy do 4 m2 cihlami na MVC</t>
  </si>
  <si>
    <t>m3</t>
  </si>
  <si>
    <t>t</t>
  </si>
  <si>
    <t>317234410R00</t>
  </si>
  <si>
    <t>Vyzdívka mezi nosníky cihlami pálenými na MC</t>
  </si>
  <si>
    <t>346244381R00</t>
  </si>
  <si>
    <t>Plentování ocelových nosníků výšky do 20 cm</t>
  </si>
  <si>
    <t>m2</t>
  </si>
  <si>
    <t>342248112R00</t>
  </si>
  <si>
    <t>Příčky POROTHERM 11,5 P+D na MVC 5, tl. 115 mm</t>
  </si>
  <si>
    <t>317168112R00</t>
  </si>
  <si>
    <t>Překlad POROTHERM plochý 115x71x1250 mm</t>
  </si>
  <si>
    <t>342948111R00</t>
  </si>
  <si>
    <t>Ukotvení příček k cihel.konstr. kotvami na hmožd.</t>
  </si>
  <si>
    <t>61</t>
  </si>
  <si>
    <t>Upravy povrchů vnitřní</t>
  </si>
  <si>
    <t>Penetrační nátěr stropů</t>
  </si>
  <si>
    <t>602016191R00</t>
  </si>
  <si>
    <t>Penetrační nátěr stěn</t>
  </si>
  <si>
    <t>602011102R00</t>
  </si>
  <si>
    <t>Postřik cementový vnitřních stěn, nanášený ručně</t>
  </si>
  <si>
    <t>612421626R00</t>
  </si>
  <si>
    <t>Omítka vnitřní zdiva, MVC, hladká</t>
  </si>
  <si>
    <t>612421321R00</t>
  </si>
  <si>
    <t>Oprava vápen.omítek stěn do 30 % pl. - hladkých</t>
  </si>
  <si>
    <t>612471411R00</t>
  </si>
  <si>
    <t>Úprava vnitřních stěn aktivovaným štukem, tl. 2-3 mm</t>
  </si>
  <si>
    <t>94</t>
  </si>
  <si>
    <t>Lešení a stavební výtahy</t>
  </si>
  <si>
    <t>941955002R00</t>
  </si>
  <si>
    <t>Lešení lehké pomocné, výška podlahy do 1,9 m</t>
  </si>
  <si>
    <t>95</t>
  </si>
  <si>
    <t>Dokončovací kce na pozem.stav.</t>
  </si>
  <si>
    <t>952901111R00</t>
  </si>
  <si>
    <t>Vyčištění budov o výšce podlaží do 4 m</t>
  </si>
  <si>
    <t>96</t>
  </si>
  <si>
    <t>Bourání konstrukcí</t>
  </si>
  <si>
    <t>962032231R00</t>
  </si>
  <si>
    <t>Bourání zdiva z cihel pálených na MVC</t>
  </si>
  <si>
    <t>965081713RT1</t>
  </si>
  <si>
    <t>Bourání dlažeb keramických tl.10 mm, nad 1 m2, ručně, dlaždice keramické</t>
  </si>
  <si>
    <t>965048130R00</t>
  </si>
  <si>
    <t>Dočištění povrchu po vybourání dlažeb, tmel do 30%</t>
  </si>
  <si>
    <t>97</t>
  </si>
  <si>
    <t>Prorážení otvorů</t>
  </si>
  <si>
    <t>974031669R00</t>
  </si>
  <si>
    <t>Vysekání rýh zeď cihelná vtah. nosníků 15 x 45 cm</t>
  </si>
  <si>
    <t>978013141R00</t>
  </si>
  <si>
    <t>Otlučení omítek vnitřních stěn v rozsahu do 30 %</t>
  </si>
  <si>
    <t>978011141R00</t>
  </si>
  <si>
    <t>Otlučení omítek vnitřních stropů do 30 %</t>
  </si>
  <si>
    <t>979087311R00</t>
  </si>
  <si>
    <t>Vodorovné přemístění suti nošením do 10 m</t>
  </si>
  <si>
    <t>979087391R00</t>
  </si>
  <si>
    <t>Příplatek za nošení suti každých dalších 10 m</t>
  </si>
  <si>
    <t>979088212R00</t>
  </si>
  <si>
    <t>Nakládání suti na dopr.prostředky</t>
  </si>
  <si>
    <t>979083513R00</t>
  </si>
  <si>
    <t>Vodorovné přemístění suti do 1 km</t>
  </si>
  <si>
    <t>979082219R00</t>
  </si>
  <si>
    <t>Příplatek za dopravu suti po suchu za další 1 km</t>
  </si>
  <si>
    <t>979990101R00</t>
  </si>
  <si>
    <t>Poplatek za skládku suti</t>
  </si>
  <si>
    <t>99</t>
  </si>
  <si>
    <t>Staveništní přesun hmot</t>
  </si>
  <si>
    <t>999281105R00</t>
  </si>
  <si>
    <t>Přesun hmot pro opravy a údržbu do výšky 6 m</t>
  </si>
  <si>
    <t>721</t>
  </si>
  <si>
    <t>Vnitřní kanalizace</t>
  </si>
  <si>
    <t>721174043R00</t>
  </si>
  <si>
    <t>Potrubí kanalizační z PP připojovací systém HT, DN50</t>
  </si>
  <si>
    <t>721290111R00</t>
  </si>
  <si>
    <t>Napojení na stávající rozvod kanalizace</t>
  </si>
  <si>
    <t>soub</t>
  </si>
  <si>
    <t>Drobný instalační materiál</t>
  </si>
  <si>
    <t>721-KAN2</t>
  </si>
  <si>
    <t>kpl</t>
  </si>
  <si>
    <t>998721101R00</t>
  </si>
  <si>
    <t>Přesun hmot pro vnitřní kanalizaci, výšky do 6 m</t>
  </si>
  <si>
    <t>766</t>
  </si>
  <si>
    <t>Konstrukce truhlářské</t>
  </si>
  <si>
    <t>INT-DV01</t>
  </si>
  <si>
    <t>998766101R00</t>
  </si>
  <si>
    <t>Přesun hmot pro truhlářské konstr., výšky do 6 m</t>
  </si>
  <si>
    <t>767</t>
  </si>
  <si>
    <t>Konstrukce zámečnické</t>
  </si>
  <si>
    <t>767995105R00</t>
  </si>
  <si>
    <t>Detaily, styky, pomocný materiál</t>
  </si>
  <si>
    <t>kg</t>
  </si>
  <si>
    <t>767999999R00</t>
  </si>
  <si>
    <t>Svářečské práce</t>
  </si>
  <si>
    <t>776</t>
  </si>
  <si>
    <t>Podlahy povlakové</t>
  </si>
  <si>
    <t>776520110RAC</t>
  </si>
  <si>
    <t>777</t>
  </si>
  <si>
    <t>Podlahy ze syntetických hmot</t>
  </si>
  <si>
    <t>777553010R00</t>
  </si>
  <si>
    <t>Penetrace savého podkladu disperzí nivelaci</t>
  </si>
  <si>
    <t>777553210R00</t>
  </si>
  <si>
    <t>Vyrovnání podlah, samonivel. cementová hmota</t>
  </si>
  <si>
    <t>777553219R00</t>
  </si>
  <si>
    <t>Příplatek za další 2 mm, samonivel. cem.hm.</t>
  </si>
  <si>
    <t>998777102R00</t>
  </si>
  <si>
    <t>Přesun hmot pro podlahy syntetické, výšky do 12 m</t>
  </si>
  <si>
    <t>784</t>
  </si>
  <si>
    <t>Malby</t>
  </si>
  <si>
    <t>784402801R00</t>
  </si>
  <si>
    <t>Odstranění malby oškrábáním v místnosti H do 3,8 m</t>
  </si>
  <si>
    <t>784011221RT2</t>
  </si>
  <si>
    <t>Zakrytí podlah, včetně dodávky fólie tl. 0,2 mm</t>
  </si>
  <si>
    <t>784191201R00</t>
  </si>
  <si>
    <t>Penetrace podkladu hloubková Primalex 1x</t>
  </si>
  <si>
    <t>784195222R00</t>
  </si>
  <si>
    <t>Malba Primalex Plus, barva, bez penetrace, 2 x</t>
  </si>
  <si>
    <t>799</t>
  </si>
  <si>
    <t>Interiérové prvky</t>
  </si>
  <si>
    <t>799-INT-R01</t>
  </si>
  <si>
    <t>Zaměření, výroba, montáž interiérových prvků</t>
  </si>
  <si>
    <t>M.1</t>
  </si>
  <si>
    <t>Kancelářská židle, viz. výkres D 1.1.b.05</t>
  </si>
  <si>
    <t>soubor</t>
  </si>
  <si>
    <t>Poplatky za zábor veřejného prostranství</t>
  </si>
  <si>
    <t>Zařízení staveniště</t>
  </si>
  <si>
    <t>771</t>
  </si>
  <si>
    <t>Podlahy z dlaždic a obklady</t>
  </si>
  <si>
    <t>771101210R00</t>
  </si>
  <si>
    <t>Penetrace podkladu pod dlažby</t>
  </si>
  <si>
    <t>771575107R00</t>
  </si>
  <si>
    <t>Montáž podlah keramických do tmele</t>
  </si>
  <si>
    <t>771475014R00</t>
  </si>
  <si>
    <t>Obklad soklíků keram.rovných, tmel,výška 10 cm</t>
  </si>
  <si>
    <t>771579793R00</t>
  </si>
  <si>
    <t>Příplatek za spárovací hmotu - plošně,keram.dlažba</t>
  </si>
  <si>
    <t>771578011R00</t>
  </si>
  <si>
    <t>Spára podlaha - stěna, silikonem</t>
  </si>
  <si>
    <t>597642010R</t>
  </si>
  <si>
    <t>Dlažba keramická velkoformátová, skladba P1.1, P1.3</t>
  </si>
  <si>
    <t>59764241R</t>
  </si>
  <si>
    <t>Soklík keramický, skladba P1.1, P1.3</t>
  </si>
  <si>
    <t>998771101R00</t>
  </si>
  <si>
    <t>Přesun hmot pro podlahy z dlaždic, výšky do 6 m</t>
  </si>
  <si>
    <t>005121040R</t>
  </si>
  <si>
    <t>317941121RT2</t>
  </si>
  <si>
    <t>Válcované nosníky do č.12 do připravených otvorů, včetně dodávky profilu</t>
  </si>
  <si>
    <t>Město Český Brod</t>
  </si>
  <si>
    <t>4</t>
  </si>
  <si>
    <t>Vodorovné konstrukce</t>
  </si>
  <si>
    <t>413100010RAA</t>
  </si>
  <si>
    <t>Zazdívka zhlaví válcovaných nosníků cihlami, nosník výšky 150 mm</t>
  </si>
  <si>
    <t>413100010RAB</t>
  </si>
  <si>
    <t>Zazdívka zhlaví válcovaných nosníků cihlami, nosník výšky 300 mm</t>
  </si>
  <si>
    <t>973031325R00</t>
  </si>
  <si>
    <t>Vysekání kapes zeď cihel. MVC, pl. 0,1m2, hl. 30cm</t>
  </si>
  <si>
    <t>M.3</t>
  </si>
  <si>
    <t>Židle, viz. výkres D 1.1.b.07</t>
  </si>
  <si>
    <t>Lavice - sestava z typ. modulů, viz. výkres D 1.1.b.09</t>
  </si>
  <si>
    <t>M.6</t>
  </si>
  <si>
    <t>611421321RW1</t>
  </si>
  <si>
    <t>601016191RW1</t>
  </si>
  <si>
    <t>611471411RW1</t>
  </si>
  <si>
    <t>Lavice - sestava z typ. modulů, vč. box M22, viz. výkres D 1.1.b.09</t>
  </si>
  <si>
    <t>0,3+0,6</t>
  </si>
  <si>
    <t>POL. 120, 121, 122 - IPE 120:(54,08+46,38+121,68)/1000</t>
  </si>
  <si>
    <t>317941123RT5</t>
  </si>
  <si>
    <t>Válcované nosníky  č.14-22 do připravených otvorů, včetně dodávky profilu</t>
  </si>
  <si>
    <t>POL. 117, 118 119 - UPE 160:(29,24+78,88+158,1)/1000</t>
  </si>
  <si>
    <t>POL. 116 - UPE 180:(449,16)/1000</t>
  </si>
  <si>
    <t>2,45*0,5*0,1+1,45*0,45*0,1+1,15*0,7+0,232</t>
  </si>
  <si>
    <t>2*(1,8+2*0,2)*0,2+2*(1,125+2*0,2)*0,2+1,15*2*0,2</t>
  </si>
  <si>
    <t>2*2,45*0,2+2*1,45*0,25</t>
  </si>
  <si>
    <t>(1,05+1,8)*2,2-0,8*2</t>
  </si>
  <si>
    <t>2,552*2,92-0,9*2</t>
  </si>
  <si>
    <t>2,92*2+2,2</t>
  </si>
  <si>
    <t>43</t>
  </si>
  <si>
    <t>Schodiště</t>
  </si>
  <si>
    <t>Oprava váp.omítek stropů , do 30% plochy - hladkých</t>
  </si>
  <si>
    <t>19,6+30+20,91+41,2</t>
  </si>
  <si>
    <t>Úprava stropů , aktivovaným štukem tl. 2 - 3 mm</t>
  </si>
  <si>
    <t>11,304+7,9+2,558*2+6,355</t>
  </si>
  <si>
    <t>70,8+37,4+60,85+43,55</t>
  </si>
  <si>
    <t>721194105R00</t>
  </si>
  <si>
    <t>Vyvedení a upevnění odpadních výpustek DN 50</t>
  </si>
  <si>
    <t>Zkouška těsnosti potrubí kanalizace vodou do DN125</t>
  </si>
  <si>
    <t>721-R01R00</t>
  </si>
  <si>
    <t>721-R02R00</t>
  </si>
  <si>
    <t>INT-DV02</t>
  </si>
  <si>
    <t>M.5.g</t>
  </si>
  <si>
    <t>M.5.f</t>
  </si>
  <si>
    <t>M.28</t>
  </si>
  <si>
    <t>Dětský koutek, viz. výkres D 1.1.b.30</t>
  </si>
  <si>
    <t>M.19</t>
  </si>
  <si>
    <t>Komoda na chodbě, viz. výkres D 1.1.b.23</t>
  </si>
  <si>
    <t>M.20</t>
  </si>
  <si>
    <t>Boxy k lavicím, viz. výkres D 1.1.b.24</t>
  </si>
  <si>
    <t>M.25</t>
  </si>
  <si>
    <t>Kuchyňka, viz. výkres D 1.1.b.27</t>
  </si>
  <si>
    <t>M.30</t>
  </si>
  <si>
    <t>Přepážka včetně zasklení, místnost OP</t>
  </si>
  <si>
    <t>M.31</t>
  </si>
  <si>
    <t>Šatní skřín, viz. výkres D 1.1.b.36</t>
  </si>
  <si>
    <t>M.32</t>
  </si>
  <si>
    <t>Komoda, viz. výkres D 1.1.b.37</t>
  </si>
  <si>
    <t>M.33</t>
  </si>
  <si>
    <t>Stůl, viz. výkres D 1.1.b.38</t>
  </si>
  <si>
    <t>M.34</t>
  </si>
  <si>
    <t>Pojízdný kontejner, viz. výkres D 1.1.b.39</t>
  </si>
  <si>
    <t>210010003</t>
  </si>
  <si>
    <t>Montáž trubky ohebné plastové D 23 mm, ulož. pevné</t>
  </si>
  <si>
    <t>1.01:8</t>
  </si>
  <si>
    <t>1.27:30</t>
  </si>
  <si>
    <t>210010301R00</t>
  </si>
  <si>
    <t>Krabice přístrojová KP, bez zapojení, kruhová</t>
  </si>
  <si>
    <t>1.13:2</t>
  </si>
  <si>
    <t>1.27:41</t>
  </si>
  <si>
    <t>210100001R00</t>
  </si>
  <si>
    <t>Ukončení vodičů v rozvaděči + zapojení do 2,5 mm2</t>
  </si>
  <si>
    <t>210100002R00</t>
  </si>
  <si>
    <t>Ukončení vodičů v rozvaděči + zapojení do 6 mm2</t>
  </si>
  <si>
    <t>2101000001.1</t>
  </si>
  <si>
    <t>Ukončení vodičů UTP, osazení koncovkou</t>
  </si>
  <si>
    <t>1.01:2</t>
  </si>
  <si>
    <t>1.04:5</t>
  </si>
  <si>
    <t>1.27:15</t>
  </si>
  <si>
    <t>210110001R00</t>
  </si>
  <si>
    <t>Spínač nástěnný jednopól.- řaz. 1, obyč.prostředí</t>
  </si>
  <si>
    <t>1.27:2</t>
  </si>
  <si>
    <t>210111021R00</t>
  </si>
  <si>
    <t>Zásuvka domovní v krabici - provedení 2P+PE</t>
  </si>
  <si>
    <t>1.13:1</t>
  </si>
  <si>
    <t>210111022R00</t>
  </si>
  <si>
    <t>Zásuvka domovní v krabici - provedení 2P+PE, průběžná montáž</t>
  </si>
  <si>
    <t>210200091</t>
  </si>
  <si>
    <t>Montáž svítidel</t>
  </si>
  <si>
    <t>1.27:9</t>
  </si>
  <si>
    <t>210800105R00</t>
  </si>
  <si>
    <t>Kabel CYKY 750 V 3x1,5 mm2 uložený pod omítkou</t>
  </si>
  <si>
    <t>1.14:27</t>
  </si>
  <si>
    <t>1.27:64</t>
  </si>
  <si>
    <t>210800106R00</t>
  </si>
  <si>
    <t>Kabel CYKY 750 V 3x2,5 mm2 uložený pod omítkou</t>
  </si>
  <si>
    <t>1.01:4</t>
  </si>
  <si>
    <t>1.13:10</t>
  </si>
  <si>
    <t>1.14:53</t>
  </si>
  <si>
    <t>210800526R00</t>
  </si>
  <si>
    <t>Vodič H07V-U (CY) 4 mm2 uložený volně</t>
  </si>
  <si>
    <t>1.14:14</t>
  </si>
  <si>
    <t>1.27:12</t>
  </si>
  <si>
    <t>210800527R00</t>
  </si>
  <si>
    <t>Vodič H07V-U (CY) 6 mm2 uložený volně</t>
  </si>
  <si>
    <t>1.01:3</t>
  </si>
  <si>
    <t>215012110</t>
  </si>
  <si>
    <t>Lišta vkládací 20x20, na úchyt.body, zavíčkování</t>
  </si>
  <si>
    <t>1.04:15</t>
  </si>
  <si>
    <t>220280511R01</t>
  </si>
  <si>
    <t>Vodič FTP Cat.6</t>
  </si>
  <si>
    <t>1.01:16</t>
  </si>
  <si>
    <t>1.06:26</t>
  </si>
  <si>
    <t>220280511R02</t>
  </si>
  <si>
    <t>Vodič UTP Cat.5</t>
  </si>
  <si>
    <t>1.05:18</t>
  </si>
  <si>
    <t>1.27:78</t>
  </si>
  <si>
    <t>220730001</t>
  </si>
  <si>
    <t>Datová zásuvka RJ45</t>
  </si>
  <si>
    <t>1.27:11</t>
  </si>
  <si>
    <t>34536801R</t>
  </si>
  <si>
    <t>2 - rámeček pro spínače a zásuvky</t>
  </si>
  <si>
    <t>1.27:1</t>
  </si>
  <si>
    <t>34536802R</t>
  </si>
  <si>
    <t>3 - rámeček pro spínače a zásuvky</t>
  </si>
  <si>
    <t>1.27:4</t>
  </si>
  <si>
    <t>34536803R</t>
  </si>
  <si>
    <t>4 - rámeček pro spínače a zásuvky</t>
  </si>
  <si>
    <t>1.27:6</t>
  </si>
  <si>
    <t>3450002</t>
  </si>
  <si>
    <t>Dovybavení rozvaděče stávajícího</t>
  </si>
  <si>
    <t>3483600001R</t>
  </si>
  <si>
    <t>LED Svítidlo, ozn. A - 50 W</t>
  </si>
  <si>
    <t>3453810</t>
  </si>
  <si>
    <t>Konektor RJ45 na kabel UTP</t>
  </si>
  <si>
    <t>34571051R</t>
  </si>
  <si>
    <t>Trubka elektroinstal. ohebná 2323/LPE-1 d 22,9 mm</t>
  </si>
  <si>
    <t>34571535R</t>
  </si>
  <si>
    <t>Krabice univerzální KU 68/1</t>
  </si>
  <si>
    <t>34535545R</t>
  </si>
  <si>
    <t>Spínač kolébkový řazení 1</t>
  </si>
  <si>
    <t>34551420R</t>
  </si>
  <si>
    <t>Zásuvka zapuštěná 10/16A 250V</t>
  </si>
  <si>
    <t>34540600R</t>
  </si>
  <si>
    <t>Vodič FTP cat 6</t>
  </si>
  <si>
    <t>34540700R</t>
  </si>
  <si>
    <t>Vodič UTP cat 6</t>
  </si>
  <si>
    <t>371202020R</t>
  </si>
  <si>
    <t>Zásuvka datová RJ45</t>
  </si>
  <si>
    <t>34535420R</t>
  </si>
  <si>
    <t>Spojka na kabel UTP</t>
  </si>
  <si>
    <t>34548410R</t>
  </si>
  <si>
    <t>Lišta vkládací s víčkem 20 mm</t>
  </si>
  <si>
    <t>34109515R</t>
  </si>
  <si>
    <t>Kabel silový s Cu jádrem 750 V CYKYLo 3 x 1,5 mm2</t>
  </si>
  <si>
    <t>34109517R</t>
  </si>
  <si>
    <t>Kabel silový s Cu jádrem 750 V CYKYLo 3 x 2,5 mm2</t>
  </si>
  <si>
    <t>34140842R</t>
  </si>
  <si>
    <t>Vodič izolovaný s Cu jádrem H07V-U 4mm2</t>
  </si>
  <si>
    <t>34140844R</t>
  </si>
  <si>
    <t>Vodič izolovaný s Cu jádrem H07V-U 6mm2</t>
  </si>
  <si>
    <t>M65</t>
  </si>
  <si>
    <t>Elektroinstalace</t>
  </si>
  <si>
    <t>320410001</t>
  </si>
  <si>
    <t>Celková prohlídka zařizení, revize</t>
  </si>
  <si>
    <t>005241010R</t>
  </si>
  <si>
    <t xml:space="preserve">Dokumentace skutečného provedení </t>
  </si>
  <si>
    <t>Cena celkem včetně DPH</t>
  </si>
  <si>
    <t>MěÚ Český Brod - Etapa 1</t>
  </si>
  <si>
    <t>Stavební přípomoce - sekání, zahazování rýh</t>
  </si>
  <si>
    <t>ELPRIP</t>
  </si>
  <si>
    <t>Výrobní dokumentace (interiérové prvky, přepážka, schodiště)</t>
  </si>
  <si>
    <t>2,2+1,15*2*0,7+2,962+0,9*2*0,15</t>
  </si>
  <si>
    <t>340 23-9212.R00</t>
  </si>
  <si>
    <t>Zazdívka otvorů cihlami</t>
  </si>
  <si>
    <t>1</t>
  </si>
  <si>
    <t>Zemní práce</t>
  </si>
  <si>
    <t>139600012RAA</t>
  </si>
  <si>
    <t>Ruční výkop v hornině 3, hloubka do 1 m, odvoz kolečkem do 20 m</t>
  </si>
  <si>
    <t>162701105R00</t>
  </si>
  <si>
    <t>Vodorovné přemístění výkopku z hor.1-4 do 10000 m</t>
  </si>
  <si>
    <t>199000002R00</t>
  </si>
  <si>
    <t>Poplatek za skládku horniny 1- 4</t>
  </si>
  <si>
    <t>167101201R00</t>
  </si>
  <si>
    <t>Nakládání výkopku z hor.1 ÷ 4 - ručně</t>
  </si>
  <si>
    <t>63</t>
  </si>
  <si>
    <t>Podlahy a podlahové konstrukce</t>
  </si>
  <si>
    <t>631313611R00</t>
  </si>
  <si>
    <t>Mazanina betonová tl. 8 - 12 cm C 16/20</t>
  </si>
  <si>
    <t>Podkladní beton:41,2*0,06</t>
  </si>
  <si>
    <t>Vrchní vrstva:41,2*0,06</t>
  </si>
  <si>
    <t>631362021R00</t>
  </si>
  <si>
    <t>Výztuž mazanin svařovanou sítí z drátů Kari</t>
  </si>
  <si>
    <t>965042131RT1</t>
  </si>
  <si>
    <t>Bourání mazanin betonových  tl. 10 cm, pl. 4 m2, ručně tl. mazaniny 5 - 8 cm</t>
  </si>
  <si>
    <t>41,2*0,1</t>
  </si>
  <si>
    <t>711</t>
  </si>
  <si>
    <t>Izolace proti vodě</t>
  </si>
  <si>
    <t>711140016RAB</t>
  </si>
  <si>
    <t>Izolace proti vodě vodorovná přitavená, 1x, 1x ALP, 1x modif.pás</t>
  </si>
  <si>
    <t>711150016RAC</t>
  </si>
  <si>
    <t>Izolace proti vodě svislá přitavená, 1x, 1x ALP, 1x modifik. pás</t>
  </si>
  <si>
    <t>998711101R00</t>
  </si>
  <si>
    <t>Přesun hmot pro izolace proti vodě, výšky do 6 m</t>
  </si>
  <si>
    <t>713</t>
  </si>
  <si>
    <t>Izolace tepelné</t>
  </si>
  <si>
    <t>713121111RV5</t>
  </si>
  <si>
    <t>005121030R</t>
  </si>
  <si>
    <t>005121050R</t>
  </si>
  <si>
    <t>M21_A</t>
  </si>
  <si>
    <t>Elektromontáže - místnost 1.27</t>
  </si>
  <si>
    <t>317941123RT8</t>
  </si>
  <si>
    <t>Ocelová konstrukce schodiště z nosníků  č.14-22, včetně dodávky profilů</t>
  </si>
  <si>
    <t>POL. 125 - HEA 100:(95,19/1000)</t>
  </si>
  <si>
    <t>POL. 124 - HEA 100:(73,48)/1000</t>
  </si>
  <si>
    <t>POL. 126 - HEA 100:(61,79)/1000</t>
  </si>
  <si>
    <t>POL. 123 - HEA 100:(101,87)/1000</t>
  </si>
  <si>
    <t>Bednění schodišť plech pozink. TR30</t>
  </si>
  <si>
    <t>411 35-4252.R00</t>
  </si>
  <si>
    <t>434 10-0001.RA0</t>
  </si>
  <si>
    <t>Schodišťová konstrukce ze železobetonu, bednění stupňů</t>
  </si>
  <si>
    <t>mDVČ</t>
  </si>
  <si>
    <t>342 26-4051.RT2</t>
  </si>
  <si>
    <t>Podhled SDK schodišťové konstrukce, protipožární, rošt ocelový přistřelený na ocelové nosníky</t>
  </si>
  <si>
    <t>762 22-2141.R01</t>
  </si>
  <si>
    <t>762 22-2141.R02</t>
  </si>
  <si>
    <t>D+M Zábradlí - masiv</t>
  </si>
  <si>
    <t>D+M Zábradlí - zrcátko - dýha</t>
  </si>
  <si>
    <t>Montáž obkladů na schodnice - sjednocenop s dlažbou v chodbě odboru dopravy, vč. dodávky dlažby</t>
  </si>
  <si>
    <t>771 27-5511.R01</t>
  </si>
  <si>
    <t>771 27-5511.R02</t>
  </si>
  <si>
    <t>Montáž obkladů na podestu - sjednocenop s dlažbou v chodbě odboru dopravy, vč. dodávky dlažby</t>
  </si>
  <si>
    <t>631313622R01</t>
  </si>
  <si>
    <t>Úprava podlahy vedle schodů (odsekávání, dobetonávky, úprava rampy)</t>
  </si>
  <si>
    <t>41,2*0,5</t>
  </si>
  <si>
    <t>Izolace tepelná podlah na sucho, jednovrstvá, včetně dodávky polystyren tl. 140 mm</t>
  </si>
  <si>
    <t>Dveře vnitřní typové 900/1970, křídlo, OZ, kování, dodávka a montáž, podrobně viz. tabulka prvků</t>
  </si>
  <si>
    <t>Dveře vnitřní typové 800/1970, křídlo, OZ, kování, dodávka a montáž, podrobně viz. tabulka prvků</t>
  </si>
  <si>
    <t>Podlaha povlaková z PVC pásů, podlahovina, skladba P1.2, vč. vytažení na sokl</t>
  </si>
  <si>
    <t>Obklad stěn, viz. výkres D 1.1.b.10</t>
  </si>
  <si>
    <t>721-KAN1</t>
  </si>
  <si>
    <t>Rozvod kanalizace - nápojový automat</t>
  </si>
  <si>
    <t>Vnitřní vodovod</t>
  </si>
  <si>
    <t>722-VOD1</t>
  </si>
  <si>
    <t>Rozvod vody - přívod k nápojovému automatu</t>
  </si>
  <si>
    <t>722-VOD2</t>
  </si>
  <si>
    <t>Stavební přípomoce - sekání, opravy zdiva a obkladů</t>
  </si>
  <si>
    <t>Provizorní oddělení jednotlivých etap - prachotěsné provizorní stěny s průchodem</t>
  </si>
  <si>
    <t>631313662R03</t>
  </si>
  <si>
    <t>Stavební zapravení schodů u klenby - vrchní podesta</t>
  </si>
  <si>
    <t>Nátěry</t>
  </si>
  <si>
    <t>Nátěry ocelových konstrukcí</t>
  </si>
  <si>
    <t>Bourání schodiště</t>
  </si>
  <si>
    <t>Bourání klenbového stropu</t>
  </si>
  <si>
    <t>962032242R01</t>
  </si>
  <si>
    <t>962032251R01</t>
  </si>
  <si>
    <t>Dočasná lávka ve schodišťovém prostoru v pozici podesty 2NP (pevná únosná, tuhá, bezpečná lávka pro propojení IT ve 2NP a kanceláří OD a ŽP</t>
  </si>
  <si>
    <t>005121035R</t>
  </si>
  <si>
    <t>trubka plastová ohebná instalační průměr 23mm (PO)</t>
  </si>
  <si>
    <t>krabice přístrojová (1901, KU 68/1, KP 67, KP 68; KZ 3) bez zapojení</t>
  </si>
  <si>
    <t>ukončení vodiče v rozvaděči vč. zapojení a koncovky do 2.5mm2</t>
  </si>
  <si>
    <t>ukončení vodiče UTP, osazení koncovkou</t>
  </si>
  <si>
    <t>ukončení vodiče v rozvaděči vč. zapojení a koncovky do 6mm2</t>
  </si>
  <si>
    <t>spínač nástěnný prostředí obyčejné 1-pólový řazení 1</t>
  </si>
  <si>
    <t>zásuvka v krabici prostředí obyčejné 10/16A 250V 2P+Z</t>
  </si>
  <si>
    <t>zásuvka v krabici prostředí obyčejné 10/16A 250V 2P+Z průběžná montáž</t>
  </si>
  <si>
    <t>montáž svítidla</t>
  </si>
  <si>
    <t>CYKY 3Bx1.5mm2 (CYKY 3J1.5) 750V (PO)</t>
  </si>
  <si>
    <t>CYKY 3Cx2.5mm2 (CYKY 3J2.5) 750V (PO)</t>
  </si>
  <si>
    <t>CY 4mm2 (H07V-U) zelenožlutý (VU)</t>
  </si>
  <si>
    <t>CY 6mm2 (H07V-U) zelenožlutý (VU)</t>
  </si>
  <si>
    <t>lišta vkládací s víčkem 20mm</t>
  </si>
  <si>
    <t>vodič FTP Cat.6</t>
  </si>
  <si>
    <t>vodič UTP Cat.5</t>
  </si>
  <si>
    <t>datová zásuvka RJ 45</t>
  </si>
  <si>
    <t>M21_B</t>
  </si>
  <si>
    <t>38,00</t>
  </si>
  <si>
    <t>43,00</t>
  </si>
  <si>
    <t>24,00</t>
  </si>
  <si>
    <t>22,00</t>
  </si>
  <si>
    <t>2,00</t>
  </si>
  <si>
    <t>31,00</t>
  </si>
  <si>
    <t>9,00</t>
  </si>
  <si>
    <t>91,00</t>
  </si>
  <si>
    <t>97,00</t>
  </si>
  <si>
    <t>36,00</t>
  </si>
  <si>
    <t>3,00</t>
  </si>
  <si>
    <t>15,00</t>
  </si>
  <si>
    <t>42,00</t>
  </si>
  <si>
    <t>111,00</t>
  </si>
  <si>
    <t>11,00</t>
  </si>
  <si>
    <t>000002</t>
  </si>
  <si>
    <t>00001</t>
  </si>
  <si>
    <t>00202</t>
  </si>
  <si>
    <t>00313</t>
  </si>
  <si>
    <t>00700</t>
  </si>
  <si>
    <t>00775</t>
  </si>
  <si>
    <t>10052</t>
  </si>
  <si>
    <t>11000</t>
  </si>
  <si>
    <t>30004</t>
  </si>
  <si>
    <t>30014</t>
  </si>
  <si>
    <t>33736</t>
  </si>
  <si>
    <t>33766</t>
  </si>
  <si>
    <t>33912</t>
  </si>
  <si>
    <t>33918</t>
  </si>
  <si>
    <t>210010301</t>
  </si>
  <si>
    <t>210100001</t>
  </si>
  <si>
    <t>210100001.1</t>
  </si>
  <si>
    <t>210100002</t>
  </si>
  <si>
    <t>210110001</t>
  </si>
  <si>
    <t>210111021</t>
  </si>
  <si>
    <t>210111022</t>
  </si>
  <si>
    <t>210800105</t>
  </si>
  <si>
    <t>210800106</t>
  </si>
  <si>
    <t>210800526</t>
  </si>
  <si>
    <t>210800527</t>
  </si>
  <si>
    <t>220280511.1</t>
  </si>
  <si>
    <t>2-rámeček</t>
  </si>
  <si>
    <t>3-rámeček</t>
  </si>
  <si>
    <t>4-rámeček</t>
  </si>
  <si>
    <t>dovybavení rozavděče R-stáv.</t>
  </si>
  <si>
    <t>LED svítidlo, ozn. A - 50 W</t>
  </si>
  <si>
    <t>slaboproudý konektor, komplet RJ 45</t>
  </si>
  <si>
    <t>trubka ohebná instal. PVC 2323 průměr 23</t>
  </si>
  <si>
    <t>krabice KU 68/1</t>
  </si>
  <si>
    <t>spínač kolébkový č. 1</t>
  </si>
  <si>
    <t>zásuvka v krabici prost.obyč.10/16A 250V 2P+Z</t>
  </si>
  <si>
    <t>spojka na kabel UTP</t>
  </si>
  <si>
    <t>víčko lišty vkládací 20mm</t>
  </si>
  <si>
    <t>lišta vkládací 20mm</t>
  </si>
  <si>
    <t>CY  4mm2 (H07V-U) zelenožlutý</t>
  </si>
  <si>
    <t>CY 6mm2 (H07V-U) zelenožlutý</t>
  </si>
  <si>
    <t>CYKY 3Bx1.5mm2 (CYKY 3J1.5)</t>
  </si>
  <si>
    <t>CYKY 3Cx2.5mm2 (CYKY 3J2.5)</t>
  </si>
  <si>
    <t>POMAT</t>
  </si>
  <si>
    <t>Podružný materiál</t>
  </si>
  <si>
    <t xml:space="preserve">Stavební úpravy vstupních prostor v čp. 56, budova MěÚ Český Brod – 1. etapa </t>
  </si>
  <si>
    <t>náměstí Arnošta z Pardubic č.p. 56</t>
  </si>
  <si>
    <t>ing. Petr Strnad</t>
  </si>
  <si>
    <t>Zúčtovatelná rezerva investora z celkových nákladů stavebních oddílů bez VRN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</si>
</sst>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dd/mm/yy"/>
    <numFmt numFmtId="169" formatCode="#,##0\ &quot;Kč&quot;"/>
    <numFmt numFmtId="170" formatCode="0.00000"/>
    <numFmt numFmtId="171" formatCode="#,##0.00\ [$CZK]"/>
    <numFmt numFmtId="172" formatCode="#,##0.00\ &quot;Kč&quot;"/>
    <numFmt numFmtId="173" formatCode="#,##0.00\ _K_č"/>
    <numFmt numFmtId="174" formatCode="#,##0.00000"/>
    <numFmt numFmtId="175" formatCode="[$-405]d\.\ mmmm\ yyyy"/>
    <numFmt numFmtId="176" formatCode="[$-10405]#,##0.00;\-#,##0.00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8"/>
      <name val="Arial CE"/>
      <family val="0"/>
    </font>
    <font>
      <sz val="8"/>
      <color indexed="12"/>
      <name val="Arial CE"/>
      <family val="0"/>
    </font>
    <font>
      <sz val="11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6"/>
      <name val="Arial CE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CC"/>
      <name val="Arial CE"/>
      <family val="0"/>
    </font>
    <font>
      <sz val="8"/>
      <color rgb="FF000000"/>
      <name val="Arial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Font="1" applyBorder="1" applyAlignment="1">
      <alignment horizontal="right" indent="1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3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4" xfId="0" applyNumberFormat="1" applyFont="1" applyFill="1" applyBorder="1" applyAlignment="1">
      <alignment horizontal="center" vertical="center" wrapText="1" shrinkToFit="1"/>
    </xf>
    <xf numFmtId="3" fontId="3" fillId="33" borderId="35" xfId="0" applyNumberFormat="1" applyFont="1" applyFill="1" applyBorder="1" applyAlignment="1">
      <alignment horizontal="center" vertical="center" wrapText="1" shrinkToFit="1"/>
    </xf>
    <xf numFmtId="3" fontId="3" fillId="0" borderId="18" xfId="0" applyNumberFormat="1" applyFont="1" applyBorder="1" applyAlignment="1">
      <alignment horizontal="right" wrapText="1" shrinkToFit="1"/>
    </xf>
    <xf numFmtId="3" fontId="3" fillId="0" borderId="18" xfId="0" applyNumberFormat="1" applyFont="1" applyBorder="1" applyAlignment="1">
      <alignment horizontal="right" shrinkToFit="1"/>
    </xf>
    <xf numFmtId="3" fontId="0" fillId="0" borderId="18" xfId="0" applyNumberFormat="1" applyBorder="1" applyAlignment="1">
      <alignment shrinkToFit="1"/>
    </xf>
    <xf numFmtId="3" fontId="52" fillId="23" borderId="15" xfId="0" applyNumberFormat="1" applyFont="1" applyFill="1" applyBorder="1" applyAlignment="1">
      <alignment wrapText="1" shrinkToFit="1"/>
    </xf>
    <xf numFmtId="3" fontId="52" fillId="23" borderId="15" xfId="0" applyNumberFormat="1" applyFont="1" applyFill="1" applyBorder="1" applyAlignment="1">
      <alignment shrinkToFit="1"/>
    </xf>
    <xf numFmtId="0" fontId="4" fillId="33" borderId="36" xfId="0" applyFont="1" applyFill="1" applyBorder="1" applyAlignment="1">
      <alignment horizontal="left" vertical="center" indent="1"/>
    </xf>
    <xf numFmtId="0" fontId="5" fillId="33" borderId="37" xfId="0" applyFont="1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4" fontId="4" fillId="33" borderId="37" xfId="0" applyNumberFormat="1" applyFont="1" applyFill="1" applyBorder="1" applyAlignment="1">
      <alignment horizontal="left" vertical="center"/>
    </xf>
    <xf numFmtId="0" fontId="0" fillId="33" borderId="37" xfId="0" applyFill="1" applyBorder="1" applyAlignment="1">
      <alignment/>
    </xf>
    <xf numFmtId="49" fontId="5" fillId="33" borderId="38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12" fillId="0" borderId="28" xfId="0" applyFont="1" applyBorder="1" applyAlignment="1">
      <alignment vertical="top"/>
    </xf>
    <xf numFmtId="0" fontId="12" fillId="0" borderId="28" xfId="0" applyNumberFormat="1" applyFont="1" applyBorder="1" applyAlignment="1">
      <alignment vertical="top"/>
    </xf>
    <xf numFmtId="0" fontId="12" fillId="0" borderId="43" xfId="0" applyFont="1" applyBorder="1" applyAlignment="1">
      <alignment vertical="top" shrinkToFit="1"/>
    </xf>
    <xf numFmtId="174" fontId="12" fillId="0" borderId="44" xfId="0" applyNumberFormat="1" applyFont="1" applyBorder="1" applyAlignment="1">
      <alignment vertical="top" shrinkToFit="1"/>
    </xf>
    <xf numFmtId="4" fontId="12" fillId="0" borderId="44" xfId="0" applyNumberFormat="1" applyFont="1" applyBorder="1" applyAlignment="1">
      <alignment vertical="top" shrinkToFit="1"/>
    </xf>
    <xf numFmtId="0" fontId="12" fillId="0" borderId="17" xfId="0" applyFont="1" applyBorder="1" applyAlignment="1">
      <alignment vertical="top"/>
    </xf>
    <xf numFmtId="0" fontId="12" fillId="0" borderId="17" xfId="0" applyNumberFormat="1" applyFont="1" applyBorder="1" applyAlignment="1">
      <alignment vertical="top"/>
    </xf>
    <xf numFmtId="0" fontId="12" fillId="0" borderId="45" xfId="0" applyFont="1" applyBorder="1" applyAlignment="1">
      <alignment vertical="top" shrinkToFit="1"/>
    </xf>
    <xf numFmtId="174" fontId="12" fillId="0" borderId="46" xfId="0" applyNumberFormat="1" applyFont="1" applyBorder="1" applyAlignment="1">
      <alignment vertical="top" shrinkToFit="1"/>
    </xf>
    <xf numFmtId="4" fontId="12" fillId="0" borderId="46" xfId="0" applyNumberFormat="1" applyFont="1" applyBorder="1" applyAlignment="1">
      <alignment vertical="top" shrinkToFit="1"/>
    </xf>
    <xf numFmtId="0" fontId="12" fillId="0" borderId="44" xfId="0" applyNumberFormat="1" applyFont="1" applyBorder="1" applyAlignment="1">
      <alignment horizontal="left" vertical="top" wrapText="1"/>
    </xf>
    <xf numFmtId="0" fontId="12" fillId="0" borderId="46" xfId="0" applyNumberFormat="1" applyFont="1" applyBorder="1" applyAlignment="1">
      <alignment horizontal="left" vertical="top" wrapText="1"/>
    </xf>
    <xf numFmtId="0" fontId="0" fillId="34" borderId="21" xfId="0" applyFill="1" applyBorder="1" applyAlignment="1">
      <alignment vertical="top"/>
    </xf>
    <xf numFmtId="49" fontId="0" fillId="34" borderId="21" xfId="0" applyNumberFormat="1" applyFill="1" applyBorder="1" applyAlignment="1">
      <alignment vertical="top"/>
    </xf>
    <xf numFmtId="49" fontId="0" fillId="34" borderId="27" xfId="0" applyNumberFormat="1" applyFill="1" applyBorder="1" applyAlignment="1">
      <alignment vertical="top"/>
    </xf>
    <xf numFmtId="4" fontId="5" fillId="34" borderId="21" xfId="0" applyNumberFormat="1" applyFont="1" applyFill="1" applyBorder="1" applyAlignment="1">
      <alignment vertical="top"/>
    </xf>
    <xf numFmtId="4" fontId="5" fillId="34" borderId="18" xfId="0" applyNumberFormat="1" applyFont="1" applyFill="1" applyBorder="1" applyAlignment="1">
      <alignment vertical="top"/>
    </xf>
    <xf numFmtId="49" fontId="0" fillId="0" borderId="22" xfId="0" applyNumberFormat="1" applyFont="1" applyBorder="1" applyAlignment="1">
      <alignment horizontal="right" vertical="center"/>
    </xf>
    <xf numFmtId="49" fontId="0" fillId="0" borderId="19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right" vertical="center"/>
    </xf>
    <xf numFmtId="49" fontId="0" fillId="33" borderId="38" xfId="0" applyNumberFormat="1" applyFill="1" applyBorder="1" applyAlignment="1">
      <alignment horizontal="right" vertical="center"/>
    </xf>
    <xf numFmtId="0" fontId="13" fillId="0" borderId="43" xfId="0" applyNumberFormat="1" applyFont="1" applyBorder="1" applyAlignment="1">
      <alignment vertical="top" wrapText="1" shrinkToFit="1"/>
    </xf>
    <xf numFmtId="174" fontId="13" fillId="0" borderId="44" xfId="0" applyNumberFormat="1" applyFont="1" applyBorder="1" applyAlignment="1">
      <alignment vertical="top" wrapText="1" shrinkToFit="1"/>
    </xf>
    <xf numFmtId="0" fontId="13" fillId="0" borderId="44" xfId="0" applyNumberFormat="1" applyFont="1" applyBorder="1" applyAlignment="1" quotePrefix="1">
      <alignment horizontal="left" vertical="top" wrapText="1"/>
    </xf>
    <xf numFmtId="0" fontId="0" fillId="33" borderId="47" xfId="0" applyFill="1" applyBorder="1" applyAlignment="1">
      <alignment/>
    </xf>
    <xf numFmtId="49" fontId="0" fillId="33" borderId="48" xfId="0" applyNumberFormat="1" applyFill="1" applyBorder="1" applyAlignment="1">
      <alignment/>
    </xf>
    <xf numFmtId="49" fontId="0" fillId="33" borderId="48" xfId="0" applyNumberForma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4" xfId="0" applyFill="1" applyBorder="1" applyAlignment="1">
      <alignment/>
    </xf>
    <xf numFmtId="49" fontId="0" fillId="33" borderId="34" xfId="0" applyNumberFormat="1" applyFill="1" applyBorder="1" applyAlignment="1">
      <alignment/>
    </xf>
    <xf numFmtId="0" fontId="0" fillId="33" borderId="50" xfId="0" applyFill="1" applyBorder="1" applyAlignment="1">
      <alignment wrapText="1"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 wrapText="1"/>
    </xf>
    <xf numFmtId="0" fontId="0" fillId="33" borderId="17" xfId="0" applyFill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0" fillId="33" borderId="45" xfId="0" applyFill="1" applyBorder="1" applyAlignment="1">
      <alignment vertical="top" shrinkToFit="1"/>
    </xf>
    <xf numFmtId="174" fontId="0" fillId="33" borderId="46" xfId="0" applyNumberFormat="1" applyFill="1" applyBorder="1" applyAlignment="1">
      <alignment vertical="top" shrinkToFit="1"/>
    </xf>
    <xf numFmtId="4" fontId="0" fillId="33" borderId="46" xfId="0" applyNumberFormat="1" applyFill="1" applyBorder="1" applyAlignment="1">
      <alignment vertical="top" shrinkToFit="1"/>
    </xf>
    <xf numFmtId="0" fontId="0" fillId="33" borderId="53" xfId="0" applyFill="1" applyBorder="1" applyAlignment="1">
      <alignment vertical="top"/>
    </xf>
    <xf numFmtId="49" fontId="0" fillId="33" borderId="53" xfId="0" applyNumberFormat="1" applyFill="1" applyBorder="1" applyAlignment="1">
      <alignment vertical="top"/>
    </xf>
    <xf numFmtId="49" fontId="0" fillId="33" borderId="54" xfId="0" applyNumberFormat="1" applyFill="1" applyBorder="1" applyAlignment="1">
      <alignment vertical="top"/>
    </xf>
    <xf numFmtId="0" fontId="0" fillId="33" borderId="55" xfId="0" applyFill="1" applyBorder="1" applyAlignment="1">
      <alignment vertical="top"/>
    </xf>
    <xf numFmtId="174" fontId="0" fillId="33" borderId="54" xfId="0" applyNumberFormat="1" applyFill="1" applyBorder="1" applyAlignment="1">
      <alignment vertical="top"/>
    </xf>
    <xf numFmtId="4" fontId="0" fillId="33" borderId="54" xfId="0" applyNumberFormat="1" applyFill="1" applyBorder="1" applyAlignment="1">
      <alignment vertical="top"/>
    </xf>
    <xf numFmtId="0" fontId="0" fillId="33" borderId="46" xfId="0" applyNumberFormat="1" applyFill="1" applyBorder="1" applyAlignment="1">
      <alignment horizontal="left" vertical="top" wrapText="1"/>
    </xf>
    <xf numFmtId="0" fontId="0" fillId="33" borderId="53" xfId="0" applyFill="1" applyBorder="1" applyAlignment="1">
      <alignment vertical="top"/>
    </xf>
    <xf numFmtId="49" fontId="0" fillId="33" borderId="53" xfId="0" applyNumberFormat="1" applyFill="1" applyBorder="1" applyAlignment="1">
      <alignment vertical="top"/>
    </xf>
    <xf numFmtId="49" fontId="0" fillId="33" borderId="54" xfId="0" applyNumberFormat="1" applyFill="1" applyBorder="1" applyAlignment="1">
      <alignment vertical="top"/>
    </xf>
    <xf numFmtId="0" fontId="0" fillId="33" borderId="55" xfId="0" applyFill="1" applyBorder="1" applyAlignment="1">
      <alignment vertical="top"/>
    </xf>
    <xf numFmtId="174" fontId="0" fillId="33" borderId="54" xfId="0" applyNumberFormat="1" applyFill="1" applyBorder="1" applyAlignment="1">
      <alignment vertical="top"/>
    </xf>
    <xf numFmtId="4" fontId="0" fillId="33" borderId="54" xfId="0" applyNumberFormat="1" applyFill="1" applyBorder="1" applyAlignment="1">
      <alignment vertical="top"/>
    </xf>
    <xf numFmtId="0" fontId="12" fillId="0" borderId="44" xfId="0" applyNumberFormat="1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vertical="top"/>
    </xf>
    <xf numFmtId="0" fontId="12" fillId="0" borderId="28" xfId="0" applyNumberFormat="1" applyFont="1" applyFill="1" applyBorder="1" applyAlignment="1">
      <alignment vertical="top"/>
    </xf>
    <xf numFmtId="0" fontId="12" fillId="0" borderId="43" xfId="0" applyFont="1" applyFill="1" applyBorder="1" applyAlignment="1">
      <alignment vertical="top" shrinkToFit="1"/>
    </xf>
    <xf numFmtId="174" fontId="12" fillId="0" borderId="44" xfId="0" applyNumberFormat="1" applyFont="1" applyFill="1" applyBorder="1" applyAlignment="1">
      <alignment vertical="top" shrinkToFit="1"/>
    </xf>
    <xf numFmtId="4" fontId="12" fillId="0" borderId="44" xfId="0" applyNumberFormat="1" applyFont="1" applyFill="1" applyBorder="1" applyAlignment="1">
      <alignment vertical="top" shrinkToFit="1"/>
    </xf>
    <xf numFmtId="0" fontId="0" fillId="33" borderId="0" xfId="0" applyFill="1" applyBorder="1" applyAlignment="1">
      <alignment wrapText="1"/>
    </xf>
    <xf numFmtId="0" fontId="0" fillId="33" borderId="53" xfId="0" applyFill="1" applyBorder="1" applyAlignment="1">
      <alignment vertical="top"/>
    </xf>
    <xf numFmtId="49" fontId="0" fillId="33" borderId="53" xfId="0" applyNumberFormat="1" applyFill="1" applyBorder="1" applyAlignment="1">
      <alignment vertical="top"/>
    </xf>
    <xf numFmtId="49" fontId="0" fillId="33" borderId="54" xfId="0" applyNumberFormat="1" applyFill="1" applyBorder="1" applyAlignment="1">
      <alignment vertical="top"/>
    </xf>
    <xf numFmtId="0" fontId="0" fillId="33" borderId="55" xfId="0" applyFill="1" applyBorder="1" applyAlignment="1">
      <alignment vertical="top"/>
    </xf>
    <xf numFmtId="174" fontId="0" fillId="33" borderId="54" xfId="0" applyNumberFormat="1" applyFill="1" applyBorder="1" applyAlignment="1">
      <alignment vertical="top"/>
    </xf>
    <xf numFmtId="4" fontId="0" fillId="33" borderId="54" xfId="0" applyNumberFormat="1" applyFill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0" fillId="33" borderId="45" xfId="0" applyFill="1" applyBorder="1" applyAlignment="1">
      <alignment vertical="top" shrinkToFit="1"/>
    </xf>
    <xf numFmtId="174" fontId="0" fillId="33" borderId="46" xfId="0" applyNumberFormat="1" applyFill="1" applyBorder="1" applyAlignment="1">
      <alignment vertical="top" shrinkToFit="1"/>
    </xf>
    <xf numFmtId="4" fontId="0" fillId="33" borderId="46" xfId="0" applyNumberFormat="1" applyFill="1" applyBorder="1" applyAlignment="1">
      <alignment vertical="top" shrinkToFit="1"/>
    </xf>
    <xf numFmtId="0" fontId="0" fillId="33" borderId="46" xfId="0" applyNumberFormat="1" applyFill="1" applyBorder="1" applyAlignment="1">
      <alignment horizontal="left" vertical="top" wrapText="1"/>
    </xf>
    <xf numFmtId="0" fontId="0" fillId="33" borderId="17" xfId="0" applyFill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0" fillId="33" borderId="45" xfId="0" applyFill="1" applyBorder="1" applyAlignment="1">
      <alignment vertical="top" shrinkToFit="1"/>
    </xf>
    <xf numFmtId="174" fontId="0" fillId="33" borderId="46" xfId="0" applyNumberFormat="1" applyFill="1" applyBorder="1" applyAlignment="1">
      <alignment vertical="top" shrinkToFit="1"/>
    </xf>
    <xf numFmtId="4" fontId="0" fillId="33" borderId="46" xfId="0" applyNumberFormat="1" applyFill="1" applyBorder="1" applyAlignment="1">
      <alignment vertical="top" shrinkToFit="1"/>
    </xf>
    <xf numFmtId="0" fontId="0" fillId="33" borderId="46" xfId="0" applyNumberFormat="1" applyFill="1" applyBorder="1" applyAlignment="1">
      <alignment horizontal="left" vertical="top" wrapText="1"/>
    </xf>
    <xf numFmtId="0" fontId="12" fillId="0" borderId="44" xfId="0" applyNumberFormat="1" applyFont="1" applyBorder="1" applyAlignment="1" quotePrefix="1">
      <alignment horizontal="left" vertical="top" wrapText="1"/>
    </xf>
    <xf numFmtId="0" fontId="12" fillId="0" borderId="43" xfId="0" applyNumberFormat="1" applyFont="1" applyBorder="1" applyAlignment="1">
      <alignment vertical="top" wrapText="1" shrinkToFit="1"/>
    </xf>
    <xf numFmtId="174" fontId="12" fillId="0" borderId="44" xfId="0" applyNumberFormat="1" applyFont="1" applyBorder="1" applyAlignment="1">
      <alignment vertical="top" wrapText="1" shrinkToFit="1"/>
    </xf>
    <xf numFmtId="0" fontId="0" fillId="33" borderId="17" xfId="0" applyNumberFormat="1" applyFill="1" applyBorder="1" applyAlignment="1">
      <alignment horizontal="left" vertical="top"/>
    </xf>
    <xf numFmtId="0" fontId="14" fillId="0" borderId="0" xfId="49" applyFont="1" applyFill="1" applyBorder="1" applyAlignment="1">
      <alignment readingOrder="1"/>
      <protection/>
    </xf>
    <xf numFmtId="0" fontId="14" fillId="0" borderId="0" xfId="49" applyFont="1" applyFill="1" applyBorder="1" applyAlignment="1">
      <alignment/>
      <protection/>
    </xf>
    <xf numFmtId="0" fontId="14" fillId="0" borderId="0" xfId="53" applyFont="1" applyFill="1" applyBorder="1" applyAlignment="1">
      <alignment/>
      <protection/>
    </xf>
    <xf numFmtId="0" fontId="14" fillId="0" borderId="0" xfId="55" applyFont="1" applyFill="1" applyBorder="1" applyAlignment="1">
      <alignment/>
      <protection/>
    </xf>
    <xf numFmtId="0" fontId="14" fillId="0" borderId="0" xfId="47" applyFont="1" applyFill="1" applyBorder="1" applyAlignment="1">
      <alignment/>
      <protection/>
    </xf>
    <xf numFmtId="0" fontId="53" fillId="0" borderId="0" xfId="46" applyNumberFormat="1" applyFont="1" applyFill="1" applyBorder="1" applyAlignment="1">
      <alignment vertical="top" wrapText="1" readingOrder="1"/>
      <protection/>
    </xf>
    <xf numFmtId="0" fontId="53" fillId="0" borderId="0" xfId="46" applyNumberFormat="1" applyFont="1" applyFill="1" applyBorder="1" applyAlignment="1">
      <alignment horizontal="right" vertical="top" wrapText="1" readingOrder="1"/>
      <protection/>
    </xf>
    <xf numFmtId="176" fontId="53" fillId="0" borderId="0" xfId="46" applyNumberFormat="1" applyFont="1" applyFill="1" applyBorder="1" applyAlignment="1">
      <alignment horizontal="right" vertical="top" wrapText="1" readingOrder="1"/>
      <protection/>
    </xf>
    <xf numFmtId="0" fontId="12" fillId="0" borderId="0" xfId="0" applyNumberFormat="1" applyFont="1" applyBorder="1" applyAlignment="1">
      <alignment horizontal="left" vertical="top" wrapText="1"/>
    </xf>
    <xf numFmtId="174" fontId="12" fillId="0" borderId="0" xfId="0" applyNumberFormat="1" applyFont="1" applyBorder="1" applyAlignment="1">
      <alignment vertical="top" shrinkToFit="1"/>
    </xf>
    <xf numFmtId="0" fontId="53" fillId="0" borderId="34" xfId="46" applyNumberFormat="1" applyFont="1" applyFill="1" applyBorder="1" applyAlignment="1">
      <alignment vertical="top" wrapText="1" readingOrder="1"/>
      <protection/>
    </xf>
    <xf numFmtId="0" fontId="53" fillId="0" borderId="44" xfId="46" applyNumberFormat="1" applyFont="1" applyFill="1" applyBorder="1" applyAlignment="1">
      <alignment vertical="top" wrapText="1" readingOrder="1"/>
      <protection/>
    </xf>
    <xf numFmtId="176" fontId="53" fillId="0" borderId="34" xfId="46" applyNumberFormat="1" applyFont="1" applyFill="1" applyBorder="1" applyAlignment="1">
      <alignment vertical="top" wrapText="1" readingOrder="1"/>
      <protection/>
    </xf>
    <xf numFmtId="176" fontId="53" fillId="0" borderId="44" xfId="46" applyNumberFormat="1" applyFont="1" applyFill="1" applyBorder="1" applyAlignment="1">
      <alignment vertical="top" wrapText="1" readingOrder="1"/>
      <protection/>
    </xf>
    <xf numFmtId="0" fontId="15" fillId="0" borderId="34" xfId="50" applyFont="1" applyFill="1" applyBorder="1" applyAlignment="1">
      <alignment/>
      <protection/>
    </xf>
    <xf numFmtId="0" fontId="15" fillId="0" borderId="44" xfId="50" applyFont="1" applyFill="1" applyBorder="1" applyAlignment="1">
      <alignment/>
      <protection/>
    </xf>
    <xf numFmtId="0" fontId="12" fillId="0" borderId="44" xfId="0" applyNumberFormat="1" applyFont="1" applyBorder="1" applyAlignment="1">
      <alignment vertical="top"/>
    </xf>
    <xf numFmtId="0" fontId="12" fillId="0" borderId="44" xfId="0" applyFont="1" applyBorder="1" applyAlignment="1">
      <alignment vertical="top" shrinkToFit="1"/>
    </xf>
    <xf numFmtId="0" fontId="0" fillId="33" borderId="21" xfId="0" applyFill="1" applyBorder="1" applyAlignment="1">
      <alignment vertical="top"/>
    </xf>
    <xf numFmtId="0" fontId="0" fillId="33" borderId="21" xfId="0" applyNumberFormat="1" applyFill="1" applyBorder="1" applyAlignment="1">
      <alignment vertical="top"/>
    </xf>
    <xf numFmtId="0" fontId="0" fillId="33" borderId="27" xfId="0" applyNumberFormat="1" applyFill="1" applyBorder="1" applyAlignment="1">
      <alignment horizontal="left" vertical="top" wrapText="1"/>
    </xf>
    <xf numFmtId="0" fontId="0" fillId="33" borderId="56" xfId="0" applyFill="1" applyBorder="1" applyAlignment="1">
      <alignment vertical="top" shrinkToFit="1"/>
    </xf>
    <xf numFmtId="174" fontId="0" fillId="33" borderId="27" xfId="0" applyNumberFormat="1" applyFill="1" applyBorder="1" applyAlignment="1">
      <alignment vertical="top" shrinkToFit="1"/>
    </xf>
    <xf numFmtId="4" fontId="0" fillId="33" borderId="27" xfId="0" applyNumberFormat="1" applyFill="1" applyBorder="1" applyAlignment="1">
      <alignment vertical="top" shrinkToFit="1"/>
    </xf>
    <xf numFmtId="0" fontId="3" fillId="35" borderId="0" xfId="0" applyFont="1" applyFill="1" applyAlignment="1">
      <alignment horizontal="left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9" fontId="0" fillId="0" borderId="20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56" xfId="0" applyNumberFormat="1" applyBorder="1" applyAlignment="1">
      <alignment horizontal="left" vertical="center"/>
    </xf>
    <xf numFmtId="49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1" fontId="0" fillId="0" borderId="15" xfId="0" applyNumberFormat="1" applyFont="1" applyBorder="1" applyAlignment="1">
      <alignment horizontal="right" indent="1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/>
    </xf>
    <xf numFmtId="4" fontId="10" fillId="0" borderId="18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6" xfId="0" applyNumberFormat="1" applyFont="1" applyBorder="1" applyAlignment="1">
      <alignment horizontal="right" vertical="center" indent="1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3" borderId="32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4" fontId="9" fillId="33" borderId="37" xfId="0" applyNumberFormat="1" applyFont="1" applyFill="1" applyBorder="1" applyAlignment="1">
      <alignment horizontal="right" vertical="center"/>
    </xf>
    <xf numFmtId="2" fontId="9" fillId="33" borderId="37" xfId="0" applyNumberFormat="1" applyFont="1" applyFill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56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0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1" xfId="0" applyBorder="1" applyAlignment="1">
      <alignment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10" xfId="47"/>
    <cellStyle name="normální 2" xfId="48"/>
    <cellStyle name="Normální 3" xfId="49"/>
    <cellStyle name="Normální 4" xfId="50"/>
    <cellStyle name="Normální 5" xfId="51"/>
    <cellStyle name="Normální 6" xfId="52"/>
    <cellStyle name="Normální 7" xfId="53"/>
    <cellStyle name="Normální 8" xfId="54"/>
    <cellStyle name="Normální 9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6" t="s">
        <v>34</v>
      </c>
    </row>
    <row r="2" spans="1:7" ht="57.75" customHeight="1">
      <c r="A2" s="224" t="s">
        <v>35</v>
      </c>
      <c r="B2" s="224"/>
      <c r="C2" s="224"/>
      <c r="D2" s="224"/>
      <c r="E2" s="224"/>
      <c r="F2" s="224"/>
      <c r="G2" s="224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N43"/>
  <sheetViews>
    <sheetView showGridLines="0" tabSelected="1" zoomScaleSheetLayoutView="75" workbookViewId="0" topLeftCell="B1">
      <selection activeCell="B1" sqref="B1:I1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1.125" style="1" customWidth="1"/>
    <col min="10" max="10" width="4.25390625" style="0" customWidth="1"/>
    <col min="11" max="14" width="10.75390625" style="0" customWidth="1"/>
  </cols>
  <sheetData>
    <row r="1" spans="1:9" ht="33.75" customHeight="1">
      <c r="A1" s="67" t="s">
        <v>32</v>
      </c>
      <c r="B1" s="225" t="s">
        <v>38</v>
      </c>
      <c r="C1" s="226"/>
      <c r="D1" s="226"/>
      <c r="E1" s="226"/>
      <c r="F1" s="226"/>
      <c r="G1" s="226"/>
      <c r="H1" s="226"/>
      <c r="I1" s="227"/>
    </row>
    <row r="2" spans="1:14" ht="23.25" customHeight="1">
      <c r="A2" s="4"/>
      <c r="B2" s="76" t="s">
        <v>36</v>
      </c>
      <c r="C2" s="77"/>
      <c r="D2" s="233" t="s">
        <v>569</v>
      </c>
      <c r="E2" s="234"/>
      <c r="F2" s="234"/>
      <c r="G2" s="234"/>
      <c r="H2" s="234"/>
      <c r="I2" s="235"/>
      <c r="N2" s="2"/>
    </row>
    <row r="3" spans="1:9" ht="23.25" customHeight="1">
      <c r="A3" s="4"/>
      <c r="B3" s="78" t="s">
        <v>41</v>
      </c>
      <c r="C3" s="79"/>
      <c r="D3" s="241" t="s">
        <v>570</v>
      </c>
      <c r="E3" s="242"/>
      <c r="F3" s="242"/>
      <c r="G3" s="242"/>
      <c r="H3" s="242"/>
      <c r="I3" s="243"/>
    </row>
    <row r="4" spans="1:9" ht="23.25" customHeight="1" hidden="1">
      <c r="A4" s="4"/>
      <c r="B4" s="80" t="s">
        <v>40</v>
      </c>
      <c r="C4" s="81"/>
      <c r="D4" s="82"/>
      <c r="E4" s="82"/>
      <c r="F4" s="83"/>
      <c r="G4" s="84"/>
      <c r="H4" s="83"/>
      <c r="I4" s="85"/>
    </row>
    <row r="5" spans="1:9" ht="24" customHeight="1">
      <c r="A5" s="4"/>
      <c r="B5" s="46" t="s">
        <v>20</v>
      </c>
      <c r="C5" s="5"/>
      <c r="D5" s="274" t="s">
        <v>233</v>
      </c>
      <c r="E5" s="26"/>
      <c r="F5" s="26"/>
      <c r="G5" s="26"/>
      <c r="H5" s="28" t="s">
        <v>29</v>
      </c>
      <c r="I5" s="11"/>
    </row>
    <row r="6" spans="1:9" ht="15.75" customHeight="1">
      <c r="A6" s="4"/>
      <c r="B6" s="40"/>
      <c r="C6" s="26"/>
      <c r="D6" s="86"/>
      <c r="E6" s="26"/>
      <c r="F6" s="26"/>
      <c r="G6" s="26"/>
      <c r="H6" s="28" t="s">
        <v>30</v>
      </c>
      <c r="I6" s="11"/>
    </row>
    <row r="7" spans="1:9" ht="15.75" customHeight="1">
      <c r="A7" s="4"/>
      <c r="B7" s="41"/>
      <c r="C7" s="87"/>
      <c r="D7" s="75"/>
      <c r="E7" s="33"/>
      <c r="F7" s="33"/>
      <c r="G7" s="33"/>
      <c r="H7" s="35"/>
      <c r="I7" s="50"/>
    </row>
    <row r="8" spans="1:9" ht="24" customHeight="1" hidden="1">
      <c r="A8" s="4"/>
      <c r="B8" s="46" t="s">
        <v>18</v>
      </c>
      <c r="C8" s="5"/>
      <c r="D8" s="34"/>
      <c r="E8" s="5"/>
      <c r="F8" s="5"/>
      <c r="G8" s="44"/>
      <c r="H8" s="28" t="s">
        <v>29</v>
      </c>
      <c r="I8" s="11"/>
    </row>
    <row r="9" spans="1:9" ht="15.75" customHeight="1" hidden="1">
      <c r="A9" s="4"/>
      <c r="B9" s="4"/>
      <c r="C9" s="5"/>
      <c r="D9" s="34"/>
      <c r="E9" s="5"/>
      <c r="F9" s="5"/>
      <c r="G9" s="44"/>
      <c r="H9" s="28" t="s">
        <v>30</v>
      </c>
      <c r="I9" s="11"/>
    </row>
    <row r="10" spans="1:9" ht="15.75" customHeight="1" hidden="1">
      <c r="A10" s="4"/>
      <c r="B10" s="51"/>
      <c r="C10" s="27"/>
      <c r="D10" s="45"/>
      <c r="E10" s="53"/>
      <c r="F10" s="53"/>
      <c r="G10" s="52"/>
      <c r="H10" s="52"/>
      <c r="I10" s="50"/>
    </row>
    <row r="11" spans="1:9" ht="24" customHeight="1">
      <c r="A11" s="4"/>
      <c r="B11" s="46" t="s">
        <v>17</v>
      </c>
      <c r="C11" s="5"/>
      <c r="D11" s="273"/>
      <c r="E11" s="273"/>
      <c r="F11" s="273"/>
      <c r="G11" s="273"/>
      <c r="H11" s="28" t="s">
        <v>29</v>
      </c>
      <c r="I11" s="11"/>
    </row>
    <row r="12" spans="1:9" ht="15.75" customHeight="1">
      <c r="A12" s="4"/>
      <c r="B12" s="40"/>
      <c r="C12" s="26"/>
      <c r="D12" s="250"/>
      <c r="E12" s="250"/>
      <c r="F12" s="250"/>
      <c r="G12" s="250"/>
      <c r="H12" s="28" t="s">
        <v>30</v>
      </c>
      <c r="I12" s="11"/>
    </row>
    <row r="13" spans="1:9" ht="15.75" customHeight="1">
      <c r="A13" s="4"/>
      <c r="B13" s="41"/>
      <c r="C13" s="87"/>
      <c r="D13" s="251"/>
      <c r="E13" s="251"/>
      <c r="F13" s="251"/>
      <c r="G13" s="251"/>
      <c r="H13" s="29"/>
      <c r="I13" s="50"/>
    </row>
    <row r="14" spans="1:9" ht="24" customHeight="1">
      <c r="A14" s="4"/>
      <c r="B14" s="62" t="s">
        <v>19</v>
      </c>
      <c r="C14" s="63"/>
      <c r="D14" s="273" t="s">
        <v>571</v>
      </c>
      <c r="E14" s="273"/>
      <c r="F14" s="273"/>
      <c r="G14" s="273"/>
      <c r="H14" s="64"/>
      <c r="I14" s="65"/>
    </row>
    <row r="15" spans="1:9" ht="32.25" customHeight="1">
      <c r="A15" s="4"/>
      <c r="B15" s="51" t="s">
        <v>27</v>
      </c>
      <c r="C15" s="66"/>
      <c r="D15" s="52"/>
      <c r="E15" s="236"/>
      <c r="F15" s="236"/>
      <c r="G15" s="244"/>
      <c r="H15" s="244"/>
      <c r="I15" s="74"/>
    </row>
    <row r="16" spans="1:9" ht="23.25" customHeight="1">
      <c r="A16" s="113" t="s">
        <v>21</v>
      </c>
      <c r="B16" s="230" t="s">
        <v>81</v>
      </c>
      <c r="C16" s="231"/>
      <c r="D16" s="232"/>
      <c r="E16" s="248"/>
      <c r="F16" s="249"/>
      <c r="G16" s="245">
        <f>'Etapa 1'!G285</f>
        <v>0</v>
      </c>
      <c r="H16" s="246"/>
      <c r="I16" s="247"/>
    </row>
    <row r="17" spans="1:9" ht="23.25" customHeight="1">
      <c r="A17" s="113" t="s">
        <v>46</v>
      </c>
      <c r="B17" s="230"/>
      <c r="C17" s="231"/>
      <c r="D17" s="232"/>
      <c r="E17" s="248"/>
      <c r="F17" s="249"/>
      <c r="G17" s="245"/>
      <c r="H17" s="246"/>
      <c r="I17" s="247"/>
    </row>
    <row r="18" spans="1:9" ht="23.25" customHeight="1">
      <c r="A18" s="4"/>
      <c r="B18" s="68" t="s">
        <v>24</v>
      </c>
      <c r="C18" s="69"/>
      <c r="D18" s="70"/>
      <c r="E18" s="260"/>
      <c r="F18" s="261"/>
      <c r="G18" s="245">
        <f>SUM(G16:I16)</f>
        <v>0</v>
      </c>
      <c r="H18" s="246"/>
      <c r="I18" s="247"/>
    </row>
    <row r="19" spans="1:9" ht="33" customHeight="1">
      <c r="A19" s="4"/>
      <c r="B19" s="61" t="s">
        <v>28</v>
      </c>
      <c r="C19" s="55"/>
      <c r="D19" s="56"/>
      <c r="E19" s="60"/>
      <c r="F19" s="58"/>
      <c r="G19" s="49"/>
      <c r="H19" s="49"/>
      <c r="I19" s="59"/>
    </row>
    <row r="20" spans="1:9" ht="23.25" customHeight="1">
      <c r="A20" s="4"/>
      <c r="B20" s="54" t="s">
        <v>10</v>
      </c>
      <c r="C20" s="55"/>
      <c r="D20" s="56"/>
      <c r="E20" s="57">
        <v>15</v>
      </c>
      <c r="F20" s="58" t="s">
        <v>0</v>
      </c>
      <c r="G20" s="239">
        <v>0</v>
      </c>
      <c r="H20" s="240"/>
      <c r="I20" s="135" t="str">
        <f aca="true" t="shared" si="0" ref="I20:I25">Mena</f>
        <v>CZK</v>
      </c>
    </row>
    <row r="21" spans="1:9" ht="23.25" customHeight="1" hidden="1">
      <c r="A21" s="4"/>
      <c r="B21" s="54" t="s">
        <v>11</v>
      </c>
      <c r="C21" s="55"/>
      <c r="D21" s="56"/>
      <c r="E21" s="57">
        <f>SazbaDPH1</f>
        <v>15</v>
      </c>
      <c r="F21" s="58" t="s">
        <v>0</v>
      </c>
      <c r="G21" s="237">
        <v>0</v>
      </c>
      <c r="H21" s="238"/>
      <c r="I21" s="135" t="str">
        <f t="shared" si="0"/>
        <v>CZK</v>
      </c>
    </row>
    <row r="22" spans="1:9" ht="23.25" customHeight="1" thickBot="1">
      <c r="A22" s="4"/>
      <c r="B22" s="54" t="s">
        <v>12</v>
      </c>
      <c r="C22" s="55"/>
      <c r="D22" s="56"/>
      <c r="E22" s="57">
        <v>21</v>
      </c>
      <c r="F22" s="58" t="s">
        <v>0</v>
      </c>
      <c r="G22" s="239">
        <f>G18</f>
        <v>0</v>
      </c>
      <c r="H22" s="240"/>
      <c r="I22" s="135" t="str">
        <f t="shared" si="0"/>
        <v>CZK</v>
      </c>
    </row>
    <row r="23" spans="1:9" ht="23.25" customHeight="1" hidden="1">
      <c r="A23" s="4"/>
      <c r="B23" s="48" t="s">
        <v>13</v>
      </c>
      <c r="C23" s="22"/>
      <c r="D23" s="18"/>
      <c r="E23" s="42">
        <f>SazbaDPH2</f>
        <v>21</v>
      </c>
      <c r="F23" s="43" t="s">
        <v>0</v>
      </c>
      <c r="G23" s="228">
        <v>0</v>
      </c>
      <c r="H23" s="229"/>
      <c r="I23" s="136" t="str">
        <f t="shared" si="0"/>
        <v>CZK</v>
      </c>
    </row>
    <row r="24" spans="1:9" ht="23.25" customHeight="1" hidden="1" thickBot="1">
      <c r="A24" s="4"/>
      <c r="B24" s="47" t="s">
        <v>3</v>
      </c>
      <c r="C24" s="20"/>
      <c r="D24" s="23"/>
      <c r="E24" s="20"/>
      <c r="F24" s="21"/>
      <c r="G24" s="259">
        <v>0</v>
      </c>
      <c r="H24" s="259"/>
      <c r="I24" s="137" t="str">
        <f t="shared" si="0"/>
        <v>CZK</v>
      </c>
    </row>
    <row r="25" spans="1:9" ht="27.75" customHeight="1" thickBot="1">
      <c r="A25" s="4"/>
      <c r="B25" s="106" t="s">
        <v>400</v>
      </c>
      <c r="C25" s="107"/>
      <c r="D25" s="107"/>
      <c r="E25" s="108"/>
      <c r="F25" s="109"/>
      <c r="G25" s="257">
        <f>ZakladDPHZakl*1.21</f>
        <v>0</v>
      </c>
      <c r="H25" s="258"/>
      <c r="I25" s="138" t="str">
        <f t="shared" si="0"/>
        <v>CZK</v>
      </c>
    </row>
    <row r="26" spans="1:9" ht="27.75" customHeight="1" hidden="1" thickBot="1">
      <c r="A26" s="4"/>
      <c r="B26" s="106" t="s">
        <v>31</v>
      </c>
      <c r="C26" s="110"/>
      <c r="D26" s="110"/>
      <c r="E26" s="110"/>
      <c r="F26" s="110"/>
      <c r="G26" s="257">
        <v>22500</v>
      </c>
      <c r="H26" s="257"/>
      <c r="I26" s="111" t="s">
        <v>45</v>
      </c>
    </row>
    <row r="27" spans="1:9" ht="12.75" customHeight="1">
      <c r="A27" s="4"/>
      <c r="B27" s="4"/>
      <c r="C27" s="5"/>
      <c r="D27" s="5"/>
      <c r="E27" s="5"/>
      <c r="F27" s="5"/>
      <c r="G27" s="44"/>
      <c r="H27" s="5"/>
      <c r="I27" s="12"/>
    </row>
    <row r="28" spans="1:9" ht="30" customHeight="1">
      <c r="A28" s="4"/>
      <c r="B28" s="4"/>
      <c r="C28" s="5"/>
      <c r="D28" s="5"/>
      <c r="E28" s="5"/>
      <c r="F28" s="5"/>
      <c r="G28" s="44"/>
      <c r="H28" s="5"/>
      <c r="I28" s="12"/>
    </row>
    <row r="29" spans="1:9" ht="18.75" customHeight="1">
      <c r="A29" s="4"/>
      <c r="B29" s="24"/>
      <c r="C29" s="19" t="s">
        <v>9</v>
      </c>
      <c r="D29" s="38"/>
      <c r="E29" s="38"/>
      <c r="F29" s="19" t="s">
        <v>8</v>
      </c>
      <c r="G29" s="38"/>
      <c r="H29" s="39"/>
      <c r="I29" s="12"/>
    </row>
    <row r="30" spans="1:9" ht="47.25" customHeight="1">
      <c r="A30" s="4"/>
      <c r="B30" s="4"/>
      <c r="C30" s="5"/>
      <c r="D30" s="5"/>
      <c r="E30" s="5"/>
      <c r="F30" s="5"/>
      <c r="G30" s="44"/>
      <c r="H30" s="5"/>
      <c r="I30" s="12"/>
    </row>
    <row r="31" spans="1:9" s="36" customFormat="1" ht="18.75" customHeight="1">
      <c r="A31" s="30"/>
      <c r="B31" s="30"/>
      <c r="C31" s="31"/>
      <c r="D31" s="25"/>
      <c r="E31" s="25"/>
      <c r="F31" s="31"/>
      <c r="G31" s="32"/>
      <c r="H31" s="25"/>
      <c r="I31" s="37"/>
    </row>
    <row r="32" spans="1:9" ht="12.75" customHeight="1">
      <c r="A32" s="4"/>
      <c r="B32" s="4"/>
      <c r="C32" s="5"/>
      <c r="D32" s="252" t="s">
        <v>1</v>
      </c>
      <c r="E32" s="252"/>
      <c r="F32" s="5"/>
      <c r="G32" s="44"/>
      <c r="H32" s="13" t="s">
        <v>2</v>
      </c>
      <c r="I32" s="12"/>
    </row>
    <row r="33" spans="1:9" ht="13.5" customHeight="1" thickBot="1">
      <c r="A33" s="14"/>
      <c r="B33" s="14"/>
      <c r="C33" s="15"/>
      <c r="D33" s="15"/>
      <c r="E33" s="15"/>
      <c r="F33" s="15"/>
      <c r="G33" s="16"/>
      <c r="H33" s="15"/>
      <c r="I33" s="17"/>
    </row>
    <row r="34" spans="2:9" ht="27" customHeight="1" hidden="1">
      <c r="B34" s="71" t="s">
        <v>14</v>
      </c>
      <c r="C34" s="3"/>
      <c r="D34" s="3"/>
      <c r="E34" s="3"/>
      <c r="F34" s="98"/>
      <c r="G34" s="98"/>
      <c r="H34" s="98"/>
      <c r="I34" s="3"/>
    </row>
    <row r="35" spans="1:9" ht="25.5" customHeight="1" hidden="1">
      <c r="A35" s="90" t="s">
        <v>33</v>
      </c>
      <c r="B35" s="92" t="s">
        <v>15</v>
      </c>
      <c r="C35" s="93" t="s">
        <v>4</v>
      </c>
      <c r="D35" s="94"/>
      <c r="E35" s="94"/>
      <c r="F35" s="99" t="str">
        <f>B20</f>
        <v>Základ pro sníženou DPH</v>
      </c>
      <c r="G35" s="99" t="str">
        <f>B22</f>
        <v>Základ pro základní DPH</v>
      </c>
      <c r="H35" s="100" t="s">
        <v>16</v>
      </c>
      <c r="I35" s="95" t="s">
        <v>0</v>
      </c>
    </row>
    <row r="36" spans="1:9" ht="25.5" customHeight="1" hidden="1">
      <c r="A36" s="90">
        <v>1</v>
      </c>
      <c r="B36" s="96" t="s">
        <v>43</v>
      </c>
      <c r="C36" s="253" t="s">
        <v>42</v>
      </c>
      <c r="D36" s="254"/>
      <c r="E36" s="254"/>
      <c r="F36" s="101">
        <v>0</v>
      </c>
      <c r="G36" s="102">
        <v>0</v>
      </c>
      <c r="H36" s="103"/>
      <c r="I36" s="97" t="e">
        <f>IF(CenaCelkemVypocet=0,"",#REF!/CenaCelkemVypocet*100)</f>
        <v>#REF!</v>
      </c>
    </row>
    <row r="37" spans="1:9" ht="25.5" customHeight="1" hidden="1">
      <c r="A37" s="90"/>
      <c r="B37" s="255" t="s">
        <v>44</v>
      </c>
      <c r="C37" s="256"/>
      <c r="D37" s="256"/>
      <c r="E37" s="256"/>
      <c r="F37" s="104">
        <f>SUMIF(A36:A36,"=1",F36:F36)</f>
        <v>0</v>
      </c>
      <c r="G37" s="105">
        <f>SUMIF(A36:A36,"=1",G36:G36)</f>
        <v>0</v>
      </c>
      <c r="H37" s="105">
        <f>SUMIF(A36:A36,"=1",H36:H36)</f>
        <v>0</v>
      </c>
      <c r="I37" s="91" t="e">
        <f>SUMIF(A36:A36,"=1",I36:I36)</f>
        <v>#REF!</v>
      </c>
    </row>
    <row r="41" spans="6:9" ht="12.75">
      <c r="F41" s="112"/>
      <c r="G41" s="89"/>
      <c r="H41" s="112"/>
      <c r="I41" s="89"/>
    </row>
    <row r="42" spans="6:9" ht="12.75">
      <c r="F42" s="112"/>
      <c r="G42" s="89"/>
      <c r="H42" s="112"/>
      <c r="I42" s="89"/>
    </row>
    <row r="43" spans="6:9" ht="12.75">
      <c r="F43" s="112"/>
      <c r="G43" s="89"/>
      <c r="H43" s="112"/>
      <c r="I43" s="89"/>
    </row>
  </sheetData>
  <sheetProtection/>
  <mergeCells count="27">
    <mergeCell ref="D32:E32"/>
    <mergeCell ref="C36:E36"/>
    <mergeCell ref="B37:E37"/>
    <mergeCell ref="G17:I17"/>
    <mergeCell ref="G18:I18"/>
    <mergeCell ref="G26:H26"/>
    <mergeCell ref="G25:H25"/>
    <mergeCell ref="G24:H24"/>
    <mergeCell ref="G22:H22"/>
    <mergeCell ref="E18:F18"/>
    <mergeCell ref="G16:I16"/>
    <mergeCell ref="E17:F17"/>
    <mergeCell ref="B17:D17"/>
    <mergeCell ref="D12:G12"/>
    <mergeCell ref="D13:G13"/>
    <mergeCell ref="E16:F16"/>
    <mergeCell ref="D14:G14"/>
    <mergeCell ref="B1:I1"/>
    <mergeCell ref="G23:H23"/>
    <mergeCell ref="B16:D16"/>
    <mergeCell ref="D2:I2"/>
    <mergeCell ref="D11:G11"/>
    <mergeCell ref="E15:F15"/>
    <mergeCell ref="G21:H21"/>
    <mergeCell ref="G20:H20"/>
    <mergeCell ref="D3:I3"/>
    <mergeCell ref="G15:H15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3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62" t="s">
        <v>5</v>
      </c>
      <c r="B1" s="262"/>
      <c r="C1" s="263"/>
      <c r="D1" s="262"/>
      <c r="E1" s="262"/>
      <c r="F1" s="262"/>
      <c r="G1" s="262"/>
    </row>
    <row r="2" spans="1:7" ht="24.75" customHeight="1">
      <c r="A2" s="73" t="s">
        <v>37</v>
      </c>
      <c r="B2" s="72"/>
      <c r="C2" s="264"/>
      <c r="D2" s="264"/>
      <c r="E2" s="264"/>
      <c r="F2" s="264"/>
      <c r="G2" s="265"/>
    </row>
    <row r="3" spans="1:7" ht="24.75" customHeight="1" hidden="1">
      <c r="A3" s="73" t="s">
        <v>6</v>
      </c>
      <c r="B3" s="72"/>
      <c r="C3" s="264"/>
      <c r="D3" s="264"/>
      <c r="E3" s="264"/>
      <c r="F3" s="264"/>
      <c r="G3" s="265"/>
    </row>
    <row r="4" spans="1:7" ht="24.75" customHeight="1" hidden="1">
      <c r="A4" s="73" t="s">
        <v>7</v>
      </c>
      <c r="B4" s="72"/>
      <c r="C4" s="264"/>
      <c r="D4" s="264"/>
      <c r="E4" s="264"/>
      <c r="F4" s="264"/>
      <c r="G4" s="265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J288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25390625" style="0" customWidth="1"/>
    <col min="2" max="2" width="14.375" style="88" customWidth="1"/>
    <col min="3" max="3" width="38.25390625" style="88" customWidth="1"/>
    <col min="4" max="4" width="5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8" max="38" width="0" style="0" hidden="1" customWidth="1"/>
  </cols>
  <sheetData>
    <row r="1" spans="1:30" ht="15.75" customHeight="1">
      <c r="A1" s="266" t="s">
        <v>5</v>
      </c>
      <c r="B1" s="266"/>
      <c r="C1" s="266"/>
      <c r="D1" s="266"/>
      <c r="E1" s="266"/>
      <c r="F1" s="266"/>
      <c r="G1" s="266"/>
      <c r="AD1" t="s">
        <v>49</v>
      </c>
    </row>
    <row r="2" spans="1:30" ht="24.75" customHeight="1">
      <c r="A2" s="116" t="s">
        <v>48</v>
      </c>
      <c r="B2" s="114"/>
      <c r="C2" s="267" t="s">
        <v>401</v>
      </c>
      <c r="D2" s="268"/>
      <c r="E2" s="268"/>
      <c r="F2" s="268"/>
      <c r="G2" s="269"/>
      <c r="AD2" t="s">
        <v>50</v>
      </c>
    </row>
    <row r="3" spans="1:30" ht="24.75" customHeight="1">
      <c r="A3" s="117" t="s">
        <v>6</v>
      </c>
      <c r="B3" s="115"/>
      <c r="C3" s="270" t="s">
        <v>39</v>
      </c>
      <c r="D3" s="271"/>
      <c r="E3" s="271"/>
      <c r="F3" s="271"/>
      <c r="G3" s="272"/>
      <c r="AD3" t="s">
        <v>51</v>
      </c>
    </row>
    <row r="4" spans="1:30" ht="24.75" customHeight="1" hidden="1">
      <c r="A4" s="117" t="s">
        <v>7</v>
      </c>
      <c r="B4" s="115"/>
      <c r="C4" s="270"/>
      <c r="D4" s="271"/>
      <c r="E4" s="271"/>
      <c r="F4" s="271"/>
      <c r="G4" s="272"/>
      <c r="AD4" t="s">
        <v>52</v>
      </c>
    </row>
    <row r="5" spans="1:30" ht="12.75" hidden="1">
      <c r="A5" s="142" t="s">
        <v>53</v>
      </c>
      <c r="B5" s="143"/>
      <c r="C5" s="144"/>
      <c r="D5" s="145"/>
      <c r="E5" s="145"/>
      <c r="F5" s="145"/>
      <c r="G5" s="146"/>
      <c r="AD5" t="s">
        <v>54</v>
      </c>
    </row>
    <row r="7" spans="1:21" ht="38.25">
      <c r="A7" s="148" t="s">
        <v>55</v>
      </c>
      <c r="B7" s="149" t="s">
        <v>56</v>
      </c>
      <c r="C7" s="149" t="s">
        <v>57</v>
      </c>
      <c r="D7" s="148" t="s">
        <v>58</v>
      </c>
      <c r="E7" s="148" t="s">
        <v>59</v>
      </c>
      <c r="F7" s="147" t="s">
        <v>60</v>
      </c>
      <c r="G7" s="151" t="s">
        <v>24</v>
      </c>
      <c r="H7" s="152" t="s">
        <v>25</v>
      </c>
      <c r="I7" s="152" t="s">
        <v>61</v>
      </c>
      <c r="J7" s="152" t="s">
        <v>26</v>
      </c>
      <c r="K7" s="152" t="s">
        <v>62</v>
      </c>
      <c r="L7" s="152" t="s">
        <v>63</v>
      </c>
      <c r="M7" s="152" t="s">
        <v>64</v>
      </c>
      <c r="N7" s="152" t="s">
        <v>65</v>
      </c>
      <c r="O7" s="152" t="s">
        <v>66</v>
      </c>
      <c r="P7" s="152" t="s">
        <v>67</v>
      </c>
      <c r="Q7" s="152" t="s">
        <v>68</v>
      </c>
      <c r="R7" s="152" t="s">
        <v>69</v>
      </c>
      <c r="S7" s="152" t="s">
        <v>70</v>
      </c>
      <c r="T7" s="152" t="s">
        <v>71</v>
      </c>
      <c r="U7" s="150" t="s">
        <v>72</v>
      </c>
    </row>
    <row r="8" spans="1:21" ht="12.75">
      <c r="A8" s="178" t="s">
        <v>73</v>
      </c>
      <c r="B8" s="179" t="s">
        <v>408</v>
      </c>
      <c r="C8" s="180" t="s">
        <v>409</v>
      </c>
      <c r="D8" s="181"/>
      <c r="E8" s="182"/>
      <c r="F8" s="183"/>
      <c r="G8" s="183">
        <f>SUM(G9:G13)</f>
        <v>0</v>
      </c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</row>
    <row r="9" spans="1:21" ht="22.5">
      <c r="A9" s="118">
        <v>1</v>
      </c>
      <c r="B9" s="119" t="s">
        <v>410</v>
      </c>
      <c r="C9" s="128" t="s">
        <v>411</v>
      </c>
      <c r="D9" s="120" t="s">
        <v>90</v>
      </c>
      <c r="E9" s="121">
        <v>20.6</v>
      </c>
      <c r="F9" s="122">
        <v>0</v>
      </c>
      <c r="G9" s="122">
        <f>E9*F9</f>
        <v>0</v>
      </c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</row>
    <row r="10" spans="1:21" ht="12.75">
      <c r="A10" s="118"/>
      <c r="B10" s="119"/>
      <c r="C10" s="141" t="s">
        <v>467</v>
      </c>
      <c r="D10" s="139"/>
      <c r="E10" s="140">
        <v>20.6</v>
      </c>
      <c r="F10" s="122">
        <v>0</v>
      </c>
      <c r="G10" s="122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</row>
    <row r="11" spans="1:21" ht="22.5">
      <c r="A11" s="118">
        <v>2</v>
      </c>
      <c r="B11" s="119" t="s">
        <v>412</v>
      </c>
      <c r="C11" s="128" t="s">
        <v>413</v>
      </c>
      <c r="D11" s="120" t="s">
        <v>90</v>
      </c>
      <c r="E11" s="121">
        <v>20.6</v>
      </c>
      <c r="F11" s="122">
        <v>0</v>
      </c>
      <c r="G11" s="122">
        <f>E11*F11</f>
        <v>0</v>
      </c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</row>
    <row r="12" spans="1:21" ht="12.75">
      <c r="A12" s="118">
        <v>3</v>
      </c>
      <c r="B12" s="119" t="s">
        <v>414</v>
      </c>
      <c r="C12" s="128" t="s">
        <v>415</v>
      </c>
      <c r="D12" s="120" t="s">
        <v>90</v>
      </c>
      <c r="E12" s="121">
        <v>20.6</v>
      </c>
      <c r="F12" s="122">
        <v>0</v>
      </c>
      <c r="G12" s="122">
        <f>E12*F12</f>
        <v>0</v>
      </c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</row>
    <row r="13" spans="1:21" ht="12.75">
      <c r="A13" s="118">
        <v>4</v>
      </c>
      <c r="B13" s="119" t="s">
        <v>416</v>
      </c>
      <c r="C13" s="128" t="s">
        <v>417</v>
      </c>
      <c r="D13" s="120" t="s">
        <v>90</v>
      </c>
      <c r="E13" s="121">
        <v>20.6</v>
      </c>
      <c r="F13" s="122">
        <v>0</v>
      </c>
      <c r="G13" s="122">
        <f>E13*F13</f>
        <v>0</v>
      </c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</row>
    <row r="14" spans="1:7" ht="12.75">
      <c r="A14" s="158" t="s">
        <v>73</v>
      </c>
      <c r="B14" s="159" t="s">
        <v>86</v>
      </c>
      <c r="C14" s="160" t="s">
        <v>87</v>
      </c>
      <c r="D14" s="161"/>
      <c r="E14" s="162"/>
      <c r="F14" s="163"/>
      <c r="G14" s="163">
        <f>SUM(G15:G33)</f>
        <v>0</v>
      </c>
    </row>
    <row r="15" spans="1:7" ht="12.75">
      <c r="A15" s="118">
        <v>5</v>
      </c>
      <c r="B15" s="119" t="s">
        <v>88</v>
      </c>
      <c r="C15" s="128" t="s">
        <v>89</v>
      </c>
      <c r="D15" s="120" t="s">
        <v>90</v>
      </c>
      <c r="E15" s="121">
        <v>0.8999999999999999</v>
      </c>
      <c r="F15" s="122">
        <v>0</v>
      </c>
      <c r="G15" s="122">
        <f>E15*F15</f>
        <v>0</v>
      </c>
    </row>
    <row r="16" spans="1:7" ht="12.75">
      <c r="A16" s="118"/>
      <c r="B16" s="119"/>
      <c r="C16" s="141" t="s">
        <v>250</v>
      </c>
      <c r="D16" s="139"/>
      <c r="E16" s="140">
        <v>0.9</v>
      </c>
      <c r="F16" s="122"/>
      <c r="G16" s="122"/>
    </row>
    <row r="17" spans="1:7" ht="22.5">
      <c r="A17" s="118">
        <v>6</v>
      </c>
      <c r="B17" s="119" t="s">
        <v>231</v>
      </c>
      <c r="C17" s="128" t="s">
        <v>232</v>
      </c>
      <c r="D17" s="120" t="s">
        <v>91</v>
      </c>
      <c r="E17" s="121">
        <f>SUM(E18:E20)</f>
        <v>0.39081</v>
      </c>
      <c r="F17" s="122">
        <v>0</v>
      </c>
      <c r="G17" s="122">
        <f>E17*F17</f>
        <v>0</v>
      </c>
    </row>
    <row r="18" spans="1:7" ht="12.75">
      <c r="A18" s="118"/>
      <c r="B18" s="119"/>
      <c r="C18" s="141" t="s">
        <v>446</v>
      </c>
      <c r="D18" s="139"/>
      <c r="E18" s="140">
        <v>0.09519</v>
      </c>
      <c r="F18" s="122"/>
      <c r="G18" s="122"/>
    </row>
    <row r="19" spans="1:7" ht="12.75">
      <c r="A19" s="118"/>
      <c r="B19" s="119"/>
      <c r="C19" s="141" t="s">
        <v>447</v>
      </c>
      <c r="D19" s="139"/>
      <c r="E19" s="140">
        <v>0.07348</v>
      </c>
      <c r="F19" s="122"/>
      <c r="G19" s="122"/>
    </row>
    <row r="20" spans="1:7" ht="22.5">
      <c r="A20" s="118"/>
      <c r="B20" s="119"/>
      <c r="C20" s="141" t="s">
        <v>251</v>
      </c>
      <c r="D20" s="139"/>
      <c r="E20" s="140">
        <v>0.22214</v>
      </c>
      <c r="F20" s="122"/>
      <c r="G20" s="122"/>
    </row>
    <row r="21" spans="1:7" ht="22.5">
      <c r="A21" s="118">
        <v>7</v>
      </c>
      <c r="B21" s="119" t="s">
        <v>252</v>
      </c>
      <c r="C21" s="128" t="s">
        <v>253</v>
      </c>
      <c r="D21" s="120" t="s">
        <v>91</v>
      </c>
      <c r="E21" s="121">
        <v>0.7153799999999999</v>
      </c>
      <c r="F21" s="122">
        <v>0</v>
      </c>
      <c r="G21" s="122">
        <f>E21*F21</f>
        <v>0</v>
      </c>
    </row>
    <row r="22" spans="1:7" ht="12.75">
      <c r="A22" s="118">
        <v>8</v>
      </c>
      <c r="B22" s="119" t="s">
        <v>92</v>
      </c>
      <c r="C22" s="128" t="s">
        <v>93</v>
      </c>
      <c r="D22" s="120" t="s">
        <v>90</v>
      </c>
      <c r="E22" s="121">
        <v>1.22475</v>
      </c>
      <c r="F22" s="122">
        <v>0</v>
      </c>
      <c r="G22" s="122">
        <f>E22*F22</f>
        <v>0</v>
      </c>
    </row>
    <row r="23" spans="1:7" ht="12.75">
      <c r="A23" s="118"/>
      <c r="B23" s="119"/>
      <c r="C23" s="141" t="s">
        <v>256</v>
      </c>
      <c r="D23" s="139"/>
      <c r="E23" s="140">
        <v>1.22475</v>
      </c>
      <c r="F23" s="122"/>
      <c r="G23" s="122"/>
    </row>
    <row r="24" spans="1:7" ht="12.75">
      <c r="A24" s="118">
        <v>9</v>
      </c>
      <c r="B24" s="119" t="s">
        <v>94</v>
      </c>
      <c r="C24" s="128" t="s">
        <v>95</v>
      </c>
      <c r="D24" s="120" t="s">
        <v>96</v>
      </c>
      <c r="E24" s="121">
        <v>3.6550000000000002</v>
      </c>
      <c r="F24" s="122">
        <v>0</v>
      </c>
      <c r="G24" s="122">
        <f>E24*F24</f>
        <v>0</v>
      </c>
    </row>
    <row r="25" spans="1:7" ht="12.75">
      <c r="A25" s="118"/>
      <c r="B25" s="119"/>
      <c r="C25" s="141" t="s">
        <v>257</v>
      </c>
      <c r="D25" s="139"/>
      <c r="E25" s="140">
        <v>1.95</v>
      </c>
      <c r="F25" s="122"/>
      <c r="G25" s="122"/>
    </row>
    <row r="26" spans="1:7" ht="12.75">
      <c r="A26" s="118"/>
      <c r="B26" s="119"/>
      <c r="C26" s="141" t="s">
        <v>258</v>
      </c>
      <c r="D26" s="139"/>
      <c r="E26" s="140">
        <v>1.705</v>
      </c>
      <c r="F26" s="122"/>
      <c r="G26" s="122"/>
    </row>
    <row r="27" spans="1:7" ht="12.75">
      <c r="A27" s="118">
        <v>10</v>
      </c>
      <c r="B27" s="119" t="s">
        <v>97</v>
      </c>
      <c r="C27" s="128" t="s">
        <v>98</v>
      </c>
      <c r="D27" s="120" t="s">
        <v>96</v>
      </c>
      <c r="E27" s="121">
        <v>10.32184</v>
      </c>
      <c r="F27" s="122">
        <v>0</v>
      </c>
      <c r="G27" s="122">
        <f>E27*F27</f>
        <v>0</v>
      </c>
    </row>
    <row r="28" spans="1:7" ht="12.75">
      <c r="A28" s="118"/>
      <c r="B28" s="119"/>
      <c r="C28" s="141" t="s">
        <v>259</v>
      </c>
      <c r="D28" s="139"/>
      <c r="E28" s="140">
        <v>4.67</v>
      </c>
      <c r="F28" s="122"/>
      <c r="G28" s="122"/>
    </row>
    <row r="29" spans="1:7" ht="12.75">
      <c r="A29" s="118"/>
      <c r="B29" s="119"/>
      <c r="C29" s="141" t="s">
        <v>260</v>
      </c>
      <c r="D29" s="139"/>
      <c r="E29" s="140">
        <v>5.65184</v>
      </c>
      <c r="F29" s="122"/>
      <c r="G29" s="122"/>
    </row>
    <row r="30" spans="1:7" ht="12.75">
      <c r="A30" s="118">
        <v>11</v>
      </c>
      <c r="B30" s="119" t="s">
        <v>101</v>
      </c>
      <c r="C30" s="128" t="s">
        <v>102</v>
      </c>
      <c r="D30" s="120" t="s">
        <v>83</v>
      </c>
      <c r="E30" s="121">
        <v>8.04</v>
      </c>
      <c r="F30" s="122">
        <v>0</v>
      </c>
      <c r="G30" s="122">
        <f>E30*F30</f>
        <v>0</v>
      </c>
    </row>
    <row r="31" spans="1:7" ht="12.75">
      <c r="A31" s="118"/>
      <c r="B31" s="119"/>
      <c r="C31" s="141" t="s">
        <v>261</v>
      </c>
      <c r="D31" s="139"/>
      <c r="E31" s="140">
        <v>8.04</v>
      </c>
      <c r="F31" s="122"/>
      <c r="G31" s="122"/>
    </row>
    <row r="32" spans="1:7" ht="12.75">
      <c r="A32" s="118">
        <v>12</v>
      </c>
      <c r="B32" s="119" t="s">
        <v>99</v>
      </c>
      <c r="C32" s="128" t="s">
        <v>100</v>
      </c>
      <c r="D32" s="120" t="s">
        <v>84</v>
      </c>
      <c r="E32" s="121">
        <v>2</v>
      </c>
      <c r="F32" s="122">
        <v>0</v>
      </c>
      <c r="G32" s="122">
        <f>E32*F32</f>
        <v>0</v>
      </c>
    </row>
    <row r="33" spans="1:7" ht="12.75">
      <c r="A33" s="118">
        <v>13</v>
      </c>
      <c r="B33" s="119" t="s">
        <v>406</v>
      </c>
      <c r="C33" s="128" t="s">
        <v>407</v>
      </c>
      <c r="D33" s="120" t="s">
        <v>96</v>
      </c>
      <c r="E33" s="121">
        <v>3.6</v>
      </c>
      <c r="F33" s="122">
        <v>0</v>
      </c>
      <c r="G33" s="122">
        <f>E33*F33</f>
        <v>0</v>
      </c>
    </row>
    <row r="34" spans="1:7" ht="12.75">
      <c r="A34" s="153" t="s">
        <v>73</v>
      </c>
      <c r="B34" s="154" t="s">
        <v>234</v>
      </c>
      <c r="C34" s="164" t="s">
        <v>235</v>
      </c>
      <c r="D34" s="155"/>
      <c r="E34" s="156"/>
      <c r="F34" s="157"/>
      <c r="G34" s="157">
        <f>SUM(G35:G36)</f>
        <v>0</v>
      </c>
    </row>
    <row r="35" spans="1:7" ht="22.5">
      <c r="A35" s="118">
        <v>14</v>
      </c>
      <c r="B35" s="119" t="s">
        <v>236</v>
      </c>
      <c r="C35" s="128" t="s">
        <v>237</v>
      </c>
      <c r="D35" s="120" t="s">
        <v>84</v>
      </c>
      <c r="E35" s="121">
        <v>16</v>
      </c>
      <c r="F35" s="122">
        <v>0</v>
      </c>
      <c r="G35" s="122">
        <f>E35*F35</f>
        <v>0</v>
      </c>
    </row>
    <row r="36" spans="1:7" ht="22.5">
      <c r="A36" s="118">
        <v>15</v>
      </c>
      <c r="B36" s="119" t="s">
        <v>238</v>
      </c>
      <c r="C36" s="128" t="s">
        <v>239</v>
      </c>
      <c r="D36" s="120" t="s">
        <v>84</v>
      </c>
      <c r="E36" s="121">
        <v>4</v>
      </c>
      <c r="F36" s="122">
        <v>0</v>
      </c>
      <c r="G36" s="122">
        <f>E36*F36</f>
        <v>0</v>
      </c>
    </row>
    <row r="37" spans="1:7" ht="12.75">
      <c r="A37" s="153" t="s">
        <v>73</v>
      </c>
      <c r="B37" s="154" t="s">
        <v>262</v>
      </c>
      <c r="C37" s="164" t="s">
        <v>263</v>
      </c>
      <c r="D37" s="155"/>
      <c r="E37" s="156"/>
      <c r="F37" s="157"/>
      <c r="G37" s="157">
        <f>SUM(G38:G51)</f>
        <v>0</v>
      </c>
    </row>
    <row r="38" spans="1:7" ht="22.5">
      <c r="A38" s="118">
        <v>16</v>
      </c>
      <c r="B38" s="119" t="s">
        <v>444</v>
      </c>
      <c r="C38" s="128" t="s">
        <v>445</v>
      </c>
      <c r="D38" s="120" t="s">
        <v>91</v>
      </c>
      <c r="E38" s="121">
        <f>SUM(E40:E43)</f>
        <v>0.65202</v>
      </c>
      <c r="F38" s="122">
        <v>0</v>
      </c>
      <c r="G38" s="122">
        <f>E38*F38</f>
        <v>0</v>
      </c>
    </row>
    <row r="39" spans="1:7" ht="12.75">
      <c r="A39" s="118"/>
      <c r="B39" s="119"/>
      <c r="C39" s="141" t="s">
        <v>255</v>
      </c>
      <c r="D39" s="139"/>
      <c r="E39" s="140">
        <v>0.44916</v>
      </c>
      <c r="F39" s="122"/>
      <c r="G39" s="122"/>
    </row>
    <row r="40" spans="1:7" ht="22.5">
      <c r="A40" s="118"/>
      <c r="B40" s="119"/>
      <c r="C40" s="141" t="s">
        <v>254</v>
      </c>
      <c r="D40" s="139"/>
      <c r="E40" s="140">
        <v>0.26622</v>
      </c>
      <c r="F40" s="122"/>
      <c r="G40" s="122"/>
    </row>
    <row r="41" spans="1:7" ht="22.5">
      <c r="A41" s="118"/>
      <c r="B41" s="119"/>
      <c r="C41" s="141" t="s">
        <v>251</v>
      </c>
      <c r="D41" s="139"/>
      <c r="E41" s="140">
        <v>0.22214</v>
      </c>
      <c r="F41" s="122"/>
      <c r="G41" s="122"/>
    </row>
    <row r="42" spans="1:7" ht="12.75">
      <c r="A42" s="118"/>
      <c r="B42" s="119"/>
      <c r="C42" s="141" t="s">
        <v>448</v>
      </c>
      <c r="D42" s="139"/>
      <c r="E42" s="140">
        <v>0.06179</v>
      </c>
      <c r="F42" s="122"/>
      <c r="G42" s="122"/>
    </row>
    <row r="43" spans="1:7" ht="12.75">
      <c r="A43" s="118"/>
      <c r="B43" s="119"/>
      <c r="C43" s="141" t="s">
        <v>449</v>
      </c>
      <c r="D43" s="139"/>
      <c r="E43" s="140">
        <v>0.10187</v>
      </c>
      <c r="F43" s="122"/>
      <c r="G43" s="122"/>
    </row>
    <row r="44" spans="1:7" ht="22.5">
      <c r="A44" s="118">
        <v>17</v>
      </c>
      <c r="B44" s="119" t="s">
        <v>481</v>
      </c>
      <c r="C44" s="196" t="s">
        <v>482</v>
      </c>
      <c r="D44" s="197" t="s">
        <v>165</v>
      </c>
      <c r="E44" s="198">
        <v>1</v>
      </c>
      <c r="F44" s="122">
        <v>0</v>
      </c>
      <c r="G44" s="122">
        <f aca="true" t="shared" si="0" ref="G44:G51">E44*F44</f>
        <v>0</v>
      </c>
    </row>
    <row r="45" spans="1:7" ht="12.75">
      <c r="A45" s="118">
        <v>18</v>
      </c>
      <c r="B45" s="119" t="s">
        <v>451</v>
      </c>
      <c r="C45" s="196" t="s">
        <v>450</v>
      </c>
      <c r="D45" s="197" t="s">
        <v>96</v>
      </c>
      <c r="E45" s="198">
        <v>13.6</v>
      </c>
      <c r="F45" s="122">
        <v>0</v>
      </c>
      <c r="G45" s="122">
        <f t="shared" si="0"/>
        <v>0</v>
      </c>
    </row>
    <row r="46" spans="1:7" ht="22.5">
      <c r="A46" s="118">
        <v>19</v>
      </c>
      <c r="B46" s="119" t="s">
        <v>452</v>
      </c>
      <c r="C46" s="196" t="s">
        <v>453</v>
      </c>
      <c r="D46" s="197" t="s">
        <v>454</v>
      </c>
      <c r="E46" s="198">
        <v>10.21</v>
      </c>
      <c r="F46" s="122">
        <v>0</v>
      </c>
      <c r="G46" s="122">
        <f t="shared" si="0"/>
        <v>0</v>
      </c>
    </row>
    <row r="47" spans="1:7" ht="22.5">
      <c r="A47" s="118">
        <v>20</v>
      </c>
      <c r="B47" s="119" t="s">
        <v>455</v>
      </c>
      <c r="C47" s="196" t="s">
        <v>456</v>
      </c>
      <c r="D47" s="197" t="s">
        <v>96</v>
      </c>
      <c r="E47" s="198">
        <v>13.6</v>
      </c>
      <c r="F47" s="122">
        <v>0</v>
      </c>
      <c r="G47" s="122">
        <f t="shared" si="0"/>
        <v>0</v>
      </c>
    </row>
    <row r="48" spans="1:7" ht="12.75">
      <c r="A48" s="118">
        <v>21</v>
      </c>
      <c r="B48" s="119" t="s">
        <v>457</v>
      </c>
      <c r="C48" s="196" t="s">
        <v>459</v>
      </c>
      <c r="D48" s="197" t="s">
        <v>83</v>
      </c>
      <c r="E48" s="198">
        <v>11.21</v>
      </c>
      <c r="F48" s="122">
        <v>0</v>
      </c>
      <c r="G48" s="122">
        <f t="shared" si="0"/>
        <v>0</v>
      </c>
    </row>
    <row r="49" spans="1:7" ht="12.75">
      <c r="A49" s="118">
        <v>22</v>
      </c>
      <c r="B49" s="119" t="s">
        <v>458</v>
      </c>
      <c r="C49" s="196" t="s">
        <v>460</v>
      </c>
      <c r="D49" s="197" t="s">
        <v>83</v>
      </c>
      <c r="E49" s="198">
        <v>7.61</v>
      </c>
      <c r="F49" s="122">
        <v>0</v>
      </c>
      <c r="G49" s="122">
        <f t="shared" si="0"/>
        <v>0</v>
      </c>
    </row>
    <row r="50" spans="1:7" ht="33.75">
      <c r="A50" s="118">
        <v>23</v>
      </c>
      <c r="B50" s="119" t="s">
        <v>462</v>
      </c>
      <c r="C50" s="196" t="s">
        <v>461</v>
      </c>
      <c r="D50" s="197" t="s">
        <v>83</v>
      </c>
      <c r="E50" s="198">
        <v>36.96</v>
      </c>
      <c r="F50" s="122">
        <v>0</v>
      </c>
      <c r="G50" s="122">
        <f t="shared" si="0"/>
        <v>0</v>
      </c>
    </row>
    <row r="51" spans="1:7" ht="22.5">
      <c r="A51" s="118">
        <v>24</v>
      </c>
      <c r="B51" s="119" t="s">
        <v>463</v>
      </c>
      <c r="C51" s="196" t="s">
        <v>464</v>
      </c>
      <c r="D51" s="197" t="s">
        <v>96</v>
      </c>
      <c r="E51" s="198">
        <v>4.25</v>
      </c>
      <c r="F51" s="122">
        <v>0</v>
      </c>
      <c r="G51" s="122">
        <f t="shared" si="0"/>
        <v>0</v>
      </c>
    </row>
    <row r="52" spans="1:7" ht="12.75">
      <c r="A52" s="153" t="s">
        <v>73</v>
      </c>
      <c r="B52" s="154" t="s">
        <v>103</v>
      </c>
      <c r="C52" s="164" t="s">
        <v>104</v>
      </c>
      <c r="D52" s="155"/>
      <c r="E52" s="156"/>
      <c r="F52" s="157"/>
      <c r="G52" s="157">
        <f>SUM(G53:G63)</f>
        <v>0</v>
      </c>
    </row>
    <row r="53" spans="1:7" ht="22.5">
      <c r="A53" s="118">
        <v>25</v>
      </c>
      <c r="B53" s="119" t="s">
        <v>246</v>
      </c>
      <c r="C53" s="128" t="s">
        <v>264</v>
      </c>
      <c r="D53" s="120" t="s">
        <v>96</v>
      </c>
      <c r="E53" s="121">
        <v>111.71000000000001</v>
      </c>
      <c r="F53" s="122">
        <v>0</v>
      </c>
      <c r="G53" s="122">
        <f>E53*F53</f>
        <v>0</v>
      </c>
    </row>
    <row r="54" spans="1:7" ht="12.75">
      <c r="A54" s="118"/>
      <c r="B54" s="119"/>
      <c r="C54" s="141" t="s">
        <v>265</v>
      </c>
      <c r="D54" s="139"/>
      <c r="E54" s="140">
        <v>111.71</v>
      </c>
      <c r="F54" s="122"/>
      <c r="G54" s="122"/>
    </row>
    <row r="55" spans="1:7" ht="12.75">
      <c r="A55" s="118">
        <v>26</v>
      </c>
      <c r="B55" s="119" t="s">
        <v>247</v>
      </c>
      <c r="C55" s="128" t="s">
        <v>105</v>
      </c>
      <c r="D55" s="120" t="s">
        <v>96</v>
      </c>
      <c r="E55" s="121">
        <v>111.71</v>
      </c>
      <c r="F55" s="122">
        <v>0</v>
      </c>
      <c r="G55" s="122">
        <f aca="true" t="shared" si="1" ref="G55:G63">E55*F55</f>
        <v>0</v>
      </c>
    </row>
    <row r="56" spans="1:7" ht="12.75">
      <c r="A56" s="118">
        <v>27</v>
      </c>
      <c r="B56" s="119" t="s">
        <v>248</v>
      </c>
      <c r="C56" s="128" t="s">
        <v>266</v>
      </c>
      <c r="D56" s="120" t="s">
        <v>96</v>
      </c>
      <c r="E56" s="121">
        <v>111.71</v>
      </c>
      <c r="F56" s="122">
        <v>0</v>
      </c>
      <c r="G56" s="122">
        <f t="shared" si="1"/>
        <v>0</v>
      </c>
    </row>
    <row r="57" spans="1:7" ht="12.75">
      <c r="A57" s="118">
        <v>28</v>
      </c>
      <c r="B57" s="119" t="s">
        <v>106</v>
      </c>
      <c r="C57" s="128" t="s">
        <v>107</v>
      </c>
      <c r="D57" s="120" t="s">
        <v>96</v>
      </c>
      <c r="E57" s="121">
        <v>243.275</v>
      </c>
      <c r="F57" s="122">
        <v>0</v>
      </c>
      <c r="G57" s="122">
        <f t="shared" si="1"/>
        <v>0</v>
      </c>
    </row>
    <row r="58" spans="1:7" ht="12.75">
      <c r="A58" s="118">
        <v>29</v>
      </c>
      <c r="B58" s="119" t="s">
        <v>108</v>
      </c>
      <c r="C58" s="128" t="s">
        <v>109</v>
      </c>
      <c r="D58" s="120" t="s">
        <v>96</v>
      </c>
      <c r="E58" s="121">
        <v>30.675</v>
      </c>
      <c r="F58" s="122">
        <v>0</v>
      </c>
      <c r="G58" s="122">
        <f t="shared" si="1"/>
        <v>0</v>
      </c>
    </row>
    <row r="59" spans="1:7" ht="12.75">
      <c r="A59" s="118">
        <v>30</v>
      </c>
      <c r="B59" s="119" t="s">
        <v>110</v>
      </c>
      <c r="C59" s="128" t="s">
        <v>111</v>
      </c>
      <c r="D59" s="120" t="s">
        <v>96</v>
      </c>
      <c r="E59" s="121">
        <v>30.675000000000004</v>
      </c>
      <c r="F59" s="122">
        <v>0</v>
      </c>
      <c r="G59" s="122">
        <f t="shared" si="1"/>
        <v>0</v>
      </c>
    </row>
    <row r="60" spans="1:7" ht="12.75">
      <c r="A60" s="118"/>
      <c r="B60" s="119"/>
      <c r="C60" s="141" t="s">
        <v>267</v>
      </c>
      <c r="D60" s="139"/>
      <c r="E60" s="140">
        <v>30.675</v>
      </c>
      <c r="F60" s="122"/>
      <c r="G60" s="122"/>
    </row>
    <row r="61" spans="1:7" ht="12.75">
      <c r="A61" s="118">
        <v>31</v>
      </c>
      <c r="B61" s="119" t="s">
        <v>112</v>
      </c>
      <c r="C61" s="128" t="s">
        <v>113</v>
      </c>
      <c r="D61" s="120" t="s">
        <v>96</v>
      </c>
      <c r="E61" s="121">
        <v>212.60000000000002</v>
      </c>
      <c r="F61" s="122">
        <v>0</v>
      </c>
      <c r="G61" s="122">
        <f t="shared" si="1"/>
        <v>0</v>
      </c>
    </row>
    <row r="62" spans="1:7" ht="12.75">
      <c r="A62" s="118"/>
      <c r="B62" s="119"/>
      <c r="C62" s="141" t="s">
        <v>268</v>
      </c>
      <c r="D62" s="139"/>
      <c r="E62" s="140">
        <v>212.6</v>
      </c>
      <c r="F62" s="122"/>
      <c r="G62" s="122"/>
    </row>
    <row r="63" spans="1:7" ht="22.5">
      <c r="A63" s="118">
        <v>32</v>
      </c>
      <c r="B63" s="119" t="s">
        <v>114</v>
      </c>
      <c r="C63" s="128" t="s">
        <v>115</v>
      </c>
      <c r="D63" s="120" t="s">
        <v>96</v>
      </c>
      <c r="E63" s="121">
        <v>243.275</v>
      </c>
      <c r="F63" s="122">
        <v>0</v>
      </c>
      <c r="G63" s="122">
        <f t="shared" si="1"/>
        <v>0</v>
      </c>
    </row>
    <row r="64" spans="1:7" ht="12.75">
      <c r="A64" s="184" t="s">
        <v>73</v>
      </c>
      <c r="B64" s="185" t="s">
        <v>418</v>
      </c>
      <c r="C64" s="189" t="s">
        <v>419</v>
      </c>
      <c r="D64" s="186"/>
      <c r="E64" s="187"/>
      <c r="F64" s="188"/>
      <c r="G64" s="188">
        <f>SUM(G65:G69)</f>
        <v>0</v>
      </c>
    </row>
    <row r="65" spans="1:7" ht="12.75">
      <c r="A65" s="118">
        <v>33</v>
      </c>
      <c r="B65" s="119" t="s">
        <v>420</v>
      </c>
      <c r="C65" s="128" t="s">
        <v>421</v>
      </c>
      <c r="D65" s="120" t="s">
        <v>90</v>
      </c>
      <c r="E65" s="121">
        <v>4.944</v>
      </c>
      <c r="F65" s="122">
        <v>0</v>
      </c>
      <c r="G65" s="122">
        <f>E65*F65</f>
        <v>0</v>
      </c>
    </row>
    <row r="66" spans="1:7" ht="12.75">
      <c r="A66" s="118"/>
      <c r="B66" s="119"/>
      <c r="C66" s="141" t="s">
        <v>422</v>
      </c>
      <c r="D66" s="139"/>
      <c r="E66" s="140">
        <v>2.472</v>
      </c>
      <c r="F66" s="122"/>
      <c r="G66" s="122"/>
    </row>
    <row r="67" spans="1:7" ht="12.75">
      <c r="A67" s="118"/>
      <c r="B67" s="119"/>
      <c r="C67" s="141" t="s">
        <v>423</v>
      </c>
      <c r="D67" s="139"/>
      <c r="E67" s="140">
        <v>2.472</v>
      </c>
      <c r="F67" s="122"/>
      <c r="G67" s="122"/>
    </row>
    <row r="68" spans="1:7" ht="12.75">
      <c r="A68" s="118">
        <v>34</v>
      </c>
      <c r="B68" s="119" t="s">
        <v>424</v>
      </c>
      <c r="C68" s="128" t="s">
        <v>425</v>
      </c>
      <c r="D68" s="120" t="s">
        <v>91</v>
      </c>
      <c r="E68" s="121">
        <v>0.41</v>
      </c>
      <c r="F68" s="122">
        <v>0</v>
      </c>
      <c r="G68" s="122">
        <f>E68*F68</f>
        <v>0</v>
      </c>
    </row>
    <row r="69" spans="1:7" ht="22.5">
      <c r="A69" s="118"/>
      <c r="B69" s="119" t="s">
        <v>465</v>
      </c>
      <c r="C69" s="128" t="s">
        <v>466</v>
      </c>
      <c r="D69" s="120" t="s">
        <v>165</v>
      </c>
      <c r="E69" s="121">
        <v>1</v>
      </c>
      <c r="F69" s="122">
        <v>0</v>
      </c>
      <c r="G69" s="122">
        <f>E69*F69</f>
        <v>0</v>
      </c>
    </row>
    <row r="70" spans="1:7" ht="12.75">
      <c r="A70" s="153" t="s">
        <v>73</v>
      </c>
      <c r="B70" s="154" t="s">
        <v>116</v>
      </c>
      <c r="C70" s="164" t="s">
        <v>117</v>
      </c>
      <c r="D70" s="155"/>
      <c r="E70" s="156"/>
      <c r="F70" s="157"/>
      <c r="G70" s="157">
        <f>SUM(G71)</f>
        <v>0</v>
      </c>
    </row>
    <row r="71" spans="1:7" ht="12.75">
      <c r="A71" s="118">
        <v>35</v>
      </c>
      <c r="B71" s="119" t="s">
        <v>118</v>
      </c>
      <c r="C71" s="128" t="s">
        <v>119</v>
      </c>
      <c r="D71" s="120" t="s">
        <v>96</v>
      </c>
      <c r="E71" s="121">
        <v>111.71</v>
      </c>
      <c r="F71" s="122">
        <v>0</v>
      </c>
      <c r="G71" s="122">
        <f>E71*F71</f>
        <v>0</v>
      </c>
    </row>
    <row r="72" spans="1:7" ht="12.75">
      <c r="A72" s="153" t="s">
        <v>73</v>
      </c>
      <c r="B72" s="154" t="s">
        <v>120</v>
      </c>
      <c r="C72" s="164" t="s">
        <v>121</v>
      </c>
      <c r="D72" s="155"/>
      <c r="E72" s="156"/>
      <c r="F72" s="157"/>
      <c r="G72" s="157">
        <f>SUM(G73)</f>
        <v>0</v>
      </c>
    </row>
    <row r="73" spans="1:7" ht="12.75">
      <c r="A73" s="118">
        <v>36</v>
      </c>
      <c r="B73" s="119" t="s">
        <v>122</v>
      </c>
      <c r="C73" s="128" t="s">
        <v>123</v>
      </c>
      <c r="D73" s="120" t="s">
        <v>96</v>
      </c>
      <c r="E73" s="121">
        <v>111.71</v>
      </c>
      <c r="F73" s="122">
        <v>0</v>
      </c>
      <c r="G73" s="122">
        <f>E73*F73</f>
        <v>0</v>
      </c>
    </row>
    <row r="74" spans="1:7" ht="12.75">
      <c r="A74" s="153" t="s">
        <v>73</v>
      </c>
      <c r="B74" s="154" t="s">
        <v>124</v>
      </c>
      <c r="C74" s="164" t="s">
        <v>125</v>
      </c>
      <c r="D74" s="155"/>
      <c r="E74" s="156"/>
      <c r="F74" s="157"/>
      <c r="G74" s="157">
        <f>SUM(G75:G82)</f>
        <v>0</v>
      </c>
    </row>
    <row r="75" spans="1:7" ht="12.75">
      <c r="A75" s="118">
        <v>37</v>
      </c>
      <c r="B75" s="119" t="s">
        <v>126</v>
      </c>
      <c r="C75" s="128" t="s">
        <v>127</v>
      </c>
      <c r="D75" s="120" t="s">
        <v>90</v>
      </c>
      <c r="E75" s="121">
        <v>7.042</v>
      </c>
      <c r="F75" s="122">
        <v>0</v>
      </c>
      <c r="G75" s="122">
        <f>E75*F75</f>
        <v>0</v>
      </c>
    </row>
    <row r="76" spans="1:7" ht="12.75">
      <c r="A76" s="118"/>
      <c r="B76" s="119"/>
      <c r="C76" s="141" t="s">
        <v>405</v>
      </c>
      <c r="D76" s="139"/>
      <c r="E76" s="140">
        <v>7.042</v>
      </c>
      <c r="F76" s="122"/>
      <c r="G76" s="122"/>
    </row>
    <row r="77" spans="1:7" ht="22.5">
      <c r="A77" s="118">
        <v>38</v>
      </c>
      <c r="B77" s="119" t="s">
        <v>128</v>
      </c>
      <c r="C77" s="128" t="s">
        <v>129</v>
      </c>
      <c r="D77" s="120" t="s">
        <v>96</v>
      </c>
      <c r="E77" s="121">
        <v>111.71</v>
      </c>
      <c r="F77" s="122">
        <v>0</v>
      </c>
      <c r="G77" s="122">
        <f>E77*F77</f>
        <v>0</v>
      </c>
    </row>
    <row r="78" spans="1:7" ht="12.75">
      <c r="A78" s="118">
        <v>39</v>
      </c>
      <c r="B78" s="119" t="s">
        <v>130</v>
      </c>
      <c r="C78" s="128" t="s">
        <v>131</v>
      </c>
      <c r="D78" s="120" t="s">
        <v>96</v>
      </c>
      <c r="E78" s="121">
        <v>111.71</v>
      </c>
      <c r="F78" s="122">
        <v>0</v>
      </c>
      <c r="G78" s="122">
        <f>E78*F78</f>
        <v>0</v>
      </c>
    </row>
    <row r="79" spans="1:7" ht="22.5">
      <c r="A79" s="118">
        <v>40</v>
      </c>
      <c r="B79" s="119" t="s">
        <v>426</v>
      </c>
      <c r="C79" s="128" t="s">
        <v>427</v>
      </c>
      <c r="D79" s="120" t="s">
        <v>90</v>
      </c>
      <c r="E79" s="121">
        <v>4.12</v>
      </c>
      <c r="F79" s="122">
        <v>0</v>
      </c>
      <c r="G79" s="122">
        <f>E79*F79</f>
        <v>0</v>
      </c>
    </row>
    <row r="80" spans="1:7" ht="12.75">
      <c r="A80" s="118"/>
      <c r="B80" s="119"/>
      <c r="C80" s="141" t="s">
        <v>428</v>
      </c>
      <c r="D80" s="139"/>
      <c r="E80" s="140">
        <v>4.12</v>
      </c>
      <c r="F80" s="122"/>
      <c r="G80" s="122"/>
    </row>
    <row r="81" spans="1:7" ht="12.75">
      <c r="A81" s="118">
        <v>41</v>
      </c>
      <c r="B81" s="119" t="s">
        <v>487</v>
      </c>
      <c r="C81" s="196" t="s">
        <v>485</v>
      </c>
      <c r="D81" s="197" t="s">
        <v>165</v>
      </c>
      <c r="E81" s="198">
        <v>1</v>
      </c>
      <c r="F81" s="122">
        <v>0</v>
      </c>
      <c r="G81" s="122">
        <f>E81*F81</f>
        <v>0</v>
      </c>
    </row>
    <row r="82" spans="1:7" ht="12.75">
      <c r="A82" s="118">
        <v>42</v>
      </c>
      <c r="B82" s="119" t="s">
        <v>488</v>
      </c>
      <c r="C82" s="196" t="s">
        <v>486</v>
      </c>
      <c r="D82" s="197" t="s">
        <v>165</v>
      </c>
      <c r="E82" s="198">
        <v>1</v>
      </c>
      <c r="F82" s="122">
        <v>0</v>
      </c>
      <c r="G82" s="122">
        <f>E82*F82</f>
        <v>0</v>
      </c>
    </row>
    <row r="83" spans="1:7" ht="12.75">
      <c r="A83" s="153" t="s">
        <v>73</v>
      </c>
      <c r="B83" s="154" t="s">
        <v>132</v>
      </c>
      <c r="C83" s="164" t="s">
        <v>133</v>
      </c>
      <c r="D83" s="155"/>
      <c r="E83" s="156"/>
      <c r="F83" s="157"/>
      <c r="G83" s="157">
        <f>SUM(G84:G93)</f>
        <v>0</v>
      </c>
    </row>
    <row r="84" spans="1:7" ht="12.75">
      <c r="A84" s="118">
        <v>43</v>
      </c>
      <c r="B84" s="119" t="s">
        <v>240</v>
      </c>
      <c r="C84" s="128" t="s">
        <v>241</v>
      </c>
      <c r="D84" s="120" t="s">
        <v>84</v>
      </c>
      <c r="E84" s="121">
        <v>26</v>
      </c>
      <c r="F84" s="122">
        <v>0</v>
      </c>
      <c r="G84" s="122">
        <f>E84*F84</f>
        <v>0</v>
      </c>
    </row>
    <row r="85" spans="1:7" ht="12.75">
      <c r="A85" s="118">
        <v>44</v>
      </c>
      <c r="B85" s="119" t="s">
        <v>134</v>
      </c>
      <c r="C85" s="128" t="s">
        <v>135</v>
      </c>
      <c r="D85" s="120" t="s">
        <v>83</v>
      </c>
      <c r="E85" s="121">
        <v>36.6</v>
      </c>
      <c r="F85" s="122">
        <v>0</v>
      </c>
      <c r="G85" s="122">
        <f aca="true" t="shared" si="2" ref="G85:G93">E85*F85</f>
        <v>0</v>
      </c>
    </row>
    <row r="86" spans="1:7" ht="12.75">
      <c r="A86" s="118">
        <v>45</v>
      </c>
      <c r="B86" s="119" t="s">
        <v>136</v>
      </c>
      <c r="C86" s="128" t="s">
        <v>137</v>
      </c>
      <c r="D86" s="120" t="s">
        <v>96</v>
      </c>
      <c r="E86" s="121">
        <v>212.6</v>
      </c>
      <c r="F86" s="122">
        <v>0</v>
      </c>
      <c r="G86" s="122">
        <f t="shared" si="2"/>
        <v>0</v>
      </c>
    </row>
    <row r="87" spans="1:7" ht="12.75">
      <c r="A87" s="118">
        <v>46</v>
      </c>
      <c r="B87" s="119" t="s">
        <v>138</v>
      </c>
      <c r="C87" s="128" t="s">
        <v>139</v>
      </c>
      <c r="D87" s="120" t="s">
        <v>96</v>
      </c>
      <c r="E87" s="121">
        <v>111.71</v>
      </c>
      <c r="F87" s="122">
        <v>0</v>
      </c>
      <c r="G87" s="122">
        <f t="shared" si="2"/>
        <v>0</v>
      </c>
    </row>
    <row r="88" spans="1:7" ht="12.75">
      <c r="A88" s="118">
        <v>47</v>
      </c>
      <c r="B88" s="119" t="s">
        <v>140</v>
      </c>
      <c r="C88" s="128" t="s">
        <v>141</v>
      </c>
      <c r="D88" s="120" t="s">
        <v>91</v>
      </c>
      <c r="E88" s="121">
        <v>68.96</v>
      </c>
      <c r="F88" s="122">
        <v>0</v>
      </c>
      <c r="G88" s="122">
        <f t="shared" si="2"/>
        <v>0</v>
      </c>
    </row>
    <row r="89" spans="1:7" ht="12.75">
      <c r="A89" s="118">
        <v>48</v>
      </c>
      <c r="B89" s="119" t="s">
        <v>142</v>
      </c>
      <c r="C89" s="128" t="s">
        <v>143</v>
      </c>
      <c r="D89" s="120" t="s">
        <v>91</v>
      </c>
      <c r="E89" s="121">
        <v>68.96</v>
      </c>
      <c r="F89" s="122">
        <v>0</v>
      </c>
      <c r="G89" s="122">
        <f t="shared" si="2"/>
        <v>0</v>
      </c>
    </row>
    <row r="90" spans="1:7" ht="12.75">
      <c r="A90" s="118">
        <v>49</v>
      </c>
      <c r="B90" s="119" t="s">
        <v>144</v>
      </c>
      <c r="C90" s="128" t="s">
        <v>145</v>
      </c>
      <c r="D90" s="120" t="s">
        <v>91</v>
      </c>
      <c r="E90" s="121">
        <v>68.96</v>
      </c>
      <c r="F90" s="122">
        <v>0</v>
      </c>
      <c r="G90" s="122">
        <f t="shared" si="2"/>
        <v>0</v>
      </c>
    </row>
    <row r="91" spans="1:7" ht="12.75">
      <c r="A91" s="118">
        <v>50</v>
      </c>
      <c r="B91" s="119" t="s">
        <v>146</v>
      </c>
      <c r="C91" s="128" t="s">
        <v>147</v>
      </c>
      <c r="D91" s="120" t="s">
        <v>91</v>
      </c>
      <c r="E91" s="121">
        <v>68.96</v>
      </c>
      <c r="F91" s="122">
        <v>0</v>
      </c>
      <c r="G91" s="122">
        <f t="shared" si="2"/>
        <v>0</v>
      </c>
    </row>
    <row r="92" spans="1:7" ht="12.75">
      <c r="A92" s="118">
        <v>51</v>
      </c>
      <c r="B92" s="119" t="s">
        <v>148</v>
      </c>
      <c r="C92" s="128" t="s">
        <v>149</v>
      </c>
      <c r="D92" s="120" t="s">
        <v>91</v>
      </c>
      <c r="E92" s="121">
        <v>1034.4</v>
      </c>
      <c r="F92" s="122">
        <v>0</v>
      </c>
      <c r="G92" s="122">
        <f t="shared" si="2"/>
        <v>0</v>
      </c>
    </row>
    <row r="93" spans="1:7" ht="12.75">
      <c r="A93" s="118">
        <v>52</v>
      </c>
      <c r="B93" s="119" t="s">
        <v>150</v>
      </c>
      <c r="C93" s="128" t="s">
        <v>151</v>
      </c>
      <c r="D93" s="120" t="s">
        <v>91</v>
      </c>
      <c r="E93" s="121">
        <v>68.96</v>
      </c>
      <c r="F93" s="122">
        <v>0</v>
      </c>
      <c r="G93" s="122">
        <f t="shared" si="2"/>
        <v>0</v>
      </c>
    </row>
    <row r="94" spans="1:7" ht="12.75">
      <c r="A94" s="153" t="s">
        <v>73</v>
      </c>
      <c r="B94" s="154" t="s">
        <v>152</v>
      </c>
      <c r="C94" s="164" t="s">
        <v>153</v>
      </c>
      <c r="D94" s="155"/>
      <c r="E94" s="156"/>
      <c r="F94" s="157"/>
      <c r="G94" s="157">
        <f>SUM(G95)</f>
        <v>0</v>
      </c>
    </row>
    <row r="95" spans="1:7" ht="12.75">
      <c r="A95" s="118">
        <v>53</v>
      </c>
      <c r="B95" s="119" t="s">
        <v>154</v>
      </c>
      <c r="C95" s="128" t="s">
        <v>155</v>
      </c>
      <c r="D95" s="120" t="s">
        <v>91</v>
      </c>
      <c r="E95" s="121">
        <v>54.008</v>
      </c>
      <c r="F95" s="122">
        <v>0</v>
      </c>
      <c r="G95" s="122">
        <f>E95*F95</f>
        <v>0</v>
      </c>
    </row>
    <row r="96" spans="1:7" ht="12.75">
      <c r="A96" s="190" t="s">
        <v>73</v>
      </c>
      <c r="B96" s="191" t="s">
        <v>429</v>
      </c>
      <c r="C96" s="195" t="s">
        <v>430</v>
      </c>
      <c r="D96" s="192"/>
      <c r="E96" s="193"/>
      <c r="F96" s="194"/>
      <c r="G96" s="194">
        <f>SUM(G97:G99)</f>
        <v>0</v>
      </c>
    </row>
    <row r="97" spans="1:7" ht="22.5">
      <c r="A97" s="118">
        <v>54</v>
      </c>
      <c r="B97" s="119" t="s">
        <v>431</v>
      </c>
      <c r="C97" s="128" t="s">
        <v>432</v>
      </c>
      <c r="D97" s="120" t="s">
        <v>96</v>
      </c>
      <c r="E97" s="121">
        <v>41.2</v>
      </c>
      <c r="F97" s="122">
        <v>0</v>
      </c>
      <c r="G97" s="122">
        <f>E97*F97</f>
        <v>0</v>
      </c>
    </row>
    <row r="98" spans="1:7" ht="22.5">
      <c r="A98" s="118">
        <v>55</v>
      </c>
      <c r="B98" s="119" t="s">
        <v>433</v>
      </c>
      <c r="C98" s="128" t="s">
        <v>434</v>
      </c>
      <c r="D98" s="120" t="s">
        <v>96</v>
      </c>
      <c r="E98" s="121">
        <v>7.34</v>
      </c>
      <c r="F98" s="122">
        <v>0</v>
      </c>
      <c r="G98" s="122">
        <f>E98*F98</f>
        <v>0</v>
      </c>
    </row>
    <row r="99" spans="1:7" ht="12.75">
      <c r="A99" s="118">
        <v>56</v>
      </c>
      <c r="B99" s="119" t="s">
        <v>435</v>
      </c>
      <c r="C99" s="128" t="s">
        <v>436</v>
      </c>
      <c r="D99" s="120" t="s">
        <v>91</v>
      </c>
      <c r="E99" s="121">
        <v>0.302</v>
      </c>
      <c r="F99" s="122">
        <v>0</v>
      </c>
      <c r="G99" s="122">
        <f>E99*F99</f>
        <v>0</v>
      </c>
    </row>
    <row r="100" spans="1:7" ht="12.75">
      <c r="A100" s="190" t="s">
        <v>73</v>
      </c>
      <c r="B100" s="191" t="s">
        <v>437</v>
      </c>
      <c r="C100" s="195" t="s">
        <v>438</v>
      </c>
      <c r="D100" s="192"/>
      <c r="E100" s="193"/>
      <c r="F100" s="194"/>
      <c r="G100" s="194">
        <f>G101</f>
        <v>0</v>
      </c>
    </row>
    <row r="101" spans="1:7" ht="22.5">
      <c r="A101" s="118">
        <v>57</v>
      </c>
      <c r="B101" s="119" t="s">
        <v>439</v>
      </c>
      <c r="C101" s="128" t="s">
        <v>468</v>
      </c>
      <c r="D101" s="120" t="s">
        <v>96</v>
      </c>
      <c r="E101" s="121">
        <v>41.2</v>
      </c>
      <c r="F101" s="122">
        <v>0</v>
      </c>
      <c r="G101" s="122">
        <f>E101*F101</f>
        <v>0</v>
      </c>
    </row>
    <row r="102" spans="1:7" ht="12.75">
      <c r="A102" s="153" t="s">
        <v>73</v>
      </c>
      <c r="B102" s="154" t="s">
        <v>156</v>
      </c>
      <c r="C102" s="164" t="s">
        <v>157</v>
      </c>
      <c r="D102" s="155"/>
      <c r="E102" s="156"/>
      <c r="F102" s="157"/>
      <c r="G102" s="157">
        <f>SUM(G103:G110)</f>
        <v>0</v>
      </c>
    </row>
    <row r="103" spans="1:7" ht="12.75">
      <c r="A103" s="118">
        <v>58</v>
      </c>
      <c r="B103" s="119" t="s">
        <v>158</v>
      </c>
      <c r="C103" s="128" t="s">
        <v>159</v>
      </c>
      <c r="D103" s="120" t="s">
        <v>83</v>
      </c>
      <c r="E103" s="121">
        <v>2</v>
      </c>
      <c r="F103" s="122">
        <v>0</v>
      </c>
      <c r="G103" s="122">
        <f>E103*F103</f>
        <v>0</v>
      </c>
    </row>
    <row r="104" spans="1:7" ht="12.75">
      <c r="A104" s="118">
        <v>59</v>
      </c>
      <c r="B104" s="119" t="s">
        <v>269</v>
      </c>
      <c r="C104" s="128" t="s">
        <v>270</v>
      </c>
      <c r="D104" s="120" t="s">
        <v>85</v>
      </c>
      <c r="E104" s="121">
        <v>1</v>
      </c>
      <c r="F104" s="122">
        <v>0</v>
      </c>
      <c r="G104" s="122">
        <f aca="true" t="shared" si="3" ref="G104:G110">E104*F104</f>
        <v>0</v>
      </c>
    </row>
    <row r="105" spans="1:7" ht="22.5">
      <c r="A105" s="118">
        <v>60</v>
      </c>
      <c r="B105" s="119" t="s">
        <v>160</v>
      </c>
      <c r="C105" s="128" t="s">
        <v>271</v>
      </c>
      <c r="D105" s="120" t="s">
        <v>83</v>
      </c>
      <c r="E105" s="121">
        <v>2</v>
      </c>
      <c r="F105" s="122">
        <v>0</v>
      </c>
      <c r="G105" s="122">
        <f t="shared" si="3"/>
        <v>0</v>
      </c>
    </row>
    <row r="106" spans="1:7" ht="12.75">
      <c r="A106" s="118">
        <v>61</v>
      </c>
      <c r="B106" s="119" t="s">
        <v>272</v>
      </c>
      <c r="C106" s="128" t="s">
        <v>161</v>
      </c>
      <c r="D106" s="120" t="s">
        <v>209</v>
      </c>
      <c r="E106" s="121">
        <v>2</v>
      </c>
      <c r="F106" s="122">
        <v>0</v>
      </c>
      <c r="G106" s="122">
        <f t="shared" si="3"/>
        <v>0</v>
      </c>
    </row>
    <row r="107" spans="1:7" ht="12.75">
      <c r="A107" s="118">
        <v>62</v>
      </c>
      <c r="B107" s="119" t="s">
        <v>273</v>
      </c>
      <c r="C107" s="128" t="s">
        <v>163</v>
      </c>
      <c r="D107" s="120" t="s">
        <v>209</v>
      </c>
      <c r="E107" s="121">
        <v>1</v>
      </c>
      <c r="F107" s="122">
        <v>0</v>
      </c>
      <c r="G107" s="122">
        <f t="shared" si="3"/>
        <v>0</v>
      </c>
    </row>
    <row r="108" spans="1:7" ht="12.75">
      <c r="A108" s="118">
        <v>63</v>
      </c>
      <c r="B108" s="119" t="s">
        <v>473</v>
      </c>
      <c r="C108" s="128" t="s">
        <v>474</v>
      </c>
      <c r="D108" s="120" t="s">
        <v>209</v>
      </c>
      <c r="E108" s="121">
        <v>1</v>
      </c>
      <c r="F108" s="122">
        <v>0</v>
      </c>
      <c r="G108" s="122">
        <f t="shared" si="3"/>
        <v>0</v>
      </c>
    </row>
    <row r="109" spans="1:7" ht="12.75">
      <c r="A109" s="118">
        <v>64</v>
      </c>
      <c r="B109" s="119" t="s">
        <v>164</v>
      </c>
      <c r="C109" s="128" t="s">
        <v>479</v>
      </c>
      <c r="D109" s="120" t="s">
        <v>209</v>
      </c>
      <c r="E109" s="121">
        <v>1</v>
      </c>
      <c r="F109" s="122">
        <v>0</v>
      </c>
      <c r="G109" s="122">
        <f t="shared" si="3"/>
        <v>0</v>
      </c>
    </row>
    <row r="110" spans="1:7" ht="12.75">
      <c r="A110" s="118">
        <v>65</v>
      </c>
      <c r="B110" s="119" t="s">
        <v>166</v>
      </c>
      <c r="C110" s="128" t="s">
        <v>167</v>
      </c>
      <c r="D110" s="120" t="s">
        <v>91</v>
      </c>
      <c r="E110" s="121">
        <v>0.155</v>
      </c>
      <c r="F110" s="122">
        <v>0</v>
      </c>
      <c r="G110" s="122">
        <f t="shared" si="3"/>
        <v>0</v>
      </c>
    </row>
    <row r="111" spans="1:7" ht="12.75">
      <c r="A111" s="190" t="s">
        <v>73</v>
      </c>
      <c r="B111" s="199">
        <v>722</v>
      </c>
      <c r="C111" s="195" t="s">
        <v>475</v>
      </c>
      <c r="D111" s="192"/>
      <c r="E111" s="193"/>
      <c r="F111" s="194"/>
      <c r="G111" s="194">
        <f>SUM(G112:G113)</f>
        <v>0</v>
      </c>
    </row>
    <row r="112" spans="1:7" ht="12.75">
      <c r="A112" s="118">
        <v>66</v>
      </c>
      <c r="B112" s="119" t="s">
        <v>476</v>
      </c>
      <c r="C112" s="128" t="s">
        <v>477</v>
      </c>
      <c r="D112" s="120" t="s">
        <v>209</v>
      </c>
      <c r="E112" s="121">
        <v>1</v>
      </c>
      <c r="F112" s="122">
        <v>0</v>
      </c>
      <c r="G112" s="122">
        <f>E112*F112</f>
        <v>0</v>
      </c>
    </row>
    <row r="113" spans="1:7" ht="12.75">
      <c r="A113" s="118">
        <v>67</v>
      </c>
      <c r="B113" s="119" t="s">
        <v>478</v>
      </c>
      <c r="C113" s="128" t="s">
        <v>479</v>
      </c>
      <c r="D113" s="120" t="s">
        <v>209</v>
      </c>
      <c r="E113" s="121">
        <v>1</v>
      </c>
      <c r="F113" s="122">
        <v>0</v>
      </c>
      <c r="G113" s="122">
        <f>E113*F113</f>
        <v>0</v>
      </c>
    </row>
    <row r="114" spans="1:7" ht="12.75">
      <c r="A114" s="153" t="s">
        <v>73</v>
      </c>
      <c r="B114" s="154" t="s">
        <v>168</v>
      </c>
      <c r="C114" s="164" t="s">
        <v>169</v>
      </c>
      <c r="D114" s="155"/>
      <c r="E114" s="156"/>
      <c r="F114" s="157"/>
      <c r="G114" s="157">
        <f>SUM(G115:G117)</f>
        <v>0</v>
      </c>
    </row>
    <row r="115" spans="1:7" ht="22.5">
      <c r="A115" s="118">
        <v>68</v>
      </c>
      <c r="B115" s="119" t="s">
        <v>170</v>
      </c>
      <c r="C115" s="128" t="s">
        <v>469</v>
      </c>
      <c r="D115" s="120" t="s">
        <v>84</v>
      </c>
      <c r="E115" s="121">
        <v>3</v>
      </c>
      <c r="F115" s="122">
        <v>0</v>
      </c>
      <c r="G115" s="122">
        <f>E115*F115</f>
        <v>0</v>
      </c>
    </row>
    <row r="116" spans="1:7" ht="22.5">
      <c r="A116" s="118">
        <v>69</v>
      </c>
      <c r="B116" s="119" t="s">
        <v>274</v>
      </c>
      <c r="C116" s="128" t="s">
        <v>470</v>
      </c>
      <c r="D116" s="120" t="s">
        <v>84</v>
      </c>
      <c r="E116" s="121">
        <v>1</v>
      </c>
      <c r="F116" s="122">
        <v>0</v>
      </c>
      <c r="G116" s="122">
        <f>E116*F116</f>
        <v>0</v>
      </c>
    </row>
    <row r="117" spans="1:7" ht="12.75">
      <c r="A117" s="118">
        <v>70</v>
      </c>
      <c r="B117" s="119" t="s">
        <v>171</v>
      </c>
      <c r="C117" s="128" t="s">
        <v>172</v>
      </c>
      <c r="D117" s="120" t="s">
        <v>91</v>
      </c>
      <c r="E117" s="121">
        <v>0.299</v>
      </c>
      <c r="F117" s="122">
        <v>0</v>
      </c>
      <c r="G117" s="122">
        <f>E117*F117</f>
        <v>0</v>
      </c>
    </row>
    <row r="118" spans="1:7" ht="12.75">
      <c r="A118" s="153" t="s">
        <v>73</v>
      </c>
      <c r="B118" s="154" t="s">
        <v>173</v>
      </c>
      <c r="C118" s="164" t="s">
        <v>174</v>
      </c>
      <c r="D118" s="155"/>
      <c r="E118" s="156"/>
      <c r="F118" s="157"/>
      <c r="G118" s="157">
        <f>SUM(G119:G120)</f>
        <v>0</v>
      </c>
    </row>
    <row r="119" spans="1:7" ht="12.75">
      <c r="A119" s="118">
        <v>71</v>
      </c>
      <c r="B119" s="119" t="s">
        <v>175</v>
      </c>
      <c r="C119" s="128" t="s">
        <v>176</v>
      </c>
      <c r="D119" s="120" t="s">
        <v>177</v>
      </c>
      <c r="E119" s="121">
        <v>137.339</v>
      </c>
      <c r="F119" s="122">
        <v>0</v>
      </c>
      <c r="G119" s="122">
        <f>E119*F119</f>
        <v>0</v>
      </c>
    </row>
    <row r="120" spans="1:7" ht="12.75">
      <c r="A120" s="118">
        <v>72</v>
      </c>
      <c r="B120" s="119" t="s">
        <v>178</v>
      </c>
      <c r="C120" s="128" t="s">
        <v>179</v>
      </c>
      <c r="D120" s="120" t="s">
        <v>165</v>
      </c>
      <c r="E120" s="121">
        <v>1</v>
      </c>
      <c r="F120" s="122">
        <v>0</v>
      </c>
      <c r="G120" s="122">
        <f>E120*F120</f>
        <v>0</v>
      </c>
    </row>
    <row r="121" spans="1:7" ht="12.75">
      <c r="A121" s="153" t="s">
        <v>73</v>
      </c>
      <c r="B121" s="154" t="s">
        <v>212</v>
      </c>
      <c r="C121" s="164" t="s">
        <v>213</v>
      </c>
      <c r="D121" s="155"/>
      <c r="E121" s="156"/>
      <c r="F121" s="157"/>
      <c r="G121" s="157">
        <f>SUM(G122:G129)</f>
        <v>0</v>
      </c>
    </row>
    <row r="122" spans="1:7" ht="12.75">
      <c r="A122" s="118">
        <v>73</v>
      </c>
      <c r="B122" s="119" t="s">
        <v>214</v>
      </c>
      <c r="C122" s="128" t="s">
        <v>215</v>
      </c>
      <c r="D122" s="120" t="s">
        <v>96</v>
      </c>
      <c r="E122" s="121">
        <v>58.01</v>
      </c>
      <c r="F122" s="122">
        <v>0</v>
      </c>
      <c r="G122" s="122">
        <f>E122*F122</f>
        <v>0</v>
      </c>
    </row>
    <row r="123" spans="1:7" ht="12.75">
      <c r="A123" s="118">
        <v>74</v>
      </c>
      <c r="B123" s="119" t="s">
        <v>216</v>
      </c>
      <c r="C123" s="128" t="s">
        <v>217</v>
      </c>
      <c r="D123" s="120" t="s">
        <v>96</v>
      </c>
      <c r="E123" s="121">
        <v>58.01</v>
      </c>
      <c r="F123" s="122">
        <v>0</v>
      </c>
      <c r="G123" s="122">
        <f aca="true" t="shared" si="4" ref="G123:G129">E123*F123</f>
        <v>0</v>
      </c>
    </row>
    <row r="124" spans="1:7" ht="12.75">
      <c r="A124" s="118">
        <v>75</v>
      </c>
      <c r="B124" s="119" t="s">
        <v>218</v>
      </c>
      <c r="C124" s="128" t="s">
        <v>219</v>
      </c>
      <c r="D124" s="120" t="s">
        <v>83</v>
      </c>
      <c r="E124" s="121">
        <v>58.9</v>
      </c>
      <c r="F124" s="122">
        <v>0</v>
      </c>
      <c r="G124" s="122">
        <f t="shared" si="4"/>
        <v>0</v>
      </c>
    </row>
    <row r="125" spans="1:7" ht="12.75">
      <c r="A125" s="118">
        <v>76</v>
      </c>
      <c r="B125" s="119" t="s">
        <v>220</v>
      </c>
      <c r="C125" s="128" t="s">
        <v>221</v>
      </c>
      <c r="D125" s="120" t="s">
        <v>96</v>
      </c>
      <c r="E125" s="121">
        <v>58.01</v>
      </c>
      <c r="F125" s="122">
        <v>0</v>
      </c>
      <c r="G125" s="122">
        <f t="shared" si="4"/>
        <v>0</v>
      </c>
    </row>
    <row r="126" spans="1:7" ht="12.75">
      <c r="A126" s="118">
        <v>77</v>
      </c>
      <c r="B126" s="119" t="s">
        <v>222</v>
      </c>
      <c r="C126" s="128" t="s">
        <v>223</v>
      </c>
      <c r="D126" s="120" t="s">
        <v>83</v>
      </c>
      <c r="E126" s="121">
        <v>58.9</v>
      </c>
      <c r="F126" s="122">
        <v>0</v>
      </c>
      <c r="G126" s="122">
        <f t="shared" si="4"/>
        <v>0</v>
      </c>
    </row>
    <row r="127" spans="1:7" ht="22.5">
      <c r="A127" s="118">
        <v>78</v>
      </c>
      <c r="B127" s="119" t="s">
        <v>224</v>
      </c>
      <c r="C127" s="128" t="s">
        <v>225</v>
      </c>
      <c r="D127" s="120" t="s">
        <v>96</v>
      </c>
      <c r="E127" s="121">
        <v>60.91</v>
      </c>
      <c r="F127" s="122">
        <v>0</v>
      </c>
      <c r="G127" s="122">
        <f t="shared" si="4"/>
        <v>0</v>
      </c>
    </row>
    <row r="128" spans="1:7" ht="12.75">
      <c r="A128" s="118">
        <v>79</v>
      </c>
      <c r="B128" s="119" t="s">
        <v>226</v>
      </c>
      <c r="C128" s="128" t="s">
        <v>227</v>
      </c>
      <c r="D128" s="120" t="s">
        <v>83</v>
      </c>
      <c r="E128" s="121">
        <v>58.9</v>
      </c>
      <c r="F128" s="122">
        <v>0</v>
      </c>
      <c r="G128" s="122">
        <f t="shared" si="4"/>
        <v>0</v>
      </c>
    </row>
    <row r="129" spans="1:7" ht="12.75">
      <c r="A129" s="118">
        <v>80</v>
      </c>
      <c r="B129" s="119" t="s">
        <v>228</v>
      </c>
      <c r="C129" s="128" t="s">
        <v>229</v>
      </c>
      <c r="D129" s="120" t="s">
        <v>91</v>
      </c>
      <c r="E129" s="121">
        <v>0.934</v>
      </c>
      <c r="F129" s="122">
        <v>0</v>
      </c>
      <c r="G129" s="122">
        <f t="shared" si="4"/>
        <v>0</v>
      </c>
    </row>
    <row r="130" spans="1:7" ht="12.75">
      <c r="A130" s="153" t="s">
        <v>73</v>
      </c>
      <c r="B130" s="154" t="s">
        <v>180</v>
      </c>
      <c r="C130" s="164" t="s">
        <v>181</v>
      </c>
      <c r="D130" s="155"/>
      <c r="E130" s="156"/>
      <c r="F130" s="157"/>
      <c r="G130" s="157">
        <f>SUM(G131)</f>
        <v>0</v>
      </c>
    </row>
    <row r="131" spans="1:7" ht="22.5">
      <c r="A131" s="118">
        <v>81</v>
      </c>
      <c r="B131" s="119" t="s">
        <v>182</v>
      </c>
      <c r="C131" s="128" t="s">
        <v>471</v>
      </c>
      <c r="D131" s="120" t="s">
        <v>96</v>
      </c>
      <c r="E131" s="121">
        <v>53.7</v>
      </c>
      <c r="F131" s="122">
        <v>0</v>
      </c>
      <c r="G131" s="122">
        <f>E131*F131</f>
        <v>0</v>
      </c>
    </row>
    <row r="132" spans="1:7" ht="12.75">
      <c r="A132" s="153" t="s">
        <v>73</v>
      </c>
      <c r="B132" s="154" t="s">
        <v>183</v>
      </c>
      <c r="C132" s="164" t="s">
        <v>184</v>
      </c>
      <c r="D132" s="155"/>
      <c r="E132" s="156"/>
      <c r="F132" s="157"/>
      <c r="G132" s="157">
        <f>SUM(G133:G136)</f>
        <v>0</v>
      </c>
    </row>
    <row r="133" spans="1:7" ht="12.75">
      <c r="A133" s="118">
        <v>82</v>
      </c>
      <c r="B133" s="119" t="s">
        <v>185</v>
      </c>
      <c r="C133" s="128" t="s">
        <v>186</v>
      </c>
      <c r="D133" s="120" t="s">
        <v>96</v>
      </c>
      <c r="E133" s="121">
        <v>53.7</v>
      </c>
      <c r="F133" s="122">
        <v>0</v>
      </c>
      <c r="G133" s="122">
        <f>E133*F133</f>
        <v>0</v>
      </c>
    </row>
    <row r="134" spans="1:7" ht="12.75">
      <c r="A134" s="118">
        <v>83</v>
      </c>
      <c r="B134" s="119" t="s">
        <v>187</v>
      </c>
      <c r="C134" s="128" t="s">
        <v>188</v>
      </c>
      <c r="D134" s="120" t="s">
        <v>96</v>
      </c>
      <c r="E134" s="121">
        <v>53.7</v>
      </c>
      <c r="F134" s="122">
        <v>0</v>
      </c>
      <c r="G134" s="122">
        <f>E134*F134</f>
        <v>0</v>
      </c>
    </row>
    <row r="135" spans="1:7" ht="12.75">
      <c r="A135" s="118">
        <v>84</v>
      </c>
      <c r="B135" s="119" t="s">
        <v>189</v>
      </c>
      <c r="C135" s="128" t="s">
        <v>190</v>
      </c>
      <c r="D135" s="120" t="s">
        <v>96</v>
      </c>
      <c r="E135" s="121">
        <v>53.7</v>
      </c>
      <c r="F135" s="122">
        <v>0</v>
      </c>
      <c r="G135" s="122">
        <f>E135*F135</f>
        <v>0</v>
      </c>
    </row>
    <row r="136" spans="1:7" ht="12.75">
      <c r="A136" s="118">
        <v>85</v>
      </c>
      <c r="B136" s="119" t="s">
        <v>191</v>
      </c>
      <c r="C136" s="128" t="s">
        <v>192</v>
      </c>
      <c r="D136" s="120" t="s">
        <v>91</v>
      </c>
      <c r="E136" s="121">
        <v>53.7</v>
      </c>
      <c r="F136" s="122">
        <v>0</v>
      </c>
      <c r="G136" s="122">
        <f>E136*F136</f>
        <v>0</v>
      </c>
    </row>
    <row r="137" spans="1:7" ht="12.75">
      <c r="A137" s="190" t="s">
        <v>73</v>
      </c>
      <c r="B137" s="199">
        <v>783</v>
      </c>
      <c r="C137" s="195" t="s">
        <v>483</v>
      </c>
      <c r="D137" s="192"/>
      <c r="E137" s="193"/>
      <c r="F137" s="194"/>
      <c r="G137" s="194">
        <f>G138</f>
        <v>0</v>
      </c>
    </row>
    <row r="138" spans="1:7" ht="12.75">
      <c r="A138" s="118">
        <v>86</v>
      </c>
      <c r="B138" s="119" t="s">
        <v>195</v>
      </c>
      <c r="C138" s="128" t="s">
        <v>484</v>
      </c>
      <c r="D138" s="120" t="s">
        <v>209</v>
      </c>
      <c r="E138" s="121">
        <v>1</v>
      </c>
      <c r="F138" s="122">
        <v>0</v>
      </c>
      <c r="G138" s="122">
        <f>E138*F138</f>
        <v>0</v>
      </c>
    </row>
    <row r="139" spans="1:7" ht="12.75">
      <c r="A139" s="153" t="s">
        <v>73</v>
      </c>
      <c r="B139" s="154" t="s">
        <v>193</v>
      </c>
      <c r="C139" s="164" t="s">
        <v>194</v>
      </c>
      <c r="D139" s="155"/>
      <c r="E139" s="156"/>
      <c r="F139" s="157"/>
      <c r="G139" s="157">
        <f>SUM(G140:G143)</f>
        <v>0</v>
      </c>
    </row>
    <row r="140" spans="1:7" ht="12.75">
      <c r="A140" s="118">
        <v>87</v>
      </c>
      <c r="B140" s="119" t="s">
        <v>195</v>
      </c>
      <c r="C140" s="128" t="s">
        <v>196</v>
      </c>
      <c r="D140" s="120" t="s">
        <v>96</v>
      </c>
      <c r="E140" s="121">
        <v>324.31</v>
      </c>
      <c r="F140" s="122">
        <v>0</v>
      </c>
      <c r="G140" s="122">
        <f>E140*F140</f>
        <v>0</v>
      </c>
    </row>
    <row r="141" spans="1:7" ht="12.75">
      <c r="A141" s="118">
        <v>88</v>
      </c>
      <c r="B141" s="119" t="s">
        <v>197</v>
      </c>
      <c r="C141" s="128" t="s">
        <v>198</v>
      </c>
      <c r="D141" s="120" t="s">
        <v>96</v>
      </c>
      <c r="E141" s="121">
        <v>111.71</v>
      </c>
      <c r="F141" s="122">
        <v>0</v>
      </c>
      <c r="G141" s="122">
        <f>E141*F141</f>
        <v>0</v>
      </c>
    </row>
    <row r="142" spans="1:7" ht="12.75">
      <c r="A142" s="118">
        <v>89</v>
      </c>
      <c r="B142" s="119" t="s">
        <v>199</v>
      </c>
      <c r="C142" s="128" t="s">
        <v>200</v>
      </c>
      <c r="D142" s="120" t="s">
        <v>96</v>
      </c>
      <c r="E142" s="121">
        <v>354.985</v>
      </c>
      <c r="F142" s="122">
        <v>0</v>
      </c>
      <c r="G142" s="122">
        <f>E142*F142</f>
        <v>0</v>
      </c>
    </row>
    <row r="143" spans="1:7" ht="12.75">
      <c r="A143" s="118">
        <v>90</v>
      </c>
      <c r="B143" s="119" t="s">
        <v>201</v>
      </c>
      <c r="C143" s="128" t="s">
        <v>202</v>
      </c>
      <c r="D143" s="120" t="s">
        <v>96</v>
      </c>
      <c r="E143" s="121">
        <v>354.985</v>
      </c>
      <c r="F143" s="122">
        <v>0</v>
      </c>
      <c r="G143" s="122">
        <f>E143*F143</f>
        <v>0</v>
      </c>
    </row>
    <row r="144" spans="1:7" ht="12.75">
      <c r="A144" s="153" t="s">
        <v>73</v>
      </c>
      <c r="B144" s="154" t="s">
        <v>203</v>
      </c>
      <c r="C144" s="164" t="s">
        <v>204</v>
      </c>
      <c r="D144" s="155"/>
      <c r="E144" s="156"/>
      <c r="F144" s="157"/>
      <c r="G144" s="157">
        <f>SUM(G145:G159)</f>
        <v>0</v>
      </c>
    </row>
    <row r="145" spans="1:7" ht="12.75">
      <c r="A145" s="118">
        <v>91</v>
      </c>
      <c r="B145" s="119" t="s">
        <v>205</v>
      </c>
      <c r="C145" s="128" t="s">
        <v>206</v>
      </c>
      <c r="D145" s="120" t="s">
        <v>162</v>
      </c>
      <c r="E145" s="121">
        <v>1</v>
      </c>
      <c r="F145" s="122">
        <v>0</v>
      </c>
      <c r="G145" s="122">
        <f>E145*F145</f>
        <v>0</v>
      </c>
    </row>
    <row r="146" spans="1:7" ht="12.75">
      <c r="A146" s="118">
        <v>92</v>
      </c>
      <c r="B146" s="119" t="s">
        <v>207</v>
      </c>
      <c r="C146" s="128" t="s">
        <v>208</v>
      </c>
      <c r="D146" s="120" t="s">
        <v>85</v>
      </c>
      <c r="E146" s="121">
        <v>3</v>
      </c>
      <c r="F146" s="122">
        <v>0</v>
      </c>
      <c r="G146" s="122">
        <f aca="true" t="shared" si="5" ref="G146:G159">E146*F146</f>
        <v>0</v>
      </c>
    </row>
    <row r="147" spans="1:7" ht="12.75">
      <c r="A147" s="118">
        <v>93</v>
      </c>
      <c r="B147" s="119" t="s">
        <v>242</v>
      </c>
      <c r="C147" s="128" t="s">
        <v>243</v>
      </c>
      <c r="D147" s="120" t="s">
        <v>85</v>
      </c>
      <c r="E147" s="121">
        <v>2</v>
      </c>
      <c r="F147" s="122">
        <v>0</v>
      </c>
      <c r="G147" s="122">
        <f t="shared" si="5"/>
        <v>0</v>
      </c>
    </row>
    <row r="148" spans="1:7" ht="22.5">
      <c r="A148" s="118">
        <v>94</v>
      </c>
      <c r="B148" s="119" t="s">
        <v>275</v>
      </c>
      <c r="C148" s="128" t="s">
        <v>249</v>
      </c>
      <c r="D148" s="120" t="s">
        <v>85</v>
      </c>
      <c r="E148" s="121">
        <v>1</v>
      </c>
      <c r="F148" s="122">
        <v>0</v>
      </c>
      <c r="G148" s="122">
        <f t="shared" si="5"/>
        <v>0</v>
      </c>
    </row>
    <row r="149" spans="1:7" ht="22.5">
      <c r="A149" s="118">
        <v>95</v>
      </c>
      <c r="B149" s="119" t="s">
        <v>276</v>
      </c>
      <c r="C149" s="128" t="s">
        <v>244</v>
      </c>
      <c r="D149" s="120" t="s">
        <v>85</v>
      </c>
      <c r="E149" s="121">
        <v>1</v>
      </c>
      <c r="F149" s="122">
        <v>0</v>
      </c>
      <c r="G149" s="122">
        <f t="shared" si="5"/>
        <v>0</v>
      </c>
    </row>
    <row r="150" spans="1:7" ht="12.75">
      <c r="A150" s="118">
        <v>96</v>
      </c>
      <c r="B150" s="119" t="s">
        <v>277</v>
      </c>
      <c r="C150" s="128" t="s">
        <v>278</v>
      </c>
      <c r="D150" s="120" t="s">
        <v>85</v>
      </c>
      <c r="E150" s="121">
        <v>1</v>
      </c>
      <c r="F150" s="122">
        <v>0</v>
      </c>
      <c r="G150" s="122">
        <f t="shared" si="5"/>
        <v>0</v>
      </c>
    </row>
    <row r="151" spans="1:7" ht="12.75">
      <c r="A151" s="118">
        <v>97</v>
      </c>
      <c r="B151" s="119" t="s">
        <v>279</v>
      </c>
      <c r="C151" s="128" t="s">
        <v>280</v>
      </c>
      <c r="D151" s="120" t="s">
        <v>85</v>
      </c>
      <c r="E151" s="121">
        <v>1</v>
      </c>
      <c r="F151" s="122">
        <v>0</v>
      </c>
      <c r="G151" s="122">
        <f t="shared" si="5"/>
        <v>0</v>
      </c>
    </row>
    <row r="152" spans="1:7" ht="12.75">
      <c r="A152" s="118">
        <v>98</v>
      </c>
      <c r="B152" s="119" t="s">
        <v>245</v>
      </c>
      <c r="C152" s="128" t="s">
        <v>472</v>
      </c>
      <c r="D152" s="120" t="s">
        <v>96</v>
      </c>
      <c r="E152" s="121">
        <v>34.675</v>
      </c>
      <c r="F152" s="122">
        <v>0</v>
      </c>
      <c r="G152" s="122">
        <f t="shared" si="5"/>
        <v>0</v>
      </c>
    </row>
    <row r="153" spans="1:7" ht="12.75">
      <c r="A153" s="118">
        <v>99</v>
      </c>
      <c r="B153" s="119" t="s">
        <v>281</v>
      </c>
      <c r="C153" s="128" t="s">
        <v>282</v>
      </c>
      <c r="D153" s="120" t="s">
        <v>162</v>
      </c>
      <c r="E153" s="121">
        <v>1</v>
      </c>
      <c r="F153" s="122">
        <v>0</v>
      </c>
      <c r="G153" s="122">
        <f t="shared" si="5"/>
        <v>0</v>
      </c>
    </row>
    <row r="154" spans="1:7" ht="12.75">
      <c r="A154" s="118">
        <v>100</v>
      </c>
      <c r="B154" s="119" t="s">
        <v>283</v>
      </c>
      <c r="C154" s="128" t="s">
        <v>284</v>
      </c>
      <c r="D154" s="120" t="s">
        <v>162</v>
      </c>
      <c r="E154" s="121">
        <v>1</v>
      </c>
      <c r="F154" s="122">
        <v>0</v>
      </c>
      <c r="G154" s="122">
        <f t="shared" si="5"/>
        <v>0</v>
      </c>
    </row>
    <row r="155" spans="1:7" ht="12.75">
      <c r="A155" s="118">
        <v>101</v>
      </c>
      <c r="B155" s="119" t="s">
        <v>285</v>
      </c>
      <c r="C155" s="128" t="s">
        <v>286</v>
      </c>
      <c r="D155" s="120" t="s">
        <v>162</v>
      </c>
      <c r="E155" s="121">
        <v>1</v>
      </c>
      <c r="F155" s="122">
        <v>0</v>
      </c>
      <c r="G155" s="122">
        <f t="shared" si="5"/>
        <v>0</v>
      </c>
    </row>
    <row r="156" spans="1:7" ht="12.75">
      <c r="A156" s="118">
        <v>102</v>
      </c>
      <c r="B156" s="119" t="s">
        <v>287</v>
      </c>
      <c r="C156" s="128" t="s">
        <v>288</v>
      </c>
      <c r="D156" s="120" t="s">
        <v>162</v>
      </c>
      <c r="E156" s="121">
        <v>1</v>
      </c>
      <c r="F156" s="122">
        <v>0</v>
      </c>
      <c r="G156" s="122">
        <f t="shared" si="5"/>
        <v>0</v>
      </c>
    </row>
    <row r="157" spans="1:7" ht="12.75">
      <c r="A157" s="118">
        <v>103</v>
      </c>
      <c r="B157" s="119" t="s">
        <v>289</v>
      </c>
      <c r="C157" s="128" t="s">
        <v>290</v>
      </c>
      <c r="D157" s="120" t="s">
        <v>162</v>
      </c>
      <c r="E157" s="121">
        <v>1</v>
      </c>
      <c r="F157" s="122">
        <v>0</v>
      </c>
      <c r="G157" s="122">
        <f t="shared" si="5"/>
        <v>0</v>
      </c>
    </row>
    <row r="158" spans="1:7" ht="12.75">
      <c r="A158" s="118">
        <v>104</v>
      </c>
      <c r="B158" s="119" t="s">
        <v>291</v>
      </c>
      <c r="C158" s="128" t="s">
        <v>292</v>
      </c>
      <c r="D158" s="120" t="s">
        <v>162</v>
      </c>
      <c r="E158" s="121">
        <v>1</v>
      </c>
      <c r="F158" s="122">
        <v>0</v>
      </c>
      <c r="G158" s="122">
        <f t="shared" si="5"/>
        <v>0</v>
      </c>
    </row>
    <row r="159" spans="1:7" ht="12.75">
      <c r="A159" s="118">
        <v>105</v>
      </c>
      <c r="B159" s="119" t="s">
        <v>293</v>
      </c>
      <c r="C159" s="128" t="s">
        <v>294</v>
      </c>
      <c r="D159" s="120" t="s">
        <v>85</v>
      </c>
      <c r="E159" s="121">
        <v>4</v>
      </c>
      <c r="F159" s="122">
        <v>0</v>
      </c>
      <c r="G159" s="122">
        <f t="shared" si="5"/>
        <v>0</v>
      </c>
    </row>
    <row r="160" spans="1:7" ht="12.75">
      <c r="A160" s="165" t="s">
        <v>73</v>
      </c>
      <c r="B160" s="166" t="s">
        <v>442</v>
      </c>
      <c r="C160" s="167" t="s">
        <v>443</v>
      </c>
      <c r="D160" s="168"/>
      <c r="E160" s="169"/>
      <c r="F160" s="170"/>
      <c r="G160" s="170">
        <f>SUM(G161:G227)</f>
        <v>0</v>
      </c>
    </row>
    <row r="161" spans="1:7" ht="22.5">
      <c r="A161" s="118">
        <v>106</v>
      </c>
      <c r="B161" s="119" t="s">
        <v>295</v>
      </c>
      <c r="C161" s="128" t="s">
        <v>296</v>
      </c>
      <c r="D161" s="120" t="s">
        <v>83</v>
      </c>
      <c r="E161" s="121">
        <v>38</v>
      </c>
      <c r="F161" s="122">
        <v>0</v>
      </c>
      <c r="G161" s="122">
        <f>E161*F161</f>
        <v>0</v>
      </c>
    </row>
    <row r="162" spans="1:7" ht="12.75">
      <c r="A162" s="118"/>
      <c r="B162" s="119"/>
      <c r="C162" s="141" t="s">
        <v>297</v>
      </c>
      <c r="D162" s="139"/>
      <c r="E162" s="140">
        <v>8</v>
      </c>
      <c r="F162" s="122"/>
      <c r="G162" s="122"/>
    </row>
    <row r="163" spans="1:7" ht="12.75">
      <c r="A163" s="118"/>
      <c r="B163" s="119"/>
      <c r="C163" s="141" t="s">
        <v>298</v>
      </c>
      <c r="D163" s="139"/>
      <c r="E163" s="140">
        <v>30</v>
      </c>
      <c r="F163" s="122"/>
      <c r="G163" s="122"/>
    </row>
    <row r="164" spans="1:7" ht="12.75">
      <c r="A164" s="118">
        <v>107</v>
      </c>
      <c r="B164" s="119" t="s">
        <v>299</v>
      </c>
      <c r="C164" s="128" t="s">
        <v>300</v>
      </c>
      <c r="D164" s="120" t="s">
        <v>84</v>
      </c>
      <c r="E164" s="121">
        <v>43</v>
      </c>
      <c r="F164" s="122">
        <v>0</v>
      </c>
      <c r="G164" s="122">
        <f aca="true" t="shared" si="6" ref="G164:G225">E164*F164</f>
        <v>0</v>
      </c>
    </row>
    <row r="165" spans="1:7" ht="12.75">
      <c r="A165" s="118"/>
      <c r="B165" s="119"/>
      <c r="C165" s="141" t="s">
        <v>301</v>
      </c>
      <c r="D165" s="139"/>
      <c r="E165" s="140">
        <v>2</v>
      </c>
      <c r="F165" s="122"/>
      <c r="G165" s="122"/>
    </row>
    <row r="166" spans="1:7" ht="12.75">
      <c r="A166" s="118"/>
      <c r="B166" s="119"/>
      <c r="C166" s="141" t="s">
        <v>302</v>
      </c>
      <c r="D166" s="139"/>
      <c r="E166" s="140">
        <v>41</v>
      </c>
      <c r="F166" s="122"/>
      <c r="G166" s="122"/>
    </row>
    <row r="167" spans="1:7" ht="12.75">
      <c r="A167" s="118">
        <v>108</v>
      </c>
      <c r="B167" s="119" t="s">
        <v>303</v>
      </c>
      <c r="C167" s="128" t="s">
        <v>304</v>
      </c>
      <c r="D167" s="120" t="s">
        <v>84</v>
      </c>
      <c r="E167" s="121">
        <v>24</v>
      </c>
      <c r="F167" s="122">
        <v>0</v>
      </c>
      <c r="G167" s="122">
        <f t="shared" si="6"/>
        <v>0</v>
      </c>
    </row>
    <row r="168" spans="1:7" ht="12.75">
      <c r="A168" s="118">
        <v>109</v>
      </c>
      <c r="B168" s="119" t="s">
        <v>305</v>
      </c>
      <c r="C168" s="128" t="s">
        <v>306</v>
      </c>
      <c r="D168" s="120" t="s">
        <v>84</v>
      </c>
      <c r="E168" s="121">
        <v>2</v>
      </c>
      <c r="F168" s="122">
        <v>0</v>
      </c>
      <c r="G168" s="122">
        <f t="shared" si="6"/>
        <v>0</v>
      </c>
    </row>
    <row r="169" spans="1:7" ht="12.75">
      <c r="A169" s="118">
        <v>110</v>
      </c>
      <c r="B169" s="119" t="s">
        <v>307</v>
      </c>
      <c r="C169" s="128" t="s">
        <v>308</v>
      </c>
      <c r="D169" s="120" t="s">
        <v>85</v>
      </c>
      <c r="E169" s="121">
        <v>22</v>
      </c>
      <c r="F169" s="122">
        <v>0</v>
      </c>
      <c r="G169" s="122">
        <f t="shared" si="6"/>
        <v>0</v>
      </c>
    </row>
    <row r="170" spans="1:7" ht="12.75">
      <c r="A170" s="118"/>
      <c r="B170" s="119"/>
      <c r="C170" s="141" t="s">
        <v>309</v>
      </c>
      <c r="D170" s="139"/>
      <c r="E170" s="140">
        <v>2</v>
      </c>
      <c r="F170" s="122"/>
      <c r="G170" s="122"/>
    </row>
    <row r="171" spans="1:7" ht="12.75">
      <c r="A171" s="118"/>
      <c r="B171" s="119"/>
      <c r="C171" s="141" t="s">
        <v>310</v>
      </c>
      <c r="D171" s="139"/>
      <c r="E171" s="140">
        <v>5</v>
      </c>
      <c r="F171" s="122"/>
      <c r="G171" s="122"/>
    </row>
    <row r="172" spans="1:7" ht="12.75">
      <c r="A172" s="118"/>
      <c r="B172" s="119"/>
      <c r="C172" s="141" t="s">
        <v>311</v>
      </c>
      <c r="D172" s="139"/>
      <c r="E172" s="140">
        <v>15</v>
      </c>
      <c r="F172" s="122"/>
      <c r="G172" s="122"/>
    </row>
    <row r="173" spans="1:7" ht="12.75">
      <c r="A173" s="118">
        <v>111</v>
      </c>
      <c r="B173" s="119" t="s">
        <v>312</v>
      </c>
      <c r="C173" s="128" t="s">
        <v>313</v>
      </c>
      <c r="D173" s="120" t="s">
        <v>84</v>
      </c>
      <c r="E173" s="121">
        <v>2</v>
      </c>
      <c r="F173" s="122">
        <v>0</v>
      </c>
      <c r="G173" s="122">
        <f t="shared" si="6"/>
        <v>0</v>
      </c>
    </row>
    <row r="174" spans="1:7" ht="12.75">
      <c r="A174" s="118"/>
      <c r="B174" s="119"/>
      <c r="C174" s="141" t="s">
        <v>314</v>
      </c>
      <c r="D174" s="139"/>
      <c r="E174" s="140">
        <v>2</v>
      </c>
      <c r="F174" s="122"/>
      <c r="G174" s="122"/>
    </row>
    <row r="175" spans="1:7" ht="12.75">
      <c r="A175" s="118">
        <v>112</v>
      </c>
      <c r="B175" s="119" t="s">
        <v>315</v>
      </c>
      <c r="C175" s="128" t="s">
        <v>316</v>
      </c>
      <c r="D175" s="120" t="s">
        <v>84</v>
      </c>
      <c r="E175" s="121">
        <v>31</v>
      </c>
      <c r="F175" s="122">
        <v>0</v>
      </c>
      <c r="G175" s="122">
        <f t="shared" si="6"/>
        <v>0</v>
      </c>
    </row>
    <row r="176" spans="1:7" ht="12.75">
      <c r="A176" s="118"/>
      <c r="B176" s="119"/>
      <c r="C176" s="141" t="s">
        <v>317</v>
      </c>
      <c r="D176" s="139"/>
      <c r="E176" s="140">
        <v>1</v>
      </c>
      <c r="F176" s="122"/>
      <c r="G176" s="122"/>
    </row>
    <row r="177" spans="1:7" ht="12.75">
      <c r="A177" s="118"/>
      <c r="B177" s="119"/>
      <c r="C177" s="141" t="s">
        <v>298</v>
      </c>
      <c r="D177" s="139"/>
      <c r="E177" s="140">
        <v>30</v>
      </c>
      <c r="F177" s="122"/>
      <c r="G177" s="122"/>
    </row>
    <row r="178" spans="1:7" ht="22.5">
      <c r="A178" s="118">
        <v>113</v>
      </c>
      <c r="B178" s="119" t="s">
        <v>318</v>
      </c>
      <c r="C178" s="128" t="s">
        <v>319</v>
      </c>
      <c r="D178" s="120" t="s">
        <v>84</v>
      </c>
      <c r="E178" s="121">
        <v>2</v>
      </c>
      <c r="F178" s="122">
        <v>0</v>
      </c>
      <c r="G178" s="122">
        <f t="shared" si="6"/>
        <v>0</v>
      </c>
    </row>
    <row r="179" spans="1:7" ht="12.75">
      <c r="A179" s="118">
        <v>114</v>
      </c>
      <c r="B179" s="119" t="s">
        <v>320</v>
      </c>
      <c r="C179" s="128" t="s">
        <v>321</v>
      </c>
      <c r="D179" s="120" t="s">
        <v>84</v>
      </c>
      <c r="E179" s="121">
        <v>9</v>
      </c>
      <c r="F179" s="122">
        <v>0</v>
      </c>
      <c r="G179" s="122">
        <f t="shared" si="6"/>
        <v>0</v>
      </c>
    </row>
    <row r="180" spans="1:7" ht="12.75">
      <c r="A180" s="118"/>
      <c r="B180" s="119"/>
      <c r="C180" s="141" t="s">
        <v>322</v>
      </c>
      <c r="D180" s="139"/>
      <c r="E180" s="140">
        <v>9</v>
      </c>
      <c r="F180" s="122"/>
      <c r="G180" s="122"/>
    </row>
    <row r="181" spans="1:7" ht="12.75">
      <c r="A181" s="118">
        <v>115</v>
      </c>
      <c r="B181" s="119" t="s">
        <v>323</v>
      </c>
      <c r="C181" s="128" t="s">
        <v>324</v>
      </c>
      <c r="D181" s="120" t="s">
        <v>83</v>
      </c>
      <c r="E181" s="121">
        <v>91</v>
      </c>
      <c r="F181" s="122">
        <v>0</v>
      </c>
      <c r="G181" s="122">
        <f t="shared" si="6"/>
        <v>0</v>
      </c>
    </row>
    <row r="182" spans="1:7" ht="12.75">
      <c r="A182" s="118"/>
      <c r="B182" s="119"/>
      <c r="C182" s="141" t="s">
        <v>325</v>
      </c>
      <c r="D182" s="139"/>
      <c r="E182" s="140">
        <v>27</v>
      </c>
      <c r="F182" s="122"/>
      <c r="G182" s="122"/>
    </row>
    <row r="183" spans="1:7" ht="12.75">
      <c r="A183" s="118"/>
      <c r="B183" s="119"/>
      <c r="C183" s="141" t="s">
        <v>326</v>
      </c>
      <c r="D183" s="139"/>
      <c r="E183" s="140">
        <v>64</v>
      </c>
      <c r="F183" s="122"/>
      <c r="G183" s="122"/>
    </row>
    <row r="184" spans="1:7" ht="12.75">
      <c r="A184" s="118">
        <v>116</v>
      </c>
      <c r="B184" s="119" t="s">
        <v>327</v>
      </c>
      <c r="C184" s="128" t="s">
        <v>328</v>
      </c>
      <c r="D184" s="120" t="s">
        <v>83</v>
      </c>
      <c r="E184" s="121">
        <v>97</v>
      </c>
      <c r="F184" s="122">
        <v>0</v>
      </c>
      <c r="G184" s="122">
        <f t="shared" si="6"/>
        <v>0</v>
      </c>
    </row>
    <row r="185" spans="1:7" ht="12.75">
      <c r="A185" s="118"/>
      <c r="B185" s="119"/>
      <c r="C185" s="141" t="s">
        <v>329</v>
      </c>
      <c r="D185" s="139"/>
      <c r="E185" s="140">
        <v>4</v>
      </c>
      <c r="F185" s="122"/>
      <c r="G185" s="122"/>
    </row>
    <row r="186" spans="1:7" ht="12.75">
      <c r="A186" s="118"/>
      <c r="B186" s="119"/>
      <c r="C186" s="141" t="s">
        <v>330</v>
      </c>
      <c r="D186" s="139"/>
      <c r="E186" s="140">
        <v>10</v>
      </c>
      <c r="F186" s="122"/>
      <c r="G186" s="122"/>
    </row>
    <row r="187" spans="1:7" ht="12.75">
      <c r="A187" s="118"/>
      <c r="B187" s="119"/>
      <c r="C187" s="141" t="s">
        <v>331</v>
      </c>
      <c r="D187" s="139"/>
      <c r="E187" s="140">
        <v>53</v>
      </c>
      <c r="F187" s="122"/>
      <c r="G187" s="122"/>
    </row>
    <row r="188" spans="1:7" ht="12.75">
      <c r="A188" s="118"/>
      <c r="B188" s="119"/>
      <c r="C188" s="141" t="s">
        <v>298</v>
      </c>
      <c r="D188" s="139"/>
      <c r="E188" s="140">
        <v>30</v>
      </c>
      <c r="F188" s="122"/>
      <c r="G188" s="122"/>
    </row>
    <row r="189" spans="1:7" ht="12.75">
      <c r="A189" s="118">
        <v>117</v>
      </c>
      <c r="B189" s="119" t="s">
        <v>332</v>
      </c>
      <c r="C189" s="128" t="s">
        <v>333</v>
      </c>
      <c r="D189" s="120" t="s">
        <v>83</v>
      </c>
      <c r="E189" s="121">
        <v>36</v>
      </c>
      <c r="F189" s="122">
        <v>0</v>
      </c>
      <c r="G189" s="122">
        <f t="shared" si="6"/>
        <v>0</v>
      </c>
    </row>
    <row r="190" spans="1:7" ht="12.75">
      <c r="A190" s="118"/>
      <c r="B190" s="119"/>
      <c r="C190" s="141" t="s">
        <v>330</v>
      </c>
      <c r="D190" s="139"/>
      <c r="E190" s="140">
        <v>10</v>
      </c>
      <c r="F190" s="122"/>
      <c r="G190" s="122"/>
    </row>
    <row r="191" spans="1:7" ht="12.75">
      <c r="A191" s="118"/>
      <c r="B191" s="119"/>
      <c r="C191" s="141" t="s">
        <v>334</v>
      </c>
      <c r="D191" s="139"/>
      <c r="E191" s="140">
        <v>14</v>
      </c>
      <c r="F191" s="122"/>
      <c r="G191" s="122"/>
    </row>
    <row r="192" spans="1:7" ht="12.75">
      <c r="A192" s="118"/>
      <c r="B192" s="119"/>
      <c r="C192" s="141" t="s">
        <v>335</v>
      </c>
      <c r="D192" s="139"/>
      <c r="E192" s="140">
        <v>12</v>
      </c>
      <c r="F192" s="122"/>
      <c r="G192" s="122"/>
    </row>
    <row r="193" spans="1:7" ht="12.75">
      <c r="A193" s="118">
        <v>118</v>
      </c>
      <c r="B193" s="119" t="s">
        <v>336</v>
      </c>
      <c r="C193" s="128" t="s">
        <v>337</v>
      </c>
      <c r="D193" s="120" t="s">
        <v>83</v>
      </c>
      <c r="E193" s="121">
        <v>3</v>
      </c>
      <c r="F193" s="122">
        <v>0</v>
      </c>
      <c r="G193" s="122">
        <f t="shared" si="6"/>
        <v>0</v>
      </c>
    </row>
    <row r="194" spans="1:7" ht="12.75">
      <c r="A194" s="118"/>
      <c r="B194" s="119"/>
      <c r="C194" s="141" t="s">
        <v>338</v>
      </c>
      <c r="D194" s="139"/>
      <c r="E194" s="140">
        <v>3</v>
      </c>
      <c r="F194" s="122"/>
      <c r="G194" s="122"/>
    </row>
    <row r="195" spans="1:7" ht="12.75">
      <c r="A195" s="118">
        <v>119</v>
      </c>
      <c r="B195" s="119" t="s">
        <v>339</v>
      </c>
      <c r="C195" s="128" t="s">
        <v>340</v>
      </c>
      <c r="D195" s="120" t="s">
        <v>83</v>
      </c>
      <c r="E195" s="121">
        <v>15</v>
      </c>
      <c r="F195" s="122">
        <v>0</v>
      </c>
      <c r="G195" s="122">
        <f t="shared" si="6"/>
        <v>0</v>
      </c>
    </row>
    <row r="196" spans="1:7" ht="12.75">
      <c r="A196" s="118"/>
      <c r="B196" s="119"/>
      <c r="C196" s="141" t="s">
        <v>341</v>
      </c>
      <c r="D196" s="139"/>
      <c r="E196" s="140">
        <v>15</v>
      </c>
      <c r="F196" s="122"/>
      <c r="G196" s="122"/>
    </row>
    <row r="197" spans="1:7" ht="12.75">
      <c r="A197" s="118">
        <v>120</v>
      </c>
      <c r="B197" s="119" t="s">
        <v>342</v>
      </c>
      <c r="C197" s="128" t="s">
        <v>343</v>
      </c>
      <c r="D197" s="120" t="s">
        <v>83</v>
      </c>
      <c r="E197" s="121">
        <v>42</v>
      </c>
      <c r="F197" s="122">
        <v>0</v>
      </c>
      <c r="G197" s="122">
        <f t="shared" si="6"/>
        <v>0</v>
      </c>
    </row>
    <row r="198" spans="1:7" ht="12.75">
      <c r="A198" s="118"/>
      <c r="B198" s="119"/>
      <c r="C198" s="141" t="s">
        <v>344</v>
      </c>
      <c r="D198" s="139"/>
      <c r="E198" s="140">
        <v>16</v>
      </c>
      <c r="F198" s="122"/>
      <c r="G198" s="122"/>
    </row>
    <row r="199" spans="1:7" ht="12.75">
      <c r="A199" s="118"/>
      <c r="B199" s="119"/>
      <c r="C199" s="141" t="s">
        <v>345</v>
      </c>
      <c r="D199" s="139"/>
      <c r="E199" s="140">
        <v>26</v>
      </c>
      <c r="F199" s="122"/>
      <c r="G199" s="122"/>
    </row>
    <row r="200" spans="1:7" ht="12.75">
      <c r="A200" s="118">
        <v>121</v>
      </c>
      <c r="B200" s="119" t="s">
        <v>346</v>
      </c>
      <c r="C200" s="128" t="s">
        <v>347</v>
      </c>
      <c r="D200" s="120" t="s">
        <v>83</v>
      </c>
      <c r="E200" s="121">
        <v>111</v>
      </c>
      <c r="F200" s="122">
        <v>0</v>
      </c>
      <c r="G200" s="122">
        <f t="shared" si="6"/>
        <v>0</v>
      </c>
    </row>
    <row r="201" spans="1:7" ht="12.75">
      <c r="A201" s="118"/>
      <c r="B201" s="119"/>
      <c r="C201" s="141" t="s">
        <v>341</v>
      </c>
      <c r="D201" s="139"/>
      <c r="E201" s="140">
        <v>15</v>
      </c>
      <c r="F201" s="122"/>
      <c r="G201" s="122"/>
    </row>
    <row r="202" spans="1:7" ht="12.75">
      <c r="A202" s="118"/>
      <c r="B202" s="119"/>
      <c r="C202" s="141" t="s">
        <v>348</v>
      </c>
      <c r="D202" s="139"/>
      <c r="E202" s="140">
        <v>18</v>
      </c>
      <c r="F202" s="122"/>
      <c r="G202" s="122"/>
    </row>
    <row r="203" spans="1:7" ht="12.75">
      <c r="A203" s="118"/>
      <c r="B203" s="119"/>
      <c r="C203" s="141" t="s">
        <v>349</v>
      </c>
      <c r="D203" s="139"/>
      <c r="E203" s="140">
        <v>78</v>
      </c>
      <c r="F203" s="122"/>
      <c r="G203" s="122"/>
    </row>
    <row r="204" spans="1:7" ht="12.75">
      <c r="A204" s="118">
        <v>122</v>
      </c>
      <c r="B204" s="119" t="s">
        <v>350</v>
      </c>
      <c r="C204" s="128" t="s">
        <v>351</v>
      </c>
      <c r="D204" s="120" t="s">
        <v>85</v>
      </c>
      <c r="E204" s="121">
        <v>11</v>
      </c>
      <c r="F204" s="122">
        <v>0</v>
      </c>
      <c r="G204" s="122">
        <f t="shared" si="6"/>
        <v>0</v>
      </c>
    </row>
    <row r="205" spans="1:7" ht="12.75">
      <c r="A205" s="118"/>
      <c r="B205" s="119"/>
      <c r="C205" s="141" t="s">
        <v>352</v>
      </c>
      <c r="D205" s="139"/>
      <c r="E205" s="140">
        <v>11</v>
      </c>
      <c r="F205" s="122"/>
      <c r="G205" s="122"/>
    </row>
    <row r="206" spans="1:7" ht="12.75">
      <c r="A206" s="118">
        <v>123</v>
      </c>
      <c r="B206" s="119" t="s">
        <v>353</v>
      </c>
      <c r="C206" s="128" t="s">
        <v>354</v>
      </c>
      <c r="D206" s="120" t="s">
        <v>84</v>
      </c>
      <c r="E206" s="121">
        <v>1</v>
      </c>
      <c r="F206" s="122">
        <v>0</v>
      </c>
      <c r="G206" s="122">
        <f t="shared" si="6"/>
        <v>0</v>
      </c>
    </row>
    <row r="207" spans="1:7" ht="12.75">
      <c r="A207" s="118"/>
      <c r="B207" s="119"/>
      <c r="C207" s="141" t="s">
        <v>355</v>
      </c>
      <c r="D207" s="139"/>
      <c r="E207" s="140">
        <v>1</v>
      </c>
      <c r="F207" s="122"/>
      <c r="G207" s="122"/>
    </row>
    <row r="208" spans="1:7" ht="12.75">
      <c r="A208" s="118">
        <v>124</v>
      </c>
      <c r="B208" s="119" t="s">
        <v>356</v>
      </c>
      <c r="C208" s="128" t="s">
        <v>357</v>
      </c>
      <c r="D208" s="120" t="s">
        <v>84</v>
      </c>
      <c r="E208" s="121">
        <v>4</v>
      </c>
      <c r="F208" s="122">
        <v>0</v>
      </c>
      <c r="G208" s="122">
        <f t="shared" si="6"/>
        <v>0</v>
      </c>
    </row>
    <row r="209" spans="1:7" ht="12.75">
      <c r="A209" s="118"/>
      <c r="B209" s="119"/>
      <c r="C209" s="141" t="s">
        <v>358</v>
      </c>
      <c r="D209" s="139"/>
      <c r="E209" s="140">
        <v>4</v>
      </c>
      <c r="F209" s="122"/>
      <c r="G209" s="122"/>
    </row>
    <row r="210" spans="1:7" ht="12.75">
      <c r="A210" s="118">
        <v>125</v>
      </c>
      <c r="B210" s="119" t="s">
        <v>359</v>
      </c>
      <c r="C210" s="128" t="s">
        <v>360</v>
      </c>
      <c r="D210" s="120" t="s">
        <v>84</v>
      </c>
      <c r="E210" s="121">
        <v>6</v>
      </c>
      <c r="F210" s="122">
        <v>0</v>
      </c>
      <c r="G210" s="122">
        <f t="shared" si="6"/>
        <v>0</v>
      </c>
    </row>
    <row r="211" spans="1:7" ht="12.75">
      <c r="A211" s="118"/>
      <c r="B211" s="119"/>
      <c r="C211" s="141" t="s">
        <v>361</v>
      </c>
      <c r="D211" s="139"/>
      <c r="E211" s="140">
        <v>6</v>
      </c>
      <c r="F211" s="122"/>
      <c r="G211" s="122"/>
    </row>
    <row r="212" spans="1:7" ht="12.75">
      <c r="A212" s="118">
        <v>126</v>
      </c>
      <c r="B212" s="119" t="s">
        <v>362</v>
      </c>
      <c r="C212" s="128" t="s">
        <v>363</v>
      </c>
      <c r="D212" s="120" t="s">
        <v>84</v>
      </c>
      <c r="E212" s="121">
        <v>1</v>
      </c>
      <c r="F212" s="122">
        <v>0</v>
      </c>
      <c r="G212" s="122">
        <f t="shared" si="6"/>
        <v>0</v>
      </c>
    </row>
    <row r="213" spans="1:7" ht="12.75">
      <c r="A213" s="118">
        <v>127</v>
      </c>
      <c r="B213" s="119" t="s">
        <v>364</v>
      </c>
      <c r="C213" s="128" t="s">
        <v>365</v>
      </c>
      <c r="D213" s="120" t="s">
        <v>84</v>
      </c>
      <c r="E213" s="121">
        <v>9</v>
      </c>
      <c r="F213" s="122">
        <v>0</v>
      </c>
      <c r="G213" s="122">
        <f t="shared" si="6"/>
        <v>0</v>
      </c>
    </row>
    <row r="214" spans="1:7" ht="12.75">
      <c r="A214" s="118">
        <v>128</v>
      </c>
      <c r="B214" s="119" t="s">
        <v>366</v>
      </c>
      <c r="C214" s="128" t="s">
        <v>367</v>
      </c>
      <c r="D214" s="120" t="s">
        <v>84</v>
      </c>
      <c r="E214" s="121">
        <v>22</v>
      </c>
      <c r="F214" s="122">
        <v>0</v>
      </c>
      <c r="G214" s="122">
        <f t="shared" si="6"/>
        <v>0</v>
      </c>
    </row>
    <row r="215" spans="1:7" ht="12.75">
      <c r="A215" s="118">
        <v>129</v>
      </c>
      <c r="B215" s="119" t="s">
        <v>368</v>
      </c>
      <c r="C215" s="128" t="s">
        <v>369</v>
      </c>
      <c r="D215" s="120" t="s">
        <v>83</v>
      </c>
      <c r="E215" s="121">
        <v>38</v>
      </c>
      <c r="F215" s="122">
        <v>0</v>
      </c>
      <c r="G215" s="122">
        <f t="shared" si="6"/>
        <v>0</v>
      </c>
    </row>
    <row r="216" spans="1:7" ht="12.75">
      <c r="A216" s="118">
        <v>130</v>
      </c>
      <c r="B216" s="119" t="s">
        <v>370</v>
      </c>
      <c r="C216" s="128" t="s">
        <v>371</v>
      </c>
      <c r="D216" s="120" t="s">
        <v>84</v>
      </c>
      <c r="E216" s="121">
        <v>43</v>
      </c>
      <c r="F216" s="122">
        <v>0</v>
      </c>
      <c r="G216" s="122">
        <f t="shared" si="6"/>
        <v>0</v>
      </c>
    </row>
    <row r="217" spans="1:7" ht="12.75">
      <c r="A217" s="118">
        <v>131</v>
      </c>
      <c r="B217" s="119" t="s">
        <v>372</v>
      </c>
      <c r="C217" s="128" t="s">
        <v>373</v>
      </c>
      <c r="D217" s="120" t="s">
        <v>84</v>
      </c>
      <c r="E217" s="121">
        <v>2</v>
      </c>
      <c r="F217" s="122">
        <v>0</v>
      </c>
      <c r="G217" s="122">
        <f t="shared" si="6"/>
        <v>0</v>
      </c>
    </row>
    <row r="218" spans="1:7" ht="12.75">
      <c r="A218" s="118">
        <v>132</v>
      </c>
      <c r="B218" s="119" t="s">
        <v>374</v>
      </c>
      <c r="C218" s="128" t="s">
        <v>375</v>
      </c>
      <c r="D218" s="120" t="s">
        <v>84</v>
      </c>
      <c r="E218" s="121">
        <v>33</v>
      </c>
      <c r="F218" s="122">
        <v>0</v>
      </c>
      <c r="G218" s="122">
        <f t="shared" si="6"/>
        <v>0</v>
      </c>
    </row>
    <row r="219" spans="1:7" ht="12.75">
      <c r="A219" s="118">
        <v>133</v>
      </c>
      <c r="B219" s="119" t="s">
        <v>376</v>
      </c>
      <c r="C219" s="128" t="s">
        <v>377</v>
      </c>
      <c r="D219" s="120" t="s">
        <v>83</v>
      </c>
      <c r="E219" s="121">
        <v>42</v>
      </c>
      <c r="F219" s="122">
        <v>0</v>
      </c>
      <c r="G219" s="122">
        <f t="shared" si="6"/>
        <v>0</v>
      </c>
    </row>
    <row r="220" spans="1:7" ht="12.75">
      <c r="A220" s="118">
        <v>134</v>
      </c>
      <c r="B220" s="119" t="s">
        <v>378</v>
      </c>
      <c r="C220" s="128" t="s">
        <v>379</v>
      </c>
      <c r="D220" s="120" t="s">
        <v>83</v>
      </c>
      <c r="E220" s="121">
        <v>111</v>
      </c>
      <c r="F220" s="122">
        <v>0</v>
      </c>
      <c r="G220" s="122">
        <f t="shared" si="6"/>
        <v>0</v>
      </c>
    </row>
    <row r="221" spans="1:7" ht="12.75">
      <c r="A221" s="118">
        <v>135</v>
      </c>
      <c r="B221" s="119" t="s">
        <v>380</v>
      </c>
      <c r="C221" s="128" t="s">
        <v>381</v>
      </c>
      <c r="D221" s="120" t="s">
        <v>84</v>
      </c>
      <c r="E221" s="121">
        <v>11</v>
      </c>
      <c r="F221" s="122">
        <v>0</v>
      </c>
      <c r="G221" s="122">
        <f t="shared" si="6"/>
        <v>0</v>
      </c>
    </row>
    <row r="222" spans="1:7" ht="12.75">
      <c r="A222" s="118">
        <v>136</v>
      </c>
      <c r="B222" s="119" t="s">
        <v>382</v>
      </c>
      <c r="C222" s="128" t="s">
        <v>383</v>
      </c>
      <c r="D222" s="120" t="s">
        <v>84</v>
      </c>
      <c r="E222" s="121">
        <v>6</v>
      </c>
      <c r="F222" s="122">
        <v>0</v>
      </c>
      <c r="G222" s="122">
        <f t="shared" si="6"/>
        <v>0</v>
      </c>
    </row>
    <row r="223" spans="1:7" ht="12.75">
      <c r="A223" s="118">
        <v>137</v>
      </c>
      <c r="B223" s="119" t="s">
        <v>384</v>
      </c>
      <c r="C223" s="128" t="s">
        <v>385</v>
      </c>
      <c r="D223" s="120" t="s">
        <v>83</v>
      </c>
      <c r="E223" s="121">
        <v>15</v>
      </c>
      <c r="F223" s="122">
        <v>0</v>
      </c>
      <c r="G223" s="122">
        <f t="shared" si="6"/>
        <v>0</v>
      </c>
    </row>
    <row r="224" spans="1:7" ht="22.5">
      <c r="A224" s="118">
        <v>138</v>
      </c>
      <c r="B224" s="119" t="s">
        <v>386</v>
      </c>
      <c r="C224" s="128" t="s">
        <v>387</v>
      </c>
      <c r="D224" s="120" t="s">
        <v>83</v>
      </c>
      <c r="E224" s="121">
        <v>91</v>
      </c>
      <c r="F224" s="122">
        <v>0</v>
      </c>
      <c r="G224" s="122">
        <f t="shared" si="6"/>
        <v>0</v>
      </c>
    </row>
    <row r="225" spans="1:7" ht="22.5">
      <c r="A225" s="118">
        <v>139</v>
      </c>
      <c r="B225" s="119" t="s">
        <v>388</v>
      </c>
      <c r="C225" s="128" t="s">
        <v>389</v>
      </c>
      <c r="D225" s="120" t="s">
        <v>83</v>
      </c>
      <c r="E225" s="121">
        <v>97</v>
      </c>
      <c r="F225" s="122">
        <v>0</v>
      </c>
      <c r="G225" s="122">
        <f t="shared" si="6"/>
        <v>0</v>
      </c>
    </row>
    <row r="226" spans="1:7" ht="12.75">
      <c r="A226" s="118">
        <v>140</v>
      </c>
      <c r="B226" s="119" t="s">
        <v>390</v>
      </c>
      <c r="C226" s="128" t="s">
        <v>391</v>
      </c>
      <c r="D226" s="120" t="s">
        <v>83</v>
      </c>
      <c r="E226" s="121">
        <v>36</v>
      </c>
      <c r="F226" s="122">
        <v>0</v>
      </c>
      <c r="G226" s="122">
        <f>E226*F226</f>
        <v>0</v>
      </c>
    </row>
    <row r="227" spans="1:7" ht="12.75">
      <c r="A227" s="118">
        <v>141</v>
      </c>
      <c r="B227" s="119" t="s">
        <v>392</v>
      </c>
      <c r="C227" s="128" t="s">
        <v>393</v>
      </c>
      <c r="D227" s="120" t="s">
        <v>83</v>
      </c>
      <c r="E227" s="121">
        <v>3</v>
      </c>
      <c r="F227" s="122">
        <v>0</v>
      </c>
      <c r="G227" s="122">
        <f>E227*F227</f>
        <v>0</v>
      </c>
    </row>
    <row r="228" spans="1:7" ht="12.75">
      <c r="A228" s="178" t="s">
        <v>73</v>
      </c>
      <c r="B228" s="179" t="s">
        <v>508</v>
      </c>
      <c r="C228" s="180" t="s">
        <v>82</v>
      </c>
      <c r="D228" s="181"/>
      <c r="E228" s="182"/>
      <c r="F228" s="183"/>
      <c r="G228" s="183">
        <f>SUM(G229:G267)</f>
        <v>0</v>
      </c>
    </row>
    <row r="229" spans="1:36" ht="15">
      <c r="A229" s="118">
        <v>142</v>
      </c>
      <c r="B229" s="210" t="s">
        <v>295</v>
      </c>
      <c r="C229" s="205" t="s">
        <v>491</v>
      </c>
      <c r="D229" s="210" t="s">
        <v>83</v>
      </c>
      <c r="E229" s="206" t="s">
        <v>509</v>
      </c>
      <c r="F229" s="212">
        <v>0</v>
      </c>
      <c r="G229" s="214">
        <f>E229*F229</f>
        <v>0</v>
      </c>
      <c r="H229" s="200"/>
      <c r="I229" s="200"/>
      <c r="J229" s="200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3"/>
    </row>
    <row r="230" spans="1:36" ht="24" customHeight="1">
      <c r="A230" s="118">
        <v>143</v>
      </c>
      <c r="B230" s="211" t="s">
        <v>538</v>
      </c>
      <c r="C230" s="205" t="s">
        <v>492</v>
      </c>
      <c r="D230" s="211" t="s">
        <v>85</v>
      </c>
      <c r="E230" s="206" t="s">
        <v>510</v>
      </c>
      <c r="F230" s="213">
        <v>0</v>
      </c>
      <c r="G230" s="215">
        <f aca="true" t="shared" si="7" ref="G230:G267">E230*F230</f>
        <v>0</v>
      </c>
      <c r="H230" s="201"/>
      <c r="I230" s="201"/>
      <c r="J230" s="201"/>
      <c r="Z230" s="203"/>
      <c r="AA230" s="203"/>
      <c r="AB230" s="203"/>
      <c r="AC230" s="203"/>
      <c r="AD230" s="203"/>
      <c r="AE230" s="203"/>
      <c r="AF230" s="203"/>
      <c r="AG230" s="203"/>
      <c r="AH230" s="203"/>
      <c r="AI230" s="203"/>
      <c r="AJ230" s="203"/>
    </row>
    <row r="231" spans="1:36" ht="21.75" customHeight="1">
      <c r="A231" s="118">
        <v>144</v>
      </c>
      <c r="B231" s="211" t="s">
        <v>539</v>
      </c>
      <c r="C231" s="205" t="s">
        <v>493</v>
      </c>
      <c r="D231" s="211" t="s">
        <v>85</v>
      </c>
      <c r="E231" s="206" t="s">
        <v>511</v>
      </c>
      <c r="F231" s="213">
        <v>0</v>
      </c>
      <c r="G231" s="215">
        <f t="shared" si="7"/>
        <v>0</v>
      </c>
      <c r="H231" s="201"/>
      <c r="I231" s="201"/>
      <c r="J231" s="201"/>
      <c r="Z231" s="203"/>
      <c r="AA231" s="203"/>
      <c r="AB231" s="203"/>
      <c r="AC231" s="203"/>
      <c r="AD231" s="203"/>
      <c r="AE231" s="203"/>
      <c r="AF231" s="203"/>
      <c r="AG231" s="203"/>
      <c r="AH231" s="203"/>
      <c r="AI231" s="203"/>
      <c r="AJ231" s="203"/>
    </row>
    <row r="232" spans="1:36" ht="15" customHeight="1">
      <c r="A232" s="118">
        <v>145</v>
      </c>
      <c r="B232" s="211" t="s">
        <v>540</v>
      </c>
      <c r="C232" s="205" t="s">
        <v>494</v>
      </c>
      <c r="D232" s="211" t="s">
        <v>85</v>
      </c>
      <c r="E232" s="206" t="s">
        <v>512</v>
      </c>
      <c r="F232" s="213">
        <v>0</v>
      </c>
      <c r="G232" s="215">
        <f t="shared" si="7"/>
        <v>0</v>
      </c>
      <c r="H232" s="201"/>
      <c r="I232" s="201"/>
      <c r="J232" s="201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3"/>
    </row>
    <row r="233" spans="1:36" ht="22.5" customHeight="1">
      <c r="A233" s="118">
        <v>146</v>
      </c>
      <c r="B233" s="211" t="s">
        <v>541</v>
      </c>
      <c r="C233" s="205" t="s">
        <v>495</v>
      </c>
      <c r="D233" s="211" t="s">
        <v>85</v>
      </c>
      <c r="E233" s="206" t="s">
        <v>513</v>
      </c>
      <c r="F233" s="213">
        <v>0</v>
      </c>
      <c r="G233" s="215">
        <f t="shared" si="7"/>
        <v>0</v>
      </c>
      <c r="H233" s="201"/>
      <c r="I233" s="201"/>
      <c r="J233" s="201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3"/>
    </row>
    <row r="234" spans="1:36" ht="15" customHeight="1">
      <c r="A234" s="118">
        <v>147</v>
      </c>
      <c r="B234" s="211" t="s">
        <v>542</v>
      </c>
      <c r="C234" s="205" t="s">
        <v>496</v>
      </c>
      <c r="D234" s="211" t="s">
        <v>85</v>
      </c>
      <c r="E234" s="206" t="s">
        <v>513</v>
      </c>
      <c r="F234" s="213">
        <v>0</v>
      </c>
      <c r="G234" s="215">
        <f t="shared" si="7"/>
        <v>0</v>
      </c>
      <c r="H234" s="201"/>
      <c r="I234" s="201"/>
      <c r="J234" s="201"/>
      <c r="Z234" s="203"/>
      <c r="AA234" s="203"/>
      <c r="AB234" s="203"/>
      <c r="AC234" s="203"/>
      <c r="AD234" s="203"/>
      <c r="AE234" s="203"/>
      <c r="AF234" s="203"/>
      <c r="AG234" s="203"/>
      <c r="AH234" s="203"/>
      <c r="AI234" s="203"/>
      <c r="AJ234" s="203"/>
    </row>
    <row r="235" spans="1:36" ht="21" customHeight="1">
      <c r="A235" s="118">
        <v>148</v>
      </c>
      <c r="B235" s="211" t="s">
        <v>543</v>
      </c>
      <c r="C235" s="205" t="s">
        <v>497</v>
      </c>
      <c r="D235" s="211" t="s">
        <v>85</v>
      </c>
      <c r="E235" s="206" t="s">
        <v>514</v>
      </c>
      <c r="F235" s="213">
        <v>0</v>
      </c>
      <c r="G235" s="215">
        <f t="shared" si="7"/>
        <v>0</v>
      </c>
      <c r="H235" s="201"/>
      <c r="I235" s="201"/>
      <c r="J235" s="201"/>
      <c r="Z235" s="203"/>
      <c r="AA235" s="203"/>
      <c r="AB235" s="203"/>
      <c r="AC235" s="203"/>
      <c r="AD235" s="203"/>
      <c r="AE235" s="203"/>
      <c r="AF235" s="203"/>
      <c r="AG235" s="203"/>
      <c r="AH235" s="203"/>
      <c r="AI235" s="203"/>
      <c r="AJ235" s="203"/>
    </row>
    <row r="236" spans="1:36" ht="23.25" customHeight="1">
      <c r="A236" s="118">
        <v>149</v>
      </c>
      <c r="B236" s="211" t="s">
        <v>544</v>
      </c>
      <c r="C236" s="205" t="s">
        <v>498</v>
      </c>
      <c r="D236" s="211" t="s">
        <v>85</v>
      </c>
      <c r="E236" s="206" t="s">
        <v>513</v>
      </c>
      <c r="F236" s="213">
        <v>0</v>
      </c>
      <c r="G236" s="215">
        <f t="shared" si="7"/>
        <v>0</v>
      </c>
      <c r="H236" s="201"/>
      <c r="I236" s="201"/>
      <c r="J236" s="201"/>
      <c r="Z236" s="203"/>
      <c r="AA236" s="203"/>
      <c r="AB236" s="203"/>
      <c r="AC236" s="203"/>
      <c r="AD236" s="203"/>
      <c r="AE236" s="203"/>
      <c r="AF236" s="203"/>
      <c r="AG236" s="203"/>
      <c r="AH236" s="203"/>
      <c r="AI236" s="203"/>
      <c r="AJ236" s="203"/>
    </row>
    <row r="237" spans="1:36" ht="15">
      <c r="A237" s="118">
        <v>150</v>
      </c>
      <c r="B237" s="211" t="s">
        <v>320</v>
      </c>
      <c r="C237" s="205" t="s">
        <v>499</v>
      </c>
      <c r="D237" s="211" t="s">
        <v>85</v>
      </c>
      <c r="E237" s="206" t="s">
        <v>515</v>
      </c>
      <c r="F237" s="213">
        <v>0</v>
      </c>
      <c r="G237" s="215">
        <f t="shared" si="7"/>
        <v>0</v>
      </c>
      <c r="H237" s="201"/>
      <c r="I237" s="201"/>
      <c r="J237" s="201"/>
      <c r="Z237" s="203"/>
      <c r="AA237" s="203"/>
      <c r="AB237" s="203"/>
      <c r="AC237" s="203"/>
      <c r="AD237" s="203"/>
      <c r="AE237" s="203"/>
      <c r="AF237" s="203"/>
      <c r="AG237" s="203"/>
      <c r="AH237" s="203"/>
      <c r="AI237" s="203"/>
      <c r="AJ237" s="203"/>
    </row>
    <row r="238" spans="1:36" ht="12.75" customHeight="1">
      <c r="A238" s="118">
        <v>151</v>
      </c>
      <c r="B238" s="211" t="s">
        <v>545</v>
      </c>
      <c r="C238" s="205" t="s">
        <v>500</v>
      </c>
      <c r="D238" s="211" t="s">
        <v>83</v>
      </c>
      <c r="E238" s="206" t="s">
        <v>516</v>
      </c>
      <c r="F238" s="213">
        <v>0</v>
      </c>
      <c r="G238" s="215">
        <f t="shared" si="7"/>
        <v>0</v>
      </c>
      <c r="H238" s="201"/>
      <c r="I238" s="201"/>
      <c r="J238" s="201"/>
      <c r="Z238" s="203"/>
      <c r="AA238" s="203"/>
      <c r="AB238" s="203"/>
      <c r="AC238" s="203"/>
      <c r="AD238" s="203"/>
      <c r="AE238" s="203"/>
      <c r="AF238" s="203"/>
      <c r="AG238" s="203"/>
      <c r="AH238" s="203"/>
      <c r="AI238" s="203"/>
      <c r="AJ238" s="203"/>
    </row>
    <row r="239" spans="1:36" ht="12.75" customHeight="1">
      <c r="A239" s="118">
        <v>152</v>
      </c>
      <c r="B239" s="211" t="s">
        <v>546</v>
      </c>
      <c r="C239" s="205" t="s">
        <v>501</v>
      </c>
      <c r="D239" s="211" t="s">
        <v>83</v>
      </c>
      <c r="E239" s="206" t="s">
        <v>517</v>
      </c>
      <c r="F239" s="213">
        <v>0</v>
      </c>
      <c r="G239" s="215">
        <f t="shared" si="7"/>
        <v>0</v>
      </c>
      <c r="H239" s="201"/>
      <c r="I239" s="201"/>
      <c r="J239" s="201"/>
      <c r="Z239" s="203"/>
      <c r="AA239" s="203"/>
      <c r="AB239" s="203"/>
      <c r="AC239" s="203"/>
      <c r="AD239" s="203"/>
      <c r="AE239" s="203"/>
      <c r="AF239" s="203"/>
      <c r="AG239" s="203"/>
      <c r="AH239" s="203"/>
      <c r="AI239" s="203"/>
      <c r="AJ239" s="203"/>
    </row>
    <row r="240" spans="1:36" ht="12.75" customHeight="1">
      <c r="A240" s="118">
        <v>153</v>
      </c>
      <c r="B240" s="211" t="s">
        <v>547</v>
      </c>
      <c r="C240" s="205" t="s">
        <v>502</v>
      </c>
      <c r="D240" s="211" t="s">
        <v>83</v>
      </c>
      <c r="E240" s="206" t="s">
        <v>518</v>
      </c>
      <c r="F240" s="213">
        <v>0</v>
      </c>
      <c r="G240" s="215">
        <f t="shared" si="7"/>
        <v>0</v>
      </c>
      <c r="H240" s="201"/>
      <c r="I240" s="201"/>
      <c r="J240" s="201"/>
      <c r="Z240" s="203"/>
      <c r="AA240" s="203"/>
      <c r="AB240" s="203"/>
      <c r="AC240" s="203"/>
      <c r="AD240" s="203"/>
      <c r="AE240" s="203"/>
      <c r="AF240" s="203"/>
      <c r="AG240" s="203"/>
      <c r="AH240" s="203"/>
      <c r="AI240" s="203"/>
      <c r="AJ240" s="203"/>
    </row>
    <row r="241" spans="1:36" ht="12.75" customHeight="1">
      <c r="A241" s="118">
        <v>154</v>
      </c>
      <c r="B241" s="211" t="s">
        <v>548</v>
      </c>
      <c r="C241" s="205" t="s">
        <v>503</v>
      </c>
      <c r="D241" s="211" t="s">
        <v>83</v>
      </c>
      <c r="E241" s="206" t="s">
        <v>519</v>
      </c>
      <c r="F241" s="213">
        <v>0</v>
      </c>
      <c r="G241" s="215">
        <f t="shared" si="7"/>
        <v>0</v>
      </c>
      <c r="H241" s="201"/>
      <c r="I241" s="201"/>
      <c r="J241" s="201"/>
      <c r="Z241" s="203"/>
      <c r="AA241" s="203"/>
      <c r="AB241" s="203"/>
      <c r="AC241" s="203"/>
      <c r="AD241" s="203"/>
      <c r="AE241" s="203"/>
      <c r="AF241" s="203"/>
      <c r="AG241" s="203"/>
      <c r="AH241" s="203"/>
      <c r="AI241" s="203"/>
      <c r="AJ241" s="203"/>
    </row>
    <row r="242" spans="1:36" ht="12.75" customHeight="1">
      <c r="A242" s="118">
        <v>155</v>
      </c>
      <c r="B242" s="211" t="s">
        <v>339</v>
      </c>
      <c r="C242" s="205" t="s">
        <v>504</v>
      </c>
      <c r="D242" s="211" t="s">
        <v>83</v>
      </c>
      <c r="E242" s="206" t="s">
        <v>520</v>
      </c>
      <c r="F242" s="213">
        <v>0</v>
      </c>
      <c r="G242" s="215">
        <f t="shared" si="7"/>
        <v>0</v>
      </c>
      <c r="H242" s="201"/>
      <c r="I242" s="201"/>
      <c r="J242" s="201"/>
      <c r="Z242" s="203"/>
      <c r="AA242" s="203"/>
      <c r="AB242" s="203"/>
      <c r="AC242" s="203"/>
      <c r="AD242" s="203"/>
      <c r="AE242" s="203"/>
      <c r="AF242" s="203"/>
      <c r="AG242" s="203"/>
      <c r="AH242" s="203"/>
      <c r="AI242" s="203"/>
      <c r="AJ242" s="203"/>
    </row>
    <row r="243" spans="1:36" ht="12.75" customHeight="1">
      <c r="A243" s="118">
        <v>156</v>
      </c>
      <c r="B243" s="211" t="s">
        <v>549</v>
      </c>
      <c r="C243" s="205" t="s">
        <v>505</v>
      </c>
      <c r="D243" s="211" t="s">
        <v>83</v>
      </c>
      <c r="E243" s="206" t="s">
        <v>521</v>
      </c>
      <c r="F243" s="213">
        <v>0</v>
      </c>
      <c r="G243" s="215">
        <f t="shared" si="7"/>
        <v>0</v>
      </c>
      <c r="H243" s="201"/>
      <c r="I243" s="201"/>
      <c r="J243" s="201"/>
      <c r="Z243" s="203"/>
      <c r="AA243" s="203"/>
      <c r="AB243" s="203"/>
      <c r="AC243" s="203"/>
      <c r="AD243" s="203"/>
      <c r="AE243" s="203"/>
      <c r="AF243" s="203"/>
      <c r="AG243" s="203"/>
      <c r="AH243" s="203"/>
      <c r="AI243" s="203"/>
      <c r="AJ243" s="203"/>
    </row>
    <row r="244" spans="1:36" ht="12.75" customHeight="1">
      <c r="A244" s="118">
        <v>157</v>
      </c>
      <c r="B244" s="211" t="s">
        <v>549</v>
      </c>
      <c r="C244" s="205" t="s">
        <v>506</v>
      </c>
      <c r="D244" s="211" t="s">
        <v>83</v>
      </c>
      <c r="E244" s="206" t="s">
        <v>522</v>
      </c>
      <c r="F244" s="213">
        <v>0</v>
      </c>
      <c r="G244" s="215">
        <f t="shared" si="7"/>
        <v>0</v>
      </c>
      <c r="H244" s="201"/>
      <c r="I244" s="201"/>
      <c r="J244" s="201"/>
      <c r="Z244" s="203"/>
      <c r="AA244" s="203"/>
      <c r="AB244" s="203"/>
      <c r="AC244" s="203"/>
      <c r="AD244" s="203"/>
      <c r="AE244" s="203"/>
      <c r="AF244" s="203"/>
      <c r="AG244" s="203"/>
      <c r="AH244" s="203"/>
      <c r="AI244" s="203"/>
      <c r="AJ244" s="203"/>
    </row>
    <row r="245" spans="1:36" ht="12.75" customHeight="1">
      <c r="A245" s="118">
        <v>158</v>
      </c>
      <c r="B245" s="211" t="s">
        <v>350</v>
      </c>
      <c r="C245" s="205" t="s">
        <v>507</v>
      </c>
      <c r="D245" s="211" t="s">
        <v>85</v>
      </c>
      <c r="E245" s="206" t="s">
        <v>523</v>
      </c>
      <c r="F245" s="213">
        <v>0</v>
      </c>
      <c r="G245" s="215">
        <f t="shared" si="7"/>
        <v>0</v>
      </c>
      <c r="H245" s="201"/>
      <c r="I245" s="201"/>
      <c r="J245" s="201"/>
      <c r="Z245" s="203"/>
      <c r="AA245" s="203"/>
      <c r="AB245" s="203"/>
      <c r="AC245" s="203"/>
      <c r="AD245" s="203"/>
      <c r="AE245" s="203"/>
      <c r="AF245" s="203"/>
      <c r="AG245" s="203"/>
      <c r="AH245" s="203"/>
      <c r="AI245" s="203"/>
      <c r="AJ245" s="203"/>
    </row>
    <row r="246" spans="1:13" ht="12.75" customHeight="1">
      <c r="A246" s="118">
        <v>159</v>
      </c>
      <c r="B246" s="211" t="s">
        <v>524</v>
      </c>
      <c r="C246" s="205" t="s">
        <v>550</v>
      </c>
      <c r="D246" s="211" t="s">
        <v>85</v>
      </c>
      <c r="E246" s="207">
        <v>1</v>
      </c>
      <c r="F246" s="213">
        <v>0</v>
      </c>
      <c r="G246" s="215">
        <f t="shared" si="7"/>
        <v>0</v>
      </c>
      <c r="H246" s="204"/>
      <c r="I246" s="204"/>
      <c r="J246" s="204"/>
      <c r="K246" s="202"/>
      <c r="L246" s="202"/>
      <c r="M246" s="202"/>
    </row>
    <row r="247" spans="1:13" ht="12.75" customHeight="1">
      <c r="A247" s="118">
        <v>160</v>
      </c>
      <c r="B247" s="211" t="s">
        <v>524</v>
      </c>
      <c r="C247" s="205" t="s">
        <v>551</v>
      </c>
      <c r="D247" s="211" t="s">
        <v>85</v>
      </c>
      <c r="E247" s="207">
        <v>3</v>
      </c>
      <c r="F247" s="213">
        <v>0</v>
      </c>
      <c r="G247" s="215">
        <f t="shared" si="7"/>
        <v>0</v>
      </c>
      <c r="H247" s="204"/>
      <c r="I247" s="204"/>
      <c r="J247" s="204"/>
      <c r="K247" s="202"/>
      <c r="L247" s="202"/>
      <c r="M247" s="202"/>
    </row>
    <row r="248" spans="1:13" ht="12.75" customHeight="1">
      <c r="A248" s="118">
        <v>161</v>
      </c>
      <c r="B248" s="211" t="s">
        <v>524</v>
      </c>
      <c r="C248" s="205" t="s">
        <v>552</v>
      </c>
      <c r="D248" s="211" t="s">
        <v>85</v>
      </c>
      <c r="E248" s="207">
        <v>6</v>
      </c>
      <c r="F248" s="213">
        <v>0</v>
      </c>
      <c r="G248" s="215">
        <f t="shared" si="7"/>
        <v>0</v>
      </c>
      <c r="H248" s="204"/>
      <c r="I248" s="204"/>
      <c r="J248" s="204"/>
      <c r="K248" s="202"/>
      <c r="L248" s="202"/>
      <c r="M248" s="202"/>
    </row>
    <row r="249" spans="1:13" ht="12.75" customHeight="1">
      <c r="A249" s="118">
        <v>162</v>
      </c>
      <c r="B249" s="211" t="s">
        <v>524</v>
      </c>
      <c r="C249" s="205" t="s">
        <v>553</v>
      </c>
      <c r="D249" s="211" t="s">
        <v>85</v>
      </c>
      <c r="E249" s="207">
        <v>1</v>
      </c>
      <c r="F249" s="213">
        <v>0</v>
      </c>
      <c r="G249" s="215">
        <f t="shared" si="7"/>
        <v>0</v>
      </c>
      <c r="H249" s="204"/>
      <c r="I249" s="204"/>
      <c r="J249" s="204"/>
      <c r="K249" s="202"/>
      <c r="L249" s="202"/>
      <c r="M249" s="202"/>
    </row>
    <row r="250" spans="1:13" ht="12.75" customHeight="1">
      <c r="A250" s="118">
        <v>163</v>
      </c>
      <c r="B250" s="211" t="s">
        <v>524</v>
      </c>
      <c r="C250" s="205" t="s">
        <v>554</v>
      </c>
      <c r="D250" s="211" t="s">
        <v>85</v>
      </c>
      <c r="E250" s="207">
        <v>9</v>
      </c>
      <c r="F250" s="213">
        <v>0</v>
      </c>
      <c r="G250" s="215">
        <f t="shared" si="7"/>
        <v>0</v>
      </c>
      <c r="H250" s="204"/>
      <c r="I250" s="204"/>
      <c r="J250" s="204"/>
      <c r="K250" s="202"/>
      <c r="L250" s="202"/>
      <c r="M250" s="202"/>
    </row>
    <row r="251" spans="1:13" ht="12.75" customHeight="1">
      <c r="A251" s="118">
        <v>164</v>
      </c>
      <c r="B251" s="211" t="s">
        <v>525</v>
      </c>
      <c r="C251" s="205" t="s">
        <v>555</v>
      </c>
      <c r="D251" s="211" t="s">
        <v>85</v>
      </c>
      <c r="E251" s="207">
        <v>22</v>
      </c>
      <c r="F251" s="213">
        <v>0</v>
      </c>
      <c r="G251" s="215">
        <f t="shared" si="7"/>
        <v>0</v>
      </c>
      <c r="H251" s="204"/>
      <c r="I251" s="204"/>
      <c r="J251" s="204"/>
      <c r="K251" s="202"/>
      <c r="L251" s="202"/>
      <c r="M251" s="202"/>
    </row>
    <row r="252" spans="1:13" ht="12.75" customHeight="1">
      <c r="A252" s="118">
        <v>165</v>
      </c>
      <c r="B252" s="211" t="s">
        <v>526</v>
      </c>
      <c r="C252" s="205" t="s">
        <v>556</v>
      </c>
      <c r="D252" s="211" t="s">
        <v>83</v>
      </c>
      <c r="E252" s="207">
        <v>38</v>
      </c>
      <c r="F252" s="213">
        <v>0</v>
      </c>
      <c r="G252" s="215">
        <f t="shared" si="7"/>
        <v>0</v>
      </c>
      <c r="H252" s="204"/>
      <c r="I252" s="204"/>
      <c r="J252" s="204"/>
      <c r="K252" s="202"/>
      <c r="L252" s="202"/>
      <c r="M252" s="202"/>
    </row>
    <row r="253" spans="1:13" ht="12.75" customHeight="1">
      <c r="A253" s="118">
        <v>166</v>
      </c>
      <c r="B253" s="211" t="s">
        <v>527</v>
      </c>
      <c r="C253" s="205" t="s">
        <v>557</v>
      </c>
      <c r="D253" s="211" t="s">
        <v>85</v>
      </c>
      <c r="E253" s="207">
        <v>43</v>
      </c>
      <c r="F253" s="213">
        <v>0</v>
      </c>
      <c r="G253" s="215">
        <f t="shared" si="7"/>
        <v>0</v>
      </c>
      <c r="H253" s="204"/>
      <c r="I253" s="204"/>
      <c r="J253" s="204"/>
      <c r="K253" s="202"/>
      <c r="L253" s="202"/>
      <c r="M253" s="202"/>
    </row>
    <row r="254" spans="1:13" ht="12.75" customHeight="1">
      <c r="A254" s="118">
        <v>167</v>
      </c>
      <c r="B254" s="211" t="s">
        <v>528</v>
      </c>
      <c r="C254" s="205" t="s">
        <v>558</v>
      </c>
      <c r="D254" s="211" t="s">
        <v>85</v>
      </c>
      <c r="E254" s="207">
        <v>2</v>
      </c>
      <c r="F254" s="213">
        <v>0</v>
      </c>
      <c r="G254" s="215">
        <f t="shared" si="7"/>
        <v>0</v>
      </c>
      <c r="H254" s="204"/>
      <c r="I254" s="204"/>
      <c r="J254" s="204"/>
      <c r="K254" s="202"/>
      <c r="L254" s="202"/>
      <c r="M254" s="202"/>
    </row>
    <row r="255" spans="1:13" ht="12.75" customHeight="1">
      <c r="A255" s="118">
        <v>168</v>
      </c>
      <c r="B255" s="211" t="s">
        <v>529</v>
      </c>
      <c r="C255" s="205" t="s">
        <v>559</v>
      </c>
      <c r="D255" s="211" t="s">
        <v>85</v>
      </c>
      <c r="E255" s="207">
        <v>31</v>
      </c>
      <c r="F255" s="213">
        <v>0</v>
      </c>
      <c r="G255" s="215">
        <f t="shared" si="7"/>
        <v>0</v>
      </c>
      <c r="H255" s="204"/>
      <c r="I255" s="204"/>
      <c r="J255" s="204"/>
      <c r="K255" s="202"/>
      <c r="L255" s="202"/>
      <c r="M255" s="202"/>
    </row>
    <row r="256" spans="1:13" ht="12.75" customHeight="1">
      <c r="A256" s="118">
        <v>169</v>
      </c>
      <c r="B256" s="211" t="s">
        <v>529</v>
      </c>
      <c r="C256" s="205" t="s">
        <v>559</v>
      </c>
      <c r="D256" s="211" t="s">
        <v>85</v>
      </c>
      <c r="E256" s="207">
        <v>2</v>
      </c>
      <c r="F256" s="213">
        <v>0</v>
      </c>
      <c r="G256" s="215">
        <f t="shared" si="7"/>
        <v>0</v>
      </c>
      <c r="H256" s="204"/>
      <c r="I256" s="204"/>
      <c r="J256" s="204"/>
      <c r="K256" s="202"/>
      <c r="L256" s="202"/>
      <c r="M256" s="202"/>
    </row>
    <row r="257" spans="1:13" ht="12.75" customHeight="1">
      <c r="A257" s="118">
        <v>170</v>
      </c>
      <c r="B257" s="211" t="s">
        <v>530</v>
      </c>
      <c r="C257" s="205" t="s">
        <v>505</v>
      </c>
      <c r="D257" s="211" t="s">
        <v>83</v>
      </c>
      <c r="E257" s="207">
        <v>42</v>
      </c>
      <c r="F257" s="213">
        <v>0</v>
      </c>
      <c r="G257" s="215">
        <f t="shared" si="7"/>
        <v>0</v>
      </c>
      <c r="H257" s="204"/>
      <c r="I257" s="204"/>
      <c r="J257" s="204"/>
      <c r="K257" s="202"/>
      <c r="L257" s="202"/>
      <c r="M257" s="202"/>
    </row>
    <row r="258" spans="1:13" ht="12.75" customHeight="1">
      <c r="A258" s="118">
        <v>171</v>
      </c>
      <c r="B258" s="211" t="s">
        <v>530</v>
      </c>
      <c r="C258" s="205" t="s">
        <v>506</v>
      </c>
      <c r="D258" s="211" t="s">
        <v>83</v>
      </c>
      <c r="E258" s="207">
        <v>111</v>
      </c>
      <c r="F258" s="213">
        <v>0</v>
      </c>
      <c r="G258" s="215">
        <f t="shared" si="7"/>
        <v>0</v>
      </c>
      <c r="H258" s="204"/>
      <c r="I258" s="204"/>
      <c r="J258" s="204"/>
      <c r="K258" s="202"/>
      <c r="L258" s="202"/>
      <c r="M258" s="202"/>
    </row>
    <row r="259" spans="1:13" ht="12.75" customHeight="1">
      <c r="A259" s="118">
        <v>172</v>
      </c>
      <c r="B259" s="211" t="s">
        <v>531</v>
      </c>
      <c r="C259" s="205" t="s">
        <v>507</v>
      </c>
      <c r="D259" s="211" t="s">
        <v>85</v>
      </c>
      <c r="E259" s="207">
        <v>11</v>
      </c>
      <c r="F259" s="213">
        <v>0</v>
      </c>
      <c r="G259" s="215">
        <f t="shared" si="7"/>
        <v>0</v>
      </c>
      <c r="H259" s="204"/>
      <c r="I259" s="204"/>
      <c r="J259" s="204"/>
      <c r="K259" s="202"/>
      <c r="L259" s="202"/>
      <c r="M259" s="202"/>
    </row>
    <row r="260" spans="1:13" ht="12.75" customHeight="1">
      <c r="A260" s="118">
        <v>173</v>
      </c>
      <c r="B260" s="211" t="s">
        <v>531</v>
      </c>
      <c r="C260" s="205" t="s">
        <v>560</v>
      </c>
      <c r="D260" s="211" t="s">
        <v>85</v>
      </c>
      <c r="E260" s="207">
        <v>6</v>
      </c>
      <c r="F260" s="213">
        <v>0</v>
      </c>
      <c r="G260" s="215">
        <f t="shared" si="7"/>
        <v>0</v>
      </c>
      <c r="H260" s="204"/>
      <c r="I260" s="204"/>
      <c r="J260" s="204"/>
      <c r="K260" s="202"/>
      <c r="L260" s="202"/>
      <c r="M260" s="202"/>
    </row>
    <row r="261" spans="1:13" ht="12.75" customHeight="1">
      <c r="A261" s="118">
        <v>174</v>
      </c>
      <c r="B261" s="211" t="s">
        <v>532</v>
      </c>
      <c r="C261" s="205" t="s">
        <v>561</v>
      </c>
      <c r="D261" s="211" t="s">
        <v>83</v>
      </c>
      <c r="E261" s="207">
        <v>15</v>
      </c>
      <c r="F261" s="213">
        <v>0</v>
      </c>
      <c r="G261" s="215">
        <f t="shared" si="7"/>
        <v>0</v>
      </c>
      <c r="H261" s="204"/>
      <c r="I261" s="204"/>
      <c r="J261" s="204"/>
      <c r="K261" s="202"/>
      <c r="L261" s="202"/>
      <c r="M261" s="202"/>
    </row>
    <row r="262" spans="1:13" ht="12.75" customHeight="1">
      <c r="A262" s="118">
        <v>175</v>
      </c>
      <c r="B262" s="211" t="s">
        <v>533</v>
      </c>
      <c r="C262" s="205" t="s">
        <v>562</v>
      </c>
      <c r="D262" s="211" t="s">
        <v>83</v>
      </c>
      <c r="E262" s="207">
        <v>15</v>
      </c>
      <c r="F262" s="213">
        <v>0</v>
      </c>
      <c r="G262" s="215">
        <f t="shared" si="7"/>
        <v>0</v>
      </c>
      <c r="H262" s="204"/>
      <c r="I262" s="204"/>
      <c r="J262" s="204"/>
      <c r="K262" s="202"/>
      <c r="L262" s="202"/>
      <c r="M262" s="202"/>
    </row>
    <row r="263" spans="1:13" ht="12.75" customHeight="1">
      <c r="A263" s="118">
        <v>176</v>
      </c>
      <c r="B263" s="211" t="s">
        <v>534</v>
      </c>
      <c r="C263" s="205" t="s">
        <v>563</v>
      </c>
      <c r="D263" s="211" t="s">
        <v>83</v>
      </c>
      <c r="E263" s="207">
        <v>36</v>
      </c>
      <c r="F263" s="213">
        <v>0</v>
      </c>
      <c r="G263" s="215">
        <f t="shared" si="7"/>
        <v>0</v>
      </c>
      <c r="H263" s="204"/>
      <c r="I263" s="204"/>
      <c r="J263" s="204"/>
      <c r="K263" s="202"/>
      <c r="L263" s="202"/>
      <c r="M263" s="202"/>
    </row>
    <row r="264" spans="1:13" ht="12.75" customHeight="1">
      <c r="A264" s="118">
        <v>177</v>
      </c>
      <c r="B264" s="211" t="s">
        <v>535</v>
      </c>
      <c r="C264" s="205" t="s">
        <v>564</v>
      </c>
      <c r="D264" s="211" t="s">
        <v>83</v>
      </c>
      <c r="E264" s="207">
        <v>3</v>
      </c>
      <c r="F264" s="213">
        <v>0</v>
      </c>
      <c r="G264" s="215">
        <f t="shared" si="7"/>
        <v>0</v>
      </c>
      <c r="H264" s="204"/>
      <c r="I264" s="204"/>
      <c r="J264" s="204"/>
      <c r="K264" s="202"/>
      <c r="L264" s="202"/>
      <c r="M264" s="202"/>
    </row>
    <row r="265" spans="1:13" ht="12.75" customHeight="1">
      <c r="A265" s="118">
        <v>178</v>
      </c>
      <c r="B265" s="211" t="s">
        <v>536</v>
      </c>
      <c r="C265" s="205" t="s">
        <v>565</v>
      </c>
      <c r="D265" s="211" t="s">
        <v>83</v>
      </c>
      <c r="E265" s="207">
        <v>91</v>
      </c>
      <c r="F265" s="213">
        <v>0</v>
      </c>
      <c r="G265" s="215">
        <f t="shared" si="7"/>
        <v>0</v>
      </c>
      <c r="H265" s="204"/>
      <c r="I265" s="204"/>
      <c r="J265" s="204"/>
      <c r="K265" s="202"/>
      <c r="L265" s="202"/>
      <c r="M265" s="202"/>
    </row>
    <row r="266" spans="1:13" ht="12.75" customHeight="1">
      <c r="A266" s="118">
        <v>179</v>
      </c>
      <c r="B266" s="211" t="s">
        <v>537</v>
      </c>
      <c r="C266" s="205" t="s">
        <v>566</v>
      </c>
      <c r="D266" s="211" t="s">
        <v>83</v>
      </c>
      <c r="E266" s="207">
        <v>97</v>
      </c>
      <c r="F266" s="213">
        <v>0</v>
      </c>
      <c r="G266" s="215">
        <f t="shared" si="7"/>
        <v>0</v>
      </c>
      <c r="H266" s="204"/>
      <c r="I266" s="204"/>
      <c r="J266" s="204"/>
      <c r="K266" s="202"/>
      <c r="L266" s="202"/>
      <c r="M266" s="202"/>
    </row>
    <row r="267" spans="1:7" ht="12.75" customHeight="1">
      <c r="A267" s="118">
        <v>180</v>
      </c>
      <c r="B267" s="216" t="s">
        <v>567</v>
      </c>
      <c r="C267" s="208" t="s">
        <v>568</v>
      </c>
      <c r="D267" s="217" t="s">
        <v>165</v>
      </c>
      <c r="E267" s="209">
        <v>1</v>
      </c>
      <c r="F267" s="122">
        <v>0</v>
      </c>
      <c r="G267" s="122">
        <f t="shared" si="7"/>
        <v>0</v>
      </c>
    </row>
    <row r="268" spans="1:7" ht="12.75">
      <c r="A268" s="218" t="s">
        <v>73</v>
      </c>
      <c r="B268" s="219" t="s">
        <v>394</v>
      </c>
      <c r="C268" s="220" t="s">
        <v>395</v>
      </c>
      <c r="D268" s="221"/>
      <c r="E268" s="222"/>
      <c r="F268" s="223"/>
      <c r="G268" s="223">
        <f>SUM(G269:G271)</f>
        <v>0</v>
      </c>
    </row>
    <row r="269" spans="1:7" ht="12.75">
      <c r="A269" s="172">
        <v>181</v>
      </c>
      <c r="B269" s="173" t="s">
        <v>403</v>
      </c>
      <c r="C269" s="171" t="s">
        <v>402</v>
      </c>
      <c r="D269" s="174" t="s">
        <v>165</v>
      </c>
      <c r="E269" s="175">
        <v>1</v>
      </c>
      <c r="F269" s="176">
        <v>0</v>
      </c>
      <c r="G269" s="176">
        <f>E269*F269</f>
        <v>0</v>
      </c>
    </row>
    <row r="270" spans="1:7" ht="12.75">
      <c r="A270" s="118">
        <v>182</v>
      </c>
      <c r="B270" s="119" t="s">
        <v>396</v>
      </c>
      <c r="C270" s="128" t="s">
        <v>397</v>
      </c>
      <c r="D270" s="120" t="s">
        <v>84</v>
      </c>
      <c r="E270" s="121">
        <v>1</v>
      </c>
      <c r="F270" s="122">
        <v>0</v>
      </c>
      <c r="G270" s="122">
        <f>E270*F270</f>
        <v>0</v>
      </c>
    </row>
    <row r="271" spans="1:7" ht="12.75">
      <c r="A271" s="123">
        <v>183</v>
      </c>
      <c r="B271" s="124" t="s">
        <v>398</v>
      </c>
      <c r="C271" s="129" t="s">
        <v>399</v>
      </c>
      <c r="D271" s="125" t="s">
        <v>74</v>
      </c>
      <c r="E271" s="126">
        <v>1</v>
      </c>
      <c r="F271" s="127">
        <v>0</v>
      </c>
      <c r="G271" s="127">
        <f>E271*F271</f>
        <v>0</v>
      </c>
    </row>
    <row r="272" spans="1:7" ht="12.75">
      <c r="A272" s="153" t="s">
        <v>73</v>
      </c>
      <c r="B272" s="154" t="s">
        <v>46</v>
      </c>
      <c r="C272" s="164" t="s">
        <v>23</v>
      </c>
      <c r="D272" s="155"/>
      <c r="E272" s="156"/>
      <c r="F272" s="157"/>
      <c r="G272" s="157">
        <f>SUM(G273:G278)</f>
        <v>0</v>
      </c>
    </row>
    <row r="273" spans="1:7" ht="24" customHeight="1">
      <c r="A273" s="118">
        <v>184</v>
      </c>
      <c r="B273" s="119" t="s">
        <v>75</v>
      </c>
      <c r="C273" s="128" t="s">
        <v>572</v>
      </c>
      <c r="D273" s="120" t="s">
        <v>0</v>
      </c>
      <c r="E273" s="121">
        <v>5</v>
      </c>
      <c r="F273" s="122">
        <f>(G8+G14+G34+G37+G52+G64+G70+G72+G74+G83+G94+G96+G100+G102+G111+G114+G118+G121+G130+G132+G137+G139+G144+G160+G228+G268)/100</f>
        <v>0</v>
      </c>
      <c r="G273" s="122">
        <f aca="true" t="shared" si="8" ref="G273:G278">E273*F273</f>
        <v>0</v>
      </c>
    </row>
    <row r="274" spans="1:7" ht="12.75">
      <c r="A274" s="118">
        <v>185</v>
      </c>
      <c r="B274" s="119" t="s">
        <v>76</v>
      </c>
      <c r="C274" s="128" t="s">
        <v>210</v>
      </c>
      <c r="D274" s="120" t="s">
        <v>74</v>
      </c>
      <c r="E274" s="121">
        <v>1</v>
      </c>
      <c r="F274" s="122">
        <v>0</v>
      </c>
      <c r="G274" s="122">
        <f t="shared" si="8"/>
        <v>0</v>
      </c>
    </row>
    <row r="275" spans="1:7" ht="22.5">
      <c r="A275" s="118">
        <v>186</v>
      </c>
      <c r="B275" s="119" t="s">
        <v>440</v>
      </c>
      <c r="C275" s="128" t="s">
        <v>480</v>
      </c>
      <c r="D275" s="120" t="s">
        <v>85</v>
      </c>
      <c r="E275" s="121">
        <v>2</v>
      </c>
      <c r="F275" s="122">
        <v>0</v>
      </c>
      <c r="G275" s="122">
        <f t="shared" si="8"/>
        <v>0</v>
      </c>
    </row>
    <row r="276" spans="1:7" ht="33.75">
      <c r="A276" s="118">
        <v>187</v>
      </c>
      <c r="B276" s="119" t="s">
        <v>490</v>
      </c>
      <c r="C276" s="128" t="s">
        <v>489</v>
      </c>
      <c r="D276" s="120" t="s">
        <v>85</v>
      </c>
      <c r="E276" s="121">
        <v>1</v>
      </c>
      <c r="F276" s="122">
        <v>0</v>
      </c>
      <c r="G276" s="122">
        <f t="shared" si="8"/>
        <v>0</v>
      </c>
    </row>
    <row r="277" spans="1:7" ht="22.5">
      <c r="A277" s="118">
        <v>188</v>
      </c>
      <c r="B277" s="119" t="s">
        <v>230</v>
      </c>
      <c r="C277" s="128" t="s">
        <v>404</v>
      </c>
      <c r="D277" s="120" t="s">
        <v>74</v>
      </c>
      <c r="E277" s="121">
        <v>1</v>
      </c>
      <c r="F277" s="122">
        <v>0</v>
      </c>
      <c r="G277" s="122">
        <f t="shared" si="8"/>
        <v>0</v>
      </c>
    </row>
    <row r="278" spans="1:7" ht="12.75">
      <c r="A278" s="118">
        <v>189</v>
      </c>
      <c r="B278" s="119" t="s">
        <v>441</v>
      </c>
      <c r="C278" s="128" t="s">
        <v>399</v>
      </c>
      <c r="D278" s="120" t="s">
        <v>74</v>
      </c>
      <c r="E278" s="121">
        <v>1</v>
      </c>
      <c r="F278" s="122">
        <v>0</v>
      </c>
      <c r="G278" s="122">
        <f t="shared" si="8"/>
        <v>0</v>
      </c>
    </row>
    <row r="279" spans="1:7" ht="12.75">
      <c r="A279" s="153" t="s">
        <v>73</v>
      </c>
      <c r="B279" s="154" t="s">
        <v>47</v>
      </c>
      <c r="C279" s="164" t="s">
        <v>22</v>
      </c>
      <c r="D279" s="155"/>
      <c r="E279" s="156"/>
      <c r="F279" s="157"/>
      <c r="G279" s="157">
        <f>SUM(G280:G282)</f>
        <v>0</v>
      </c>
    </row>
    <row r="280" spans="1:7" ht="12.75">
      <c r="A280" s="118">
        <v>190</v>
      </c>
      <c r="B280" s="119" t="s">
        <v>77</v>
      </c>
      <c r="C280" s="128" t="s">
        <v>78</v>
      </c>
      <c r="D280" s="120" t="s">
        <v>74</v>
      </c>
      <c r="E280" s="121">
        <v>1</v>
      </c>
      <c r="F280" s="122">
        <v>0</v>
      </c>
      <c r="G280" s="122">
        <f>E280*F280</f>
        <v>0</v>
      </c>
    </row>
    <row r="281" spans="1:7" ht="12.75">
      <c r="A281" s="118">
        <v>191</v>
      </c>
      <c r="B281" s="119" t="s">
        <v>75</v>
      </c>
      <c r="C281" s="128" t="s">
        <v>211</v>
      </c>
      <c r="D281" s="120" t="s">
        <v>74</v>
      </c>
      <c r="E281" s="121">
        <v>1</v>
      </c>
      <c r="F281" s="122">
        <v>0</v>
      </c>
      <c r="G281" s="122">
        <f>E281*F281</f>
        <v>0</v>
      </c>
    </row>
    <row r="282" spans="1:7" ht="12.75">
      <c r="A282" s="123">
        <v>192</v>
      </c>
      <c r="B282" s="124" t="s">
        <v>75</v>
      </c>
      <c r="C282" s="129" t="s">
        <v>79</v>
      </c>
      <c r="D282" s="125" t="s">
        <v>74</v>
      </c>
      <c r="E282" s="126">
        <v>1</v>
      </c>
      <c r="F282" s="127">
        <v>0</v>
      </c>
      <c r="G282" s="127">
        <f>E282*F282</f>
        <v>0</v>
      </c>
    </row>
    <row r="285" spans="1:7" ht="12.75">
      <c r="A285" s="130" t="s">
        <v>73</v>
      </c>
      <c r="B285" s="131" t="s">
        <v>80</v>
      </c>
      <c r="C285" s="132" t="s">
        <v>24</v>
      </c>
      <c r="D285" s="134"/>
      <c r="E285" s="134"/>
      <c r="F285" s="134"/>
      <c r="G285" s="133">
        <f>G279+G272+G268+G228+G160+G144+G139+G137+G132+G130+G121+G118+G114+G111+G102+G100+G96+G94+G83+G74+G72+G70+G64+G52+G37+G34+G14+G8</f>
        <v>0</v>
      </c>
    </row>
    <row r="288" ht="12.75">
      <c r="G288" s="112"/>
    </row>
  </sheetData>
  <sheetProtection/>
  <mergeCells count="4">
    <mergeCell ref="A1:G1"/>
    <mergeCell ref="C2:G2"/>
    <mergeCell ref="C3:G3"/>
    <mergeCell ref="C4:G4"/>
  </mergeCells>
  <printOptions/>
  <pageMargins left="0.590551181102362" right="0.393700787401575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Strnad</dc:creator>
  <cp:keywords/>
  <dc:description/>
  <cp:lastModifiedBy>Kostkan Petr</cp:lastModifiedBy>
  <cp:lastPrinted>2014-02-28T09:52:57Z</cp:lastPrinted>
  <dcterms:created xsi:type="dcterms:W3CDTF">2009-04-08T07:15:50Z</dcterms:created>
  <dcterms:modified xsi:type="dcterms:W3CDTF">2020-07-17T12:40:01Z</dcterms:modified>
  <cp:category/>
  <cp:version/>
  <cp:contentType/>
  <cp:contentStatus/>
</cp:coreProperties>
</file>