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activeTab="4"/>
  </bookViews>
  <sheets>
    <sheet name="CELKOVÁ REKAPITUALCE" sheetId="18" r:id="rId1"/>
    <sheet name="SO-01 REK" sheetId="1" r:id="rId2"/>
    <sheet name="VzorPolozky" sheetId="10" state="hidden" r:id="rId3"/>
    <sheet name="SO-01 VÝKAZ VÝMĚR" sheetId="12" r:id="rId4"/>
    <sheet name="SO-02 REK" sheetId="15" r:id="rId5"/>
    <sheet name="SO - 02 VÝKAZ VÝMĚR" sheetId="19" r:id="rId6"/>
  </sheets>
  <externalReferences>
    <externalReference r:id="rId7"/>
  </externalReferences>
  <definedNames>
    <definedName name="CelkemDPHVypocet" localSheetId="1">'SO-01 REK'!#REF!</definedName>
    <definedName name="CenaCelkem">'SO-01 REK'!$G$29</definedName>
    <definedName name="CenaCelkemBezDPH">'SO-01 REK'!$G$28</definedName>
    <definedName name="CenaCelkemVypocet" localSheetId="1">'SO-01 REK'!#REF!</definedName>
    <definedName name="cisloobjektu">'SO-01 REK'!$C$3</definedName>
    <definedName name="CisloRozpoctu">'[1]Krycí list'!$C$2</definedName>
    <definedName name="CisloStavby" localSheetId="1">'SO-01 REK'!$C$2</definedName>
    <definedName name="cislostavby">'[1]Krycí list'!$A$7</definedName>
    <definedName name="CisloStavebnihoRozpoctu">'SO-01 REK'!$D$4</definedName>
    <definedName name="dadresa">'SO-01 REK'!$D$12:$G$12</definedName>
    <definedName name="DIČ" localSheetId="1">'SO-01 REK'!$I$12</definedName>
    <definedName name="dmisto">'SO-01 REK'!$D$13:$G$13</definedName>
    <definedName name="DPHSni">'SO-01 REK'!$G$24</definedName>
    <definedName name="DPHZakl">'SO-01 REK'!$G$26</definedName>
    <definedName name="dpsc" localSheetId="1">'SO-01 REK'!$C$13</definedName>
    <definedName name="IČO" localSheetId="1">'SO-01 REK'!$I$11</definedName>
    <definedName name="Mena">'SO-01 REK'!$J$29</definedName>
    <definedName name="MistoStavby">'SO-01 REK'!$D$4</definedName>
    <definedName name="nazevobjektu">'SO-01 REK'!$D$3</definedName>
    <definedName name="NazevRozpoctu">'[1]Krycí list'!$D$2</definedName>
    <definedName name="NazevStavby" localSheetId="1">'SO-01 REK'!$D$2</definedName>
    <definedName name="nazevstavby">'[1]Krycí list'!$C$7</definedName>
    <definedName name="NazevStavebnihoRozpoctu">'SO-01 REK'!$E$4</definedName>
    <definedName name="oadresa">'SO-01 REK'!$D$6</definedName>
    <definedName name="Objednatel" localSheetId="1">'SO-01 REK'!$D$5</definedName>
    <definedName name="Objekt" localSheetId="1">'SO-01 REK'!#REF!</definedName>
    <definedName name="_xlnm.Print_Area" localSheetId="1">'SO-01 REK'!$A$1:$J$67</definedName>
    <definedName name="_xlnm.Print_Area" localSheetId="3">'SO-01 VÝKAZ VÝMĚR'!$A$1:$U$373</definedName>
    <definedName name="odic" localSheetId="1">'SO-01 REK'!$I$6</definedName>
    <definedName name="oico" localSheetId="1">'SO-01 REK'!$I$5</definedName>
    <definedName name="omisto" localSheetId="1">'SO-01 REK'!$D$7</definedName>
    <definedName name="onazev" localSheetId="1">'SO-01 REK'!$D$6</definedName>
    <definedName name="opsc" localSheetId="1">'SO-01 REK'!$C$7</definedName>
    <definedName name="padresa">'SO-01 REK'!$D$9</definedName>
    <definedName name="pdic">'SO-01 REK'!$I$9</definedName>
    <definedName name="pico">'SO-01 REK'!$I$8</definedName>
    <definedName name="pmisto">'SO-01 REK'!$D$10</definedName>
    <definedName name="PocetMJ">#REF!</definedName>
    <definedName name="PoptavkaID">'SO-01 REK'!$A$1</definedName>
    <definedName name="pPSC">'SO-01 REK'!$C$10</definedName>
    <definedName name="Projektant">'SO-01 REK'!$D$8</definedName>
    <definedName name="SazbaDPH1" localSheetId="1">'SO-01 REK'!$E$23</definedName>
    <definedName name="SazbaDPH1">'[1]Krycí list'!$C$30</definedName>
    <definedName name="SazbaDPH2" localSheetId="1">'SO-01 REK'!$E$25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'SO-01 REK'!$D$14</definedName>
    <definedName name="Z_B7E7C763_C459_487D_8ABA_5CFDDFBD5A84_.wvu.Cols" localSheetId="1" hidden="1">'SO-01 REK'!$A:$A</definedName>
    <definedName name="Z_B7E7C763_C459_487D_8ABA_5CFDDFBD5A84_.wvu.PrintArea" localSheetId="1" hidden="1">'SO-01 REK'!$B$1:$J$29</definedName>
    <definedName name="ZakladDPHSni">'SO-01 REK'!$G$23</definedName>
    <definedName name="ZakladDPHSniVypocet" localSheetId="1">'SO-01 REK'!#REF!</definedName>
    <definedName name="ZakladDPHZakl">'SO-01 REK'!$G$25</definedName>
    <definedName name="ZakladDPHZaklVypocet" localSheetId="1">'SO-01 REK'!#REF!</definedName>
    <definedName name="Zaokrouhleni">'SO-01 REK'!$G$27</definedName>
    <definedName name="Zhotovitel">'SO-01 REK'!$D$11:$G$11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15" l="1"/>
  <c r="H42" i="15"/>
  <c r="H41" i="15"/>
  <c r="H40" i="15"/>
  <c r="H39" i="15"/>
  <c r="H38" i="15"/>
  <c r="H37" i="15"/>
  <c r="H36" i="15"/>
  <c r="H35" i="15"/>
  <c r="H34" i="15"/>
  <c r="G102" i="19"/>
  <c r="G104" i="19"/>
  <c r="G103" i="19"/>
  <c r="G89" i="19"/>
  <c r="G99" i="19"/>
  <c r="G90" i="19"/>
  <c r="G79" i="19"/>
  <c r="G80" i="19"/>
  <c r="G75" i="19"/>
  <c r="G76" i="19"/>
  <c r="G57" i="19"/>
  <c r="G73" i="19"/>
  <c r="G71" i="19"/>
  <c r="G66" i="19"/>
  <c r="G62" i="19"/>
  <c r="G60" i="19"/>
  <c r="G58" i="19"/>
  <c r="G54" i="19"/>
  <c r="G55" i="19"/>
  <c r="G50" i="19"/>
  <c r="G53" i="19"/>
  <c r="G51" i="19"/>
  <c r="G44" i="19"/>
  <c r="G49" i="19"/>
  <c r="G47" i="19"/>
  <c r="G45" i="19"/>
  <c r="G33" i="19"/>
  <c r="G43" i="19"/>
  <c r="G41" i="19"/>
  <c r="G34" i="19"/>
  <c r="G8" i="19"/>
  <c r="G31" i="19"/>
  <c r="G29" i="19"/>
  <c r="G27" i="19"/>
  <c r="G25" i="19"/>
  <c r="G23" i="19"/>
  <c r="G16" i="19"/>
  <c r="G9" i="19"/>
  <c r="D4" i="18" l="1"/>
  <c r="D3" i="18"/>
  <c r="C3" i="18"/>
  <c r="B3" i="18"/>
  <c r="C6" i="18"/>
  <c r="D6" i="18"/>
  <c r="B6" i="18" l="1"/>
  <c r="F26" i="15" l="1"/>
  <c r="H19" i="15"/>
  <c r="AC363" i="12"/>
  <c r="BA292" i="12"/>
  <c r="BA291" i="12"/>
  <c r="BA290" i="12"/>
  <c r="BA289" i="12"/>
  <c r="BA283" i="12"/>
  <c r="BA282" i="12"/>
  <c r="BA281" i="12"/>
  <c r="BA280" i="12"/>
  <c r="BA279" i="12"/>
  <c r="BA277" i="12"/>
  <c r="BA276" i="12"/>
  <c r="BA275" i="12"/>
  <c r="BA274" i="12"/>
  <c r="BA272" i="12"/>
  <c r="BA271" i="12"/>
  <c r="BA270" i="12"/>
  <c r="BA269" i="12"/>
  <c r="BA268" i="12"/>
  <c r="BA267" i="12"/>
  <c r="BA228" i="12"/>
  <c r="BA227" i="12"/>
  <c r="BA226" i="12"/>
  <c r="G9" i="12"/>
  <c r="I9" i="12"/>
  <c r="I8" i="12" s="1"/>
  <c r="K9" i="12"/>
  <c r="O9" i="12"/>
  <c r="Q9" i="12"/>
  <c r="U9" i="12"/>
  <c r="G13" i="12"/>
  <c r="I13" i="12"/>
  <c r="K13" i="12"/>
  <c r="M13" i="12"/>
  <c r="O13" i="12"/>
  <c r="Q13" i="12"/>
  <c r="U13" i="12"/>
  <c r="G17" i="12"/>
  <c r="M17" i="12" s="1"/>
  <c r="I17" i="12"/>
  <c r="K17" i="12"/>
  <c r="O17" i="12"/>
  <c r="Q17" i="12"/>
  <c r="U17" i="12"/>
  <c r="G18" i="12"/>
  <c r="I18" i="12"/>
  <c r="K18" i="12"/>
  <c r="M18" i="12"/>
  <c r="O18" i="12"/>
  <c r="Q18" i="12"/>
  <c r="U18" i="12"/>
  <c r="G20" i="12"/>
  <c r="M20" i="12" s="1"/>
  <c r="I20" i="12"/>
  <c r="K20" i="12"/>
  <c r="O20" i="12"/>
  <c r="Q20" i="12"/>
  <c r="U20" i="12"/>
  <c r="G25" i="12"/>
  <c r="I25" i="12"/>
  <c r="K25" i="12"/>
  <c r="O25" i="12"/>
  <c r="Q25" i="12"/>
  <c r="U25" i="12"/>
  <c r="G26" i="12"/>
  <c r="I26" i="12"/>
  <c r="K26" i="12"/>
  <c r="M26" i="12"/>
  <c r="O26" i="12"/>
  <c r="Q26" i="12"/>
  <c r="U26" i="12"/>
  <c r="G27" i="12"/>
  <c r="M27" i="12" s="1"/>
  <c r="I27" i="12"/>
  <c r="K27" i="12"/>
  <c r="O27" i="12"/>
  <c r="Q27" i="12"/>
  <c r="U27" i="12"/>
  <c r="G32" i="12"/>
  <c r="I32" i="12"/>
  <c r="K32" i="12"/>
  <c r="M32" i="12"/>
  <c r="O32" i="12"/>
  <c r="Q32" i="12"/>
  <c r="U32" i="12"/>
  <c r="G37" i="12"/>
  <c r="M37" i="12" s="1"/>
  <c r="I37" i="12"/>
  <c r="K37" i="12"/>
  <c r="O37" i="12"/>
  <c r="Q37" i="12"/>
  <c r="U37" i="12"/>
  <c r="G40" i="12"/>
  <c r="M40" i="12" s="1"/>
  <c r="I40" i="12"/>
  <c r="K40" i="12"/>
  <c r="O40" i="12"/>
  <c r="Q40" i="12"/>
  <c r="U40" i="12"/>
  <c r="G42" i="12"/>
  <c r="M42" i="12" s="1"/>
  <c r="I42" i="12"/>
  <c r="K42" i="12"/>
  <c r="O42" i="12"/>
  <c r="Q42" i="12"/>
  <c r="U42" i="12"/>
  <c r="G46" i="12"/>
  <c r="M46" i="12" s="1"/>
  <c r="I46" i="12"/>
  <c r="K46" i="12"/>
  <c r="O46" i="12"/>
  <c r="Q46" i="12"/>
  <c r="U46" i="12"/>
  <c r="G49" i="12"/>
  <c r="M49" i="12" s="1"/>
  <c r="I49" i="12"/>
  <c r="K49" i="12"/>
  <c r="O49" i="12"/>
  <c r="Q49" i="12"/>
  <c r="U49" i="12"/>
  <c r="G51" i="12"/>
  <c r="I51" i="12"/>
  <c r="K51" i="12"/>
  <c r="M51" i="12"/>
  <c r="O51" i="12"/>
  <c r="Q51" i="12"/>
  <c r="U51" i="12"/>
  <c r="G52" i="12"/>
  <c r="M52" i="12" s="1"/>
  <c r="I52" i="12"/>
  <c r="K52" i="12"/>
  <c r="O52" i="12"/>
  <c r="Q52" i="12"/>
  <c r="U52" i="12"/>
  <c r="G54" i="12"/>
  <c r="I54" i="12"/>
  <c r="I53" i="12" s="1"/>
  <c r="K54" i="12"/>
  <c r="K53" i="12" s="1"/>
  <c r="O54" i="12"/>
  <c r="O53" i="12" s="1"/>
  <c r="Q54" i="12"/>
  <c r="Q53" i="12" s="1"/>
  <c r="U54" i="12"/>
  <c r="U53" i="12" s="1"/>
  <c r="G57" i="12"/>
  <c r="I57" i="12"/>
  <c r="K57" i="12"/>
  <c r="K56" i="12" s="1"/>
  <c r="O57" i="12"/>
  <c r="Q57" i="12"/>
  <c r="U57" i="12"/>
  <c r="U56" i="12" s="1"/>
  <c r="G59" i="12"/>
  <c r="M59" i="12" s="1"/>
  <c r="I59" i="12"/>
  <c r="K59" i="12"/>
  <c r="O59" i="12"/>
  <c r="Q59" i="12"/>
  <c r="Q56" i="12" s="1"/>
  <c r="U59" i="12"/>
  <c r="G62" i="12"/>
  <c r="M62" i="12" s="1"/>
  <c r="I62" i="12"/>
  <c r="K62" i="12"/>
  <c r="O62" i="12"/>
  <c r="Q62" i="12"/>
  <c r="U62" i="12"/>
  <c r="G63" i="12"/>
  <c r="I63" i="12"/>
  <c r="K63" i="12"/>
  <c r="O63" i="12"/>
  <c r="Q63" i="12"/>
  <c r="U63" i="12"/>
  <c r="U61" i="12" s="1"/>
  <c r="G64" i="12"/>
  <c r="I64" i="12"/>
  <c r="K64" i="12"/>
  <c r="M64" i="12"/>
  <c r="O64" i="12"/>
  <c r="Q64" i="12"/>
  <c r="U64" i="12"/>
  <c r="G66" i="12"/>
  <c r="I66" i="12"/>
  <c r="K66" i="12"/>
  <c r="M66" i="12"/>
  <c r="O66" i="12"/>
  <c r="Q66" i="12"/>
  <c r="U66" i="12"/>
  <c r="G68" i="12"/>
  <c r="I68" i="12"/>
  <c r="K68" i="12"/>
  <c r="O68" i="12"/>
  <c r="Q68" i="12"/>
  <c r="U68" i="12"/>
  <c r="G69" i="12"/>
  <c r="I69" i="12"/>
  <c r="K69" i="12"/>
  <c r="M69" i="12"/>
  <c r="O69" i="12"/>
  <c r="Q69" i="12"/>
  <c r="U69" i="12"/>
  <c r="U65" i="12" s="1"/>
  <c r="G70" i="12"/>
  <c r="M70" i="12" s="1"/>
  <c r="I70" i="12"/>
  <c r="K70" i="12"/>
  <c r="O70" i="12"/>
  <c r="Q70" i="12"/>
  <c r="U70" i="12"/>
  <c r="G73" i="12"/>
  <c r="M73" i="12" s="1"/>
  <c r="I73" i="12"/>
  <c r="K73" i="12"/>
  <c r="O73" i="12"/>
  <c r="Q73" i="12"/>
  <c r="U73" i="12"/>
  <c r="O75" i="12"/>
  <c r="G76" i="12"/>
  <c r="M76" i="12" s="1"/>
  <c r="M75" i="12" s="1"/>
  <c r="I76" i="12"/>
  <c r="I75" i="12" s="1"/>
  <c r="K76" i="12"/>
  <c r="K75" i="12" s="1"/>
  <c r="O76" i="12"/>
  <c r="Q76" i="12"/>
  <c r="Q75" i="12" s="1"/>
  <c r="U76" i="12"/>
  <c r="U75" i="12" s="1"/>
  <c r="G77" i="12"/>
  <c r="I41" i="1" s="1"/>
  <c r="K77" i="12"/>
  <c r="U77" i="12"/>
  <c r="G78" i="12"/>
  <c r="M78" i="12" s="1"/>
  <c r="M77" i="12" s="1"/>
  <c r="I78" i="12"/>
  <c r="I77" i="12" s="1"/>
  <c r="K78" i="12"/>
  <c r="O78" i="12"/>
  <c r="O77" i="12" s="1"/>
  <c r="Q78" i="12"/>
  <c r="Q77" i="12" s="1"/>
  <c r="U78" i="12"/>
  <c r="G82" i="12"/>
  <c r="M82" i="12" s="1"/>
  <c r="I82" i="12"/>
  <c r="K82" i="12"/>
  <c r="O82" i="12"/>
  <c r="Q82" i="12"/>
  <c r="U82" i="12"/>
  <c r="G85" i="12"/>
  <c r="M85" i="12" s="1"/>
  <c r="I85" i="12"/>
  <c r="K85" i="12"/>
  <c r="O85" i="12"/>
  <c r="Q85" i="12"/>
  <c r="U85" i="12"/>
  <c r="G87" i="12"/>
  <c r="M87" i="12" s="1"/>
  <c r="I87" i="12"/>
  <c r="K87" i="12"/>
  <c r="O87" i="12"/>
  <c r="Q87" i="12"/>
  <c r="U87" i="12"/>
  <c r="G89" i="12"/>
  <c r="M89" i="12" s="1"/>
  <c r="I89" i="12"/>
  <c r="K89" i="12"/>
  <c r="O89" i="12"/>
  <c r="Q89" i="12"/>
  <c r="U89" i="12"/>
  <c r="G90" i="12"/>
  <c r="I90" i="12"/>
  <c r="K90" i="12"/>
  <c r="M90" i="12"/>
  <c r="O90" i="12"/>
  <c r="Q90" i="12"/>
  <c r="U90" i="12"/>
  <c r="G91" i="12"/>
  <c r="M91" i="12" s="1"/>
  <c r="I91" i="12"/>
  <c r="K91" i="12"/>
  <c r="O91" i="12"/>
  <c r="Q91" i="12"/>
  <c r="U91" i="12"/>
  <c r="G93" i="12"/>
  <c r="I93" i="12"/>
  <c r="K93" i="12"/>
  <c r="M93" i="12"/>
  <c r="O93" i="12"/>
  <c r="Q93" i="12"/>
  <c r="U93" i="12"/>
  <c r="G94" i="12"/>
  <c r="M94" i="12" s="1"/>
  <c r="I94" i="12"/>
  <c r="K94" i="12"/>
  <c r="O94" i="12"/>
  <c r="Q94" i="12"/>
  <c r="U94" i="12"/>
  <c r="G95" i="12"/>
  <c r="M95" i="12" s="1"/>
  <c r="I95" i="12"/>
  <c r="K95" i="12"/>
  <c r="O95" i="12"/>
  <c r="Q95" i="12"/>
  <c r="U95" i="12"/>
  <c r="G97" i="12"/>
  <c r="M97" i="12" s="1"/>
  <c r="I97" i="12"/>
  <c r="K97" i="12"/>
  <c r="O97" i="12"/>
  <c r="Q97" i="12"/>
  <c r="U97" i="12"/>
  <c r="I98" i="12"/>
  <c r="Q98" i="12"/>
  <c r="G99" i="12"/>
  <c r="I99" i="12"/>
  <c r="K99" i="12"/>
  <c r="K98" i="12" s="1"/>
  <c r="O99" i="12"/>
  <c r="O98" i="12" s="1"/>
  <c r="Q99" i="12"/>
  <c r="U99" i="12"/>
  <c r="U98" i="12" s="1"/>
  <c r="G103" i="12"/>
  <c r="I103" i="12"/>
  <c r="K103" i="12"/>
  <c r="O103" i="12"/>
  <c r="Q103" i="12"/>
  <c r="U103" i="12"/>
  <c r="G105" i="12"/>
  <c r="I105" i="12"/>
  <c r="I102" i="12" s="1"/>
  <c r="K105" i="12"/>
  <c r="M105" i="12"/>
  <c r="O105" i="12"/>
  <c r="Q105" i="12"/>
  <c r="U105" i="12"/>
  <c r="G107" i="12"/>
  <c r="M107" i="12" s="1"/>
  <c r="I107" i="12"/>
  <c r="K107" i="12"/>
  <c r="O107" i="12"/>
  <c r="Q107" i="12"/>
  <c r="U107" i="12"/>
  <c r="I109" i="12"/>
  <c r="Q109" i="12"/>
  <c r="G110" i="12"/>
  <c r="I110" i="12"/>
  <c r="K110" i="12"/>
  <c r="K109" i="12" s="1"/>
  <c r="O110" i="12"/>
  <c r="O109" i="12" s="1"/>
  <c r="Q110" i="12"/>
  <c r="U110" i="12"/>
  <c r="U109" i="12" s="1"/>
  <c r="G113" i="12"/>
  <c r="I113" i="12"/>
  <c r="K113" i="12"/>
  <c r="O113" i="12"/>
  <c r="Q113" i="12"/>
  <c r="U113" i="12"/>
  <c r="G115" i="12"/>
  <c r="I115" i="12"/>
  <c r="K115" i="12"/>
  <c r="M115" i="12"/>
  <c r="O115" i="12"/>
  <c r="Q115" i="12"/>
  <c r="U115" i="12"/>
  <c r="G117" i="12"/>
  <c r="M117" i="12" s="1"/>
  <c r="I117" i="12"/>
  <c r="K117" i="12"/>
  <c r="O117" i="12"/>
  <c r="Q117" i="12"/>
  <c r="U117" i="12"/>
  <c r="G121" i="12"/>
  <c r="I121" i="12"/>
  <c r="K121" i="12"/>
  <c r="M121" i="12"/>
  <c r="O121" i="12"/>
  <c r="Q121" i="12"/>
  <c r="U121" i="12"/>
  <c r="G123" i="12"/>
  <c r="M123" i="12" s="1"/>
  <c r="I123" i="12"/>
  <c r="K123" i="12"/>
  <c r="O123" i="12"/>
  <c r="Q123" i="12"/>
  <c r="U123" i="12"/>
  <c r="G125" i="12"/>
  <c r="M125" i="12" s="1"/>
  <c r="I125" i="12"/>
  <c r="K125" i="12"/>
  <c r="O125" i="12"/>
  <c r="Q125" i="12"/>
  <c r="U125" i="12"/>
  <c r="G127" i="12"/>
  <c r="M127" i="12" s="1"/>
  <c r="I127" i="12"/>
  <c r="K127" i="12"/>
  <c r="O127" i="12"/>
  <c r="Q127" i="12"/>
  <c r="U127" i="12"/>
  <c r="G130" i="12"/>
  <c r="M130" i="12" s="1"/>
  <c r="I130" i="12"/>
  <c r="K130" i="12"/>
  <c r="O130" i="12"/>
  <c r="Q130" i="12"/>
  <c r="U130" i="12"/>
  <c r="G132" i="12"/>
  <c r="M132" i="12" s="1"/>
  <c r="I132" i="12"/>
  <c r="K132" i="12"/>
  <c r="O132" i="12"/>
  <c r="Q132" i="12"/>
  <c r="U132" i="12"/>
  <c r="G134" i="12"/>
  <c r="I134" i="12"/>
  <c r="K134" i="12"/>
  <c r="M134" i="12"/>
  <c r="O134" i="12"/>
  <c r="Q134" i="12"/>
  <c r="U134" i="12"/>
  <c r="G136" i="12"/>
  <c r="M136" i="12" s="1"/>
  <c r="I136" i="12"/>
  <c r="K136" i="12"/>
  <c r="O136" i="12"/>
  <c r="Q136" i="12"/>
  <c r="U136" i="12"/>
  <c r="G139" i="12"/>
  <c r="I139" i="12"/>
  <c r="K139" i="12"/>
  <c r="O139" i="12"/>
  <c r="Q139" i="12"/>
  <c r="U139" i="12"/>
  <c r="G141" i="12"/>
  <c r="M141" i="12" s="1"/>
  <c r="I141" i="12"/>
  <c r="K141" i="12"/>
  <c r="O141" i="12"/>
  <c r="Q141" i="12"/>
  <c r="U141" i="12"/>
  <c r="G143" i="12"/>
  <c r="M143" i="12" s="1"/>
  <c r="I143" i="12"/>
  <c r="K143" i="12"/>
  <c r="O143" i="12"/>
  <c r="Q143" i="12"/>
  <c r="U143" i="12"/>
  <c r="G145" i="12"/>
  <c r="I145" i="12"/>
  <c r="K145" i="12"/>
  <c r="M145" i="12"/>
  <c r="O145" i="12"/>
  <c r="Q145" i="12"/>
  <c r="U145" i="12"/>
  <c r="G146" i="12"/>
  <c r="M146" i="12" s="1"/>
  <c r="I146" i="12"/>
  <c r="K146" i="12"/>
  <c r="O146" i="12"/>
  <c r="Q146" i="12"/>
  <c r="U146" i="12"/>
  <c r="G147" i="12"/>
  <c r="I147" i="12"/>
  <c r="K147" i="12"/>
  <c r="M147" i="12"/>
  <c r="O147" i="12"/>
  <c r="Q147" i="12"/>
  <c r="U147" i="12"/>
  <c r="G148" i="12"/>
  <c r="M148" i="12" s="1"/>
  <c r="I148" i="12"/>
  <c r="K148" i="12"/>
  <c r="O148" i="12"/>
  <c r="Q148" i="12"/>
  <c r="U148" i="12"/>
  <c r="G149" i="12"/>
  <c r="M149" i="12" s="1"/>
  <c r="I149" i="12"/>
  <c r="K149" i="12"/>
  <c r="O149" i="12"/>
  <c r="Q149" i="12"/>
  <c r="U149" i="12"/>
  <c r="G151" i="12"/>
  <c r="M151" i="12" s="1"/>
  <c r="I151" i="12"/>
  <c r="K151" i="12"/>
  <c r="O151" i="12"/>
  <c r="Q151" i="12"/>
  <c r="U151" i="12"/>
  <c r="G153" i="12"/>
  <c r="I153" i="12"/>
  <c r="K153" i="12"/>
  <c r="O153" i="12"/>
  <c r="Q153" i="12"/>
  <c r="U153" i="12"/>
  <c r="G155" i="12"/>
  <c r="M155" i="12" s="1"/>
  <c r="I155" i="12"/>
  <c r="I152" i="12" s="1"/>
  <c r="K155" i="12"/>
  <c r="O155" i="12"/>
  <c r="Q155" i="12"/>
  <c r="U155" i="12"/>
  <c r="G157" i="12"/>
  <c r="M157" i="12" s="1"/>
  <c r="I157" i="12"/>
  <c r="K157" i="12"/>
  <c r="O157" i="12"/>
  <c r="Q157" i="12"/>
  <c r="U157" i="12"/>
  <c r="G159" i="12"/>
  <c r="M159" i="12" s="1"/>
  <c r="I159" i="12"/>
  <c r="K159" i="12"/>
  <c r="O159" i="12"/>
  <c r="Q159" i="12"/>
  <c r="U159" i="12"/>
  <c r="G160" i="12"/>
  <c r="M160" i="12" s="1"/>
  <c r="I160" i="12"/>
  <c r="K160" i="12"/>
  <c r="O160" i="12"/>
  <c r="Q160" i="12"/>
  <c r="U160" i="12"/>
  <c r="G161" i="12"/>
  <c r="I161" i="12"/>
  <c r="K161" i="12"/>
  <c r="M161" i="12"/>
  <c r="O161" i="12"/>
  <c r="Q161" i="12"/>
  <c r="U161" i="12"/>
  <c r="G163" i="12"/>
  <c r="M163" i="12" s="1"/>
  <c r="I163" i="12"/>
  <c r="K163" i="12"/>
  <c r="O163" i="12"/>
  <c r="Q163" i="12"/>
  <c r="U163" i="12"/>
  <c r="G164" i="12"/>
  <c r="I164" i="12"/>
  <c r="K164" i="12"/>
  <c r="M164" i="12"/>
  <c r="O164" i="12"/>
  <c r="Q164" i="12"/>
  <c r="U164" i="12"/>
  <c r="G165" i="12"/>
  <c r="M165" i="12" s="1"/>
  <c r="I165" i="12"/>
  <c r="K165" i="12"/>
  <c r="O165" i="12"/>
  <c r="Q165" i="12"/>
  <c r="U165" i="12"/>
  <c r="G166" i="12"/>
  <c r="M166" i="12" s="1"/>
  <c r="I166" i="12"/>
  <c r="K166" i="12"/>
  <c r="O166" i="12"/>
  <c r="Q166" i="12"/>
  <c r="U166" i="12"/>
  <c r="G168" i="12"/>
  <c r="M168" i="12" s="1"/>
  <c r="I168" i="12"/>
  <c r="K168" i="12"/>
  <c r="O168" i="12"/>
  <c r="Q168" i="12"/>
  <c r="U168" i="12"/>
  <c r="G170" i="12"/>
  <c r="I170" i="12"/>
  <c r="K170" i="12"/>
  <c r="O170" i="12"/>
  <c r="Q170" i="12"/>
  <c r="U170" i="12"/>
  <c r="G171" i="12"/>
  <c r="I171" i="12"/>
  <c r="K171" i="12"/>
  <c r="M171" i="12"/>
  <c r="O171" i="12"/>
  <c r="Q171" i="12"/>
  <c r="U171" i="12"/>
  <c r="G172" i="12"/>
  <c r="M172" i="12" s="1"/>
  <c r="I172" i="12"/>
  <c r="K172" i="12"/>
  <c r="O172" i="12"/>
  <c r="Q172" i="12"/>
  <c r="U172" i="12"/>
  <c r="G173" i="12"/>
  <c r="M173" i="12" s="1"/>
  <c r="I173" i="12"/>
  <c r="K173" i="12"/>
  <c r="O173" i="12"/>
  <c r="Q173" i="12"/>
  <c r="U173" i="12"/>
  <c r="G174" i="12"/>
  <c r="M174" i="12" s="1"/>
  <c r="I174" i="12"/>
  <c r="K174" i="12"/>
  <c r="O174" i="12"/>
  <c r="Q174" i="12"/>
  <c r="U174" i="12"/>
  <c r="G175" i="12"/>
  <c r="M175" i="12" s="1"/>
  <c r="I175" i="12"/>
  <c r="K175" i="12"/>
  <c r="O175" i="12"/>
  <c r="Q175" i="12"/>
  <c r="U175" i="12"/>
  <c r="G176" i="12"/>
  <c r="M176" i="12" s="1"/>
  <c r="I176" i="12"/>
  <c r="K176" i="12"/>
  <c r="O176" i="12"/>
  <c r="Q176" i="12"/>
  <c r="U176" i="12"/>
  <c r="G177" i="12"/>
  <c r="I177" i="12"/>
  <c r="K177" i="12"/>
  <c r="M177" i="12"/>
  <c r="O177" i="12"/>
  <c r="Q177" i="12"/>
  <c r="U177" i="12"/>
  <c r="G178" i="12"/>
  <c r="M178" i="12" s="1"/>
  <c r="I178" i="12"/>
  <c r="K178" i="12"/>
  <c r="O178" i="12"/>
  <c r="Q178" i="12"/>
  <c r="U178" i="12"/>
  <c r="G180" i="12"/>
  <c r="I180" i="12"/>
  <c r="I179" i="12" s="1"/>
  <c r="K180" i="12"/>
  <c r="O180" i="12"/>
  <c r="Q180" i="12"/>
  <c r="U180" i="12"/>
  <c r="G181" i="12"/>
  <c r="I181" i="12"/>
  <c r="K181" i="12"/>
  <c r="M181" i="12"/>
  <c r="O181" i="12"/>
  <c r="Q181" i="12"/>
  <c r="U181" i="12"/>
  <c r="G182" i="12"/>
  <c r="M182" i="12" s="1"/>
  <c r="I182" i="12"/>
  <c r="K182" i="12"/>
  <c r="O182" i="12"/>
  <c r="Q182" i="12"/>
  <c r="U182" i="12"/>
  <c r="G183" i="12"/>
  <c r="I183" i="12"/>
  <c r="K183" i="12"/>
  <c r="M183" i="12"/>
  <c r="O183" i="12"/>
  <c r="Q183" i="12"/>
  <c r="U183" i="12"/>
  <c r="G185" i="12"/>
  <c r="I185" i="12"/>
  <c r="I184" i="12" s="1"/>
  <c r="K185" i="12"/>
  <c r="M185" i="12"/>
  <c r="O185" i="12"/>
  <c r="Q185" i="12"/>
  <c r="Q184" i="12" s="1"/>
  <c r="U185" i="12"/>
  <c r="G186" i="12"/>
  <c r="M186" i="12" s="1"/>
  <c r="I186" i="12"/>
  <c r="K186" i="12"/>
  <c r="O186" i="12"/>
  <c r="O184" i="12" s="1"/>
  <c r="Q186" i="12"/>
  <c r="U186" i="12"/>
  <c r="G188" i="12"/>
  <c r="I188" i="12"/>
  <c r="K188" i="12"/>
  <c r="O188" i="12"/>
  <c r="Q188" i="12"/>
  <c r="U188" i="12"/>
  <c r="U187" i="12" s="1"/>
  <c r="G189" i="12"/>
  <c r="I189" i="12"/>
  <c r="K189" i="12"/>
  <c r="M189" i="12"/>
  <c r="O189" i="12"/>
  <c r="Q189" i="12"/>
  <c r="U189" i="12"/>
  <c r="G190" i="12"/>
  <c r="M190" i="12" s="1"/>
  <c r="I190" i="12"/>
  <c r="K190" i="12"/>
  <c r="O190" i="12"/>
  <c r="Q190" i="12"/>
  <c r="U190" i="12"/>
  <c r="G192" i="12"/>
  <c r="I192" i="12"/>
  <c r="K192" i="12"/>
  <c r="O192" i="12"/>
  <c r="Q192" i="12"/>
  <c r="U192" i="12"/>
  <c r="G194" i="12"/>
  <c r="M194" i="12" s="1"/>
  <c r="I194" i="12"/>
  <c r="K194" i="12"/>
  <c r="O194" i="12"/>
  <c r="Q194" i="12"/>
  <c r="U194" i="12"/>
  <c r="G196" i="12"/>
  <c r="M196" i="12" s="1"/>
  <c r="I196" i="12"/>
  <c r="K196" i="12"/>
  <c r="O196" i="12"/>
  <c r="Q196" i="12"/>
  <c r="U196" i="12"/>
  <c r="G198" i="12"/>
  <c r="I198" i="12"/>
  <c r="K198" i="12"/>
  <c r="M198" i="12"/>
  <c r="O198" i="12"/>
  <c r="Q198" i="12"/>
  <c r="U198" i="12"/>
  <c r="G200" i="12"/>
  <c r="M200" i="12" s="1"/>
  <c r="I200" i="12"/>
  <c r="K200" i="12"/>
  <c r="O200" i="12"/>
  <c r="Q200" i="12"/>
  <c r="U200" i="12"/>
  <c r="G202" i="12"/>
  <c r="I202" i="12"/>
  <c r="K202" i="12"/>
  <c r="M202" i="12"/>
  <c r="O202" i="12"/>
  <c r="Q202" i="12"/>
  <c r="U202" i="12"/>
  <c r="G205" i="12"/>
  <c r="I205" i="12"/>
  <c r="I204" i="12" s="1"/>
  <c r="K205" i="12"/>
  <c r="M205" i="12"/>
  <c r="O205" i="12"/>
  <c r="Q205" i="12"/>
  <c r="Q204" i="12" s="1"/>
  <c r="U205" i="12"/>
  <c r="U204" i="12" s="1"/>
  <c r="G206" i="12"/>
  <c r="I206" i="12"/>
  <c r="K206" i="12"/>
  <c r="O206" i="12"/>
  <c r="O204" i="12" s="1"/>
  <c r="Q206" i="12"/>
  <c r="U206" i="12"/>
  <c r="G208" i="12"/>
  <c r="I208" i="12"/>
  <c r="K208" i="12"/>
  <c r="O208" i="12"/>
  <c r="Q208" i="12"/>
  <c r="U208" i="12"/>
  <c r="U207" i="12" s="1"/>
  <c r="G209" i="12"/>
  <c r="I209" i="12"/>
  <c r="K209" i="12"/>
  <c r="M209" i="12"/>
  <c r="O209" i="12"/>
  <c r="Q209" i="12"/>
  <c r="U209" i="12"/>
  <c r="G211" i="12"/>
  <c r="I211" i="12"/>
  <c r="K211" i="12"/>
  <c r="M211" i="12"/>
  <c r="O211" i="12"/>
  <c r="Q211" i="12"/>
  <c r="U211" i="12"/>
  <c r="G212" i="12"/>
  <c r="M212" i="12" s="1"/>
  <c r="I212" i="12"/>
  <c r="K212" i="12"/>
  <c r="O212" i="12"/>
  <c r="Q212" i="12"/>
  <c r="U212" i="12"/>
  <c r="G213" i="12"/>
  <c r="I213" i="12"/>
  <c r="K213" i="12"/>
  <c r="M213" i="12"/>
  <c r="O213" i="12"/>
  <c r="Q213" i="12"/>
  <c r="U213" i="12"/>
  <c r="G215" i="12"/>
  <c r="M215" i="12" s="1"/>
  <c r="I215" i="12"/>
  <c r="K215" i="12"/>
  <c r="O215" i="12"/>
  <c r="O210" i="12" s="1"/>
  <c r="Q215" i="12"/>
  <c r="U215" i="12"/>
  <c r="G217" i="12"/>
  <c r="M217" i="12" s="1"/>
  <c r="I217" i="12"/>
  <c r="K217" i="12"/>
  <c r="O217" i="12"/>
  <c r="Q217" i="12"/>
  <c r="U217" i="12"/>
  <c r="G219" i="12"/>
  <c r="M219" i="12" s="1"/>
  <c r="I219" i="12"/>
  <c r="K219" i="12"/>
  <c r="O219" i="12"/>
  <c r="Q219" i="12"/>
  <c r="U219" i="12"/>
  <c r="G221" i="12"/>
  <c r="M221" i="12" s="1"/>
  <c r="I221" i="12"/>
  <c r="K221" i="12"/>
  <c r="O221" i="12"/>
  <c r="Q221" i="12"/>
  <c r="U221" i="12"/>
  <c r="G225" i="12"/>
  <c r="M225" i="12" s="1"/>
  <c r="I225" i="12"/>
  <c r="K225" i="12"/>
  <c r="O225" i="12"/>
  <c r="Q225" i="12"/>
  <c r="U225" i="12"/>
  <c r="G229" i="12"/>
  <c r="M229" i="12" s="1"/>
  <c r="I229" i="12"/>
  <c r="K229" i="12"/>
  <c r="O229" i="12"/>
  <c r="Q229" i="12"/>
  <c r="U229" i="12"/>
  <c r="G230" i="12"/>
  <c r="M230" i="12" s="1"/>
  <c r="I230" i="12"/>
  <c r="K230" i="12"/>
  <c r="O230" i="12"/>
  <c r="Q230" i="12"/>
  <c r="U230" i="12"/>
  <c r="G231" i="12"/>
  <c r="M231" i="12" s="1"/>
  <c r="I231" i="12"/>
  <c r="K231" i="12"/>
  <c r="O231" i="12"/>
  <c r="Q231" i="12"/>
  <c r="U231" i="12"/>
  <c r="G233" i="12"/>
  <c r="I233" i="12"/>
  <c r="K233" i="12"/>
  <c r="M233" i="12"/>
  <c r="O233" i="12"/>
  <c r="Q233" i="12"/>
  <c r="U233" i="12"/>
  <c r="G235" i="12"/>
  <c r="M235" i="12" s="1"/>
  <c r="I235" i="12"/>
  <c r="K235" i="12"/>
  <c r="O235" i="12"/>
  <c r="Q235" i="12"/>
  <c r="U235" i="12"/>
  <c r="G236" i="12"/>
  <c r="I236" i="12"/>
  <c r="K236" i="12"/>
  <c r="M236" i="12"/>
  <c r="O236" i="12"/>
  <c r="Q236" i="12"/>
  <c r="U236" i="12"/>
  <c r="G237" i="12"/>
  <c r="M237" i="12" s="1"/>
  <c r="I237" i="12"/>
  <c r="K237" i="12"/>
  <c r="O237" i="12"/>
  <c r="Q237" i="12"/>
  <c r="U237" i="12"/>
  <c r="G238" i="12"/>
  <c r="M238" i="12" s="1"/>
  <c r="I238" i="12"/>
  <c r="K238" i="12"/>
  <c r="O238" i="12"/>
  <c r="Q238" i="12"/>
  <c r="U238" i="12"/>
  <c r="G240" i="12"/>
  <c r="M240" i="12" s="1"/>
  <c r="I240" i="12"/>
  <c r="K240" i="12"/>
  <c r="O240" i="12"/>
  <c r="Q240" i="12"/>
  <c r="U240" i="12"/>
  <c r="G242" i="12"/>
  <c r="M242" i="12" s="1"/>
  <c r="I242" i="12"/>
  <c r="K242" i="12"/>
  <c r="O242" i="12"/>
  <c r="Q242" i="12"/>
  <c r="U242" i="12"/>
  <c r="G243" i="12"/>
  <c r="M243" i="12" s="1"/>
  <c r="I243" i="12"/>
  <c r="K243" i="12"/>
  <c r="O243" i="12"/>
  <c r="Q243" i="12"/>
  <c r="U243" i="12"/>
  <c r="G244" i="12"/>
  <c r="I244" i="12"/>
  <c r="K244" i="12"/>
  <c r="M244" i="12"/>
  <c r="O244" i="12"/>
  <c r="Q244" i="12"/>
  <c r="U244" i="12"/>
  <c r="G245" i="12"/>
  <c r="M245" i="12" s="1"/>
  <c r="I245" i="12"/>
  <c r="K245" i="12"/>
  <c r="O245" i="12"/>
  <c r="Q245" i="12"/>
  <c r="U245" i="12"/>
  <c r="G248" i="12"/>
  <c r="I248" i="12"/>
  <c r="I247" i="12" s="1"/>
  <c r="K248" i="12"/>
  <c r="O248" i="12"/>
  <c r="Q248" i="12"/>
  <c r="U248" i="12"/>
  <c r="G249" i="12"/>
  <c r="I249" i="12"/>
  <c r="K249" i="12"/>
  <c r="M249" i="12"/>
  <c r="O249" i="12"/>
  <c r="Q249" i="12"/>
  <c r="U249" i="12"/>
  <c r="G250" i="12"/>
  <c r="M250" i="12" s="1"/>
  <c r="I250" i="12"/>
  <c r="K250" i="12"/>
  <c r="O250" i="12"/>
  <c r="Q250" i="12"/>
  <c r="U250" i="12"/>
  <c r="G251" i="12"/>
  <c r="I251" i="12"/>
  <c r="K251" i="12"/>
  <c r="M251" i="12"/>
  <c r="O251" i="12"/>
  <c r="Q251" i="12"/>
  <c r="U251" i="12"/>
  <c r="G253" i="12"/>
  <c r="M253" i="12" s="1"/>
  <c r="I253" i="12"/>
  <c r="K253" i="12"/>
  <c r="O253" i="12"/>
  <c r="Q253" i="12"/>
  <c r="U253" i="12"/>
  <c r="G255" i="12"/>
  <c r="I255" i="12"/>
  <c r="K255" i="12"/>
  <c r="O255" i="12"/>
  <c r="Q255" i="12"/>
  <c r="U255" i="12"/>
  <c r="G256" i="12"/>
  <c r="I256" i="12"/>
  <c r="K256" i="12"/>
  <c r="M256" i="12"/>
  <c r="O256" i="12"/>
  <c r="Q256" i="12"/>
  <c r="U256" i="12"/>
  <c r="G257" i="12"/>
  <c r="M257" i="12" s="1"/>
  <c r="I257" i="12"/>
  <c r="K257" i="12"/>
  <c r="O257" i="12"/>
  <c r="Q257" i="12"/>
  <c r="U257" i="12"/>
  <c r="G258" i="12"/>
  <c r="I258" i="12"/>
  <c r="K258" i="12"/>
  <c r="M258" i="12"/>
  <c r="O258" i="12"/>
  <c r="Q258" i="12"/>
  <c r="U258" i="12"/>
  <c r="G259" i="12"/>
  <c r="M259" i="12" s="1"/>
  <c r="I259" i="12"/>
  <c r="K259" i="12"/>
  <c r="O259" i="12"/>
  <c r="Q259" i="12"/>
  <c r="U259" i="12"/>
  <c r="G260" i="12"/>
  <c r="M260" i="12" s="1"/>
  <c r="I260" i="12"/>
  <c r="K260" i="12"/>
  <c r="O260" i="12"/>
  <c r="Q260" i="12"/>
  <c r="U260" i="12"/>
  <c r="G261" i="12"/>
  <c r="M261" i="12" s="1"/>
  <c r="I261" i="12"/>
  <c r="K261" i="12"/>
  <c r="O261" i="12"/>
  <c r="Q261" i="12"/>
  <c r="U261" i="12"/>
  <c r="G262" i="12"/>
  <c r="M262" i="12" s="1"/>
  <c r="I262" i="12"/>
  <c r="K262" i="12"/>
  <c r="O262" i="12"/>
  <c r="Q262" i="12"/>
  <c r="U262" i="12"/>
  <c r="G263" i="12"/>
  <c r="M263" i="12" s="1"/>
  <c r="I263" i="12"/>
  <c r="K263" i="12"/>
  <c r="O263" i="12"/>
  <c r="Q263" i="12"/>
  <c r="U263" i="12"/>
  <c r="G265" i="12"/>
  <c r="M265" i="12" s="1"/>
  <c r="I265" i="12"/>
  <c r="K265" i="12"/>
  <c r="O265" i="12"/>
  <c r="Q265" i="12"/>
  <c r="U265" i="12"/>
  <c r="G266" i="12"/>
  <c r="M266" i="12" s="1"/>
  <c r="I266" i="12"/>
  <c r="K266" i="12"/>
  <c r="O266" i="12"/>
  <c r="Q266" i="12"/>
  <c r="U266" i="12"/>
  <c r="G273" i="12"/>
  <c r="I273" i="12"/>
  <c r="K273" i="12"/>
  <c r="M273" i="12"/>
  <c r="O273" i="12"/>
  <c r="Q273" i="12"/>
  <c r="U273" i="12"/>
  <c r="G278" i="12"/>
  <c r="M278" i="12" s="1"/>
  <c r="I278" i="12"/>
  <c r="K278" i="12"/>
  <c r="O278" i="12"/>
  <c r="Q278" i="12"/>
  <c r="U278" i="12"/>
  <c r="G284" i="12"/>
  <c r="M284" i="12" s="1"/>
  <c r="I284" i="12"/>
  <c r="K284" i="12"/>
  <c r="O284" i="12"/>
  <c r="Q284" i="12"/>
  <c r="U284" i="12"/>
  <c r="G287" i="12"/>
  <c r="I287" i="12"/>
  <c r="K287" i="12"/>
  <c r="M287" i="12"/>
  <c r="O287" i="12"/>
  <c r="Q287" i="12"/>
  <c r="U287" i="12"/>
  <c r="G288" i="12"/>
  <c r="M288" i="12" s="1"/>
  <c r="I288" i="12"/>
  <c r="K288" i="12"/>
  <c r="O288" i="12"/>
  <c r="Q288" i="12"/>
  <c r="U288" i="12"/>
  <c r="G293" i="12"/>
  <c r="M293" i="12" s="1"/>
  <c r="I293" i="12"/>
  <c r="K293" i="12"/>
  <c r="O293" i="12"/>
  <c r="Q293" i="12"/>
  <c r="U293" i="12"/>
  <c r="G294" i="12"/>
  <c r="M294" i="12" s="1"/>
  <c r="I294" i="12"/>
  <c r="K294" i="12"/>
  <c r="O294" i="12"/>
  <c r="Q294" i="12"/>
  <c r="U294" i="12"/>
  <c r="G295" i="12"/>
  <c r="M295" i="12" s="1"/>
  <c r="I295" i="12"/>
  <c r="K295" i="12"/>
  <c r="O295" i="12"/>
  <c r="Q295" i="12"/>
  <c r="U295" i="12"/>
  <c r="G297" i="12"/>
  <c r="I297" i="12"/>
  <c r="K297" i="12"/>
  <c r="O297" i="12"/>
  <c r="Q297" i="12"/>
  <c r="U297" i="12"/>
  <c r="G299" i="12"/>
  <c r="M299" i="12" s="1"/>
  <c r="I299" i="12"/>
  <c r="K299" i="12"/>
  <c r="O299" i="12"/>
  <c r="Q299" i="12"/>
  <c r="U299" i="12"/>
  <c r="G300" i="12"/>
  <c r="I300" i="12"/>
  <c r="K300" i="12"/>
  <c r="K296" i="12" s="1"/>
  <c r="M300" i="12"/>
  <c r="O300" i="12"/>
  <c r="Q300" i="12"/>
  <c r="U300" i="12"/>
  <c r="U296" i="12" s="1"/>
  <c r="G303" i="12"/>
  <c r="I303" i="12"/>
  <c r="I302" i="12" s="1"/>
  <c r="K303" i="12"/>
  <c r="K302" i="12" s="1"/>
  <c r="O303" i="12"/>
  <c r="Q303" i="12"/>
  <c r="Q302" i="12" s="1"/>
  <c r="U303" i="12"/>
  <c r="U302" i="12" s="1"/>
  <c r="G307" i="12"/>
  <c r="M307" i="12" s="1"/>
  <c r="I307" i="12"/>
  <c r="K307" i="12"/>
  <c r="O307" i="12"/>
  <c r="Q307" i="12"/>
  <c r="U307" i="12"/>
  <c r="G310" i="12"/>
  <c r="G309" i="12" s="1"/>
  <c r="I62" i="1" s="1"/>
  <c r="I310" i="12"/>
  <c r="I309" i="12" s="1"/>
  <c r="K310" i="12"/>
  <c r="O310" i="12"/>
  <c r="O309" i="12" s="1"/>
  <c r="Q310" i="12"/>
  <c r="Q309" i="12" s="1"/>
  <c r="U310" i="12"/>
  <c r="U309" i="12" s="1"/>
  <c r="G313" i="12"/>
  <c r="M313" i="12" s="1"/>
  <c r="I313" i="12"/>
  <c r="K313" i="12"/>
  <c r="K309" i="12" s="1"/>
  <c r="O313" i="12"/>
  <c r="Q313" i="12"/>
  <c r="U313" i="12"/>
  <c r="Q315" i="12"/>
  <c r="G316" i="12"/>
  <c r="I316" i="12"/>
  <c r="K316" i="12"/>
  <c r="K315" i="12" s="1"/>
  <c r="M316" i="12"/>
  <c r="O316" i="12"/>
  <c r="Q316" i="12"/>
  <c r="U316" i="12"/>
  <c r="G320" i="12"/>
  <c r="M320" i="12" s="1"/>
  <c r="I320" i="12"/>
  <c r="K320" i="12"/>
  <c r="O320" i="12"/>
  <c r="Q320" i="12"/>
  <c r="U320" i="12"/>
  <c r="G326" i="12"/>
  <c r="I326" i="12"/>
  <c r="K326" i="12"/>
  <c r="O326" i="12"/>
  <c r="Q326" i="12"/>
  <c r="U326" i="12"/>
  <c r="G328" i="12"/>
  <c r="I328" i="12"/>
  <c r="K328" i="12"/>
  <c r="M328" i="12"/>
  <c r="O328" i="12"/>
  <c r="Q328" i="12"/>
  <c r="U328" i="12"/>
  <c r="G330" i="12"/>
  <c r="M330" i="12" s="1"/>
  <c r="I330" i="12"/>
  <c r="K330" i="12"/>
  <c r="O330" i="12"/>
  <c r="Q330" i="12"/>
  <c r="U330" i="12"/>
  <c r="G332" i="12"/>
  <c r="I332" i="12"/>
  <c r="K332" i="12"/>
  <c r="O332" i="12"/>
  <c r="Q332" i="12"/>
  <c r="U332" i="12"/>
  <c r="G333" i="12"/>
  <c r="M333" i="12" s="1"/>
  <c r="I333" i="12"/>
  <c r="K333" i="12"/>
  <c r="O333" i="12"/>
  <c r="Q333" i="12"/>
  <c r="U333" i="12"/>
  <c r="G334" i="12"/>
  <c r="M334" i="12" s="1"/>
  <c r="I334" i="12"/>
  <c r="K334" i="12"/>
  <c r="O334" i="12"/>
  <c r="Q334" i="12"/>
  <c r="U334" i="12"/>
  <c r="G335" i="12"/>
  <c r="I335" i="12"/>
  <c r="K335" i="12"/>
  <c r="M335" i="12"/>
  <c r="O335" i="12"/>
  <c r="Q335" i="12"/>
  <c r="U335" i="12"/>
  <c r="G336" i="12"/>
  <c r="M336" i="12" s="1"/>
  <c r="I336" i="12"/>
  <c r="K336" i="12"/>
  <c r="O336" i="12"/>
  <c r="Q336" i="12"/>
  <c r="U336" i="12"/>
  <c r="G337" i="12"/>
  <c r="M337" i="12" s="1"/>
  <c r="I337" i="12"/>
  <c r="K337" i="12"/>
  <c r="O337" i="12"/>
  <c r="Q337" i="12"/>
  <c r="U337" i="12"/>
  <c r="G338" i="12"/>
  <c r="I338" i="12"/>
  <c r="K338" i="12"/>
  <c r="M338" i="12"/>
  <c r="O338" i="12"/>
  <c r="Q338" i="12"/>
  <c r="U338" i="12"/>
  <c r="G339" i="12"/>
  <c r="M339" i="12" s="1"/>
  <c r="I339" i="12"/>
  <c r="K339" i="12"/>
  <c r="O339" i="12"/>
  <c r="Q339" i="12"/>
  <c r="U339" i="12"/>
  <c r="G340" i="12"/>
  <c r="M340" i="12" s="1"/>
  <c r="I340" i="12"/>
  <c r="K340" i="12"/>
  <c r="O340" i="12"/>
  <c r="Q340" i="12"/>
  <c r="U340" i="12"/>
  <c r="G341" i="12"/>
  <c r="M341" i="12" s="1"/>
  <c r="I341" i="12"/>
  <c r="K341" i="12"/>
  <c r="O341" i="12"/>
  <c r="Q341" i="12"/>
  <c r="U341" i="12"/>
  <c r="G342" i="12"/>
  <c r="M342" i="12" s="1"/>
  <c r="I342" i="12"/>
  <c r="K342" i="12"/>
  <c r="O342" i="12"/>
  <c r="Q342" i="12"/>
  <c r="U342" i="12"/>
  <c r="G343" i="12"/>
  <c r="I343" i="12"/>
  <c r="K343" i="12"/>
  <c r="M343" i="12"/>
  <c r="O343" i="12"/>
  <c r="Q343" i="12"/>
  <c r="U343" i="12"/>
  <c r="G344" i="12"/>
  <c r="I344" i="12"/>
  <c r="K344" i="12"/>
  <c r="M344" i="12"/>
  <c r="O344" i="12"/>
  <c r="Q344" i="12"/>
  <c r="U344" i="12"/>
  <c r="G346" i="12"/>
  <c r="M346" i="12" s="1"/>
  <c r="I346" i="12"/>
  <c r="K346" i="12"/>
  <c r="O346" i="12"/>
  <c r="Q346" i="12"/>
  <c r="U346" i="12"/>
  <c r="G348" i="12"/>
  <c r="I348" i="12"/>
  <c r="K348" i="12"/>
  <c r="M348" i="12"/>
  <c r="O348" i="12"/>
  <c r="Q348" i="12"/>
  <c r="U348" i="12"/>
  <c r="G350" i="12"/>
  <c r="I350" i="12"/>
  <c r="K350" i="12"/>
  <c r="M350" i="12"/>
  <c r="O350" i="12"/>
  <c r="Q350" i="12"/>
  <c r="U350" i="12"/>
  <c r="G352" i="12"/>
  <c r="I65" i="1" s="1"/>
  <c r="G353" i="12"/>
  <c r="M353" i="12" s="1"/>
  <c r="I353" i="12"/>
  <c r="K353" i="12"/>
  <c r="O353" i="12"/>
  <c r="Q353" i="12"/>
  <c r="U353" i="12"/>
  <c r="G354" i="12"/>
  <c r="M354" i="12" s="1"/>
  <c r="I354" i="12"/>
  <c r="K354" i="12"/>
  <c r="O354" i="12"/>
  <c r="Q354" i="12"/>
  <c r="U354" i="12"/>
  <c r="G355" i="12"/>
  <c r="I355" i="12"/>
  <c r="K355" i="12"/>
  <c r="M355" i="12"/>
  <c r="O355" i="12"/>
  <c r="Q355" i="12"/>
  <c r="U355" i="12"/>
  <c r="G356" i="12"/>
  <c r="M356" i="12" s="1"/>
  <c r="I356" i="12"/>
  <c r="K356" i="12"/>
  <c r="O356" i="12"/>
  <c r="Q356" i="12"/>
  <c r="U356" i="12"/>
  <c r="G357" i="12"/>
  <c r="M357" i="12" s="1"/>
  <c r="I357" i="12"/>
  <c r="K357" i="12"/>
  <c r="O357" i="12"/>
  <c r="Q357" i="12"/>
  <c r="U357" i="12"/>
  <c r="G358" i="12"/>
  <c r="I358" i="12"/>
  <c r="K358" i="12"/>
  <c r="M358" i="12"/>
  <c r="O358" i="12"/>
  <c r="Q358" i="12"/>
  <c r="U358" i="12"/>
  <c r="G360" i="12"/>
  <c r="I360" i="12"/>
  <c r="I359" i="12" s="1"/>
  <c r="K360" i="12"/>
  <c r="K359" i="12" s="1"/>
  <c r="O360" i="12"/>
  <c r="Q360" i="12"/>
  <c r="U360" i="12"/>
  <c r="U359" i="12" s="1"/>
  <c r="G361" i="12"/>
  <c r="M361" i="12" s="1"/>
  <c r="I361" i="12"/>
  <c r="K361" i="12"/>
  <c r="O361" i="12"/>
  <c r="Q361" i="12"/>
  <c r="U361" i="12"/>
  <c r="I20" i="1"/>
  <c r="G27" i="1"/>
  <c r="J28" i="1"/>
  <c r="J26" i="1"/>
  <c r="J23" i="1"/>
  <c r="J24" i="1"/>
  <c r="J25" i="1"/>
  <c r="J27" i="1"/>
  <c r="E24" i="1"/>
  <c r="E26" i="1"/>
  <c r="Q152" i="12" l="1"/>
  <c r="G315" i="12"/>
  <c r="I63" i="1" s="1"/>
  <c r="O352" i="12"/>
  <c r="K224" i="12"/>
  <c r="K191" i="12"/>
  <c r="Q359" i="12"/>
  <c r="G359" i="12"/>
  <c r="I66" i="1" s="1"/>
  <c r="I19" i="1" s="1"/>
  <c r="U352" i="12"/>
  <c r="I352" i="12"/>
  <c r="O327" i="12"/>
  <c r="Q327" i="12"/>
  <c r="I327" i="12"/>
  <c r="O315" i="12"/>
  <c r="I315" i="12"/>
  <c r="M310" i="12"/>
  <c r="M309" i="12" s="1"/>
  <c r="Q254" i="12"/>
  <c r="Q247" i="12"/>
  <c r="Q207" i="12"/>
  <c r="I207" i="12"/>
  <c r="O207" i="12"/>
  <c r="Q187" i="12"/>
  <c r="I187" i="12"/>
  <c r="U184" i="12"/>
  <c r="Q179" i="12"/>
  <c r="O179" i="12"/>
  <c r="Q112" i="12"/>
  <c r="I112" i="12"/>
  <c r="H16" i="15"/>
  <c r="G327" i="12"/>
  <c r="I64" i="1" s="1"/>
  <c r="I18" i="1" s="1"/>
  <c r="U315" i="12"/>
  <c r="K204" i="12"/>
  <c r="I191" i="12"/>
  <c r="K184" i="12"/>
  <c r="Q169" i="12"/>
  <c r="I169" i="12"/>
  <c r="Q102" i="12"/>
  <c r="O102" i="12"/>
  <c r="Q352" i="12"/>
  <c r="O296" i="12"/>
  <c r="K247" i="12"/>
  <c r="K207" i="12"/>
  <c r="Q191" i="12"/>
  <c r="G184" i="12"/>
  <c r="I51" i="1" s="1"/>
  <c r="K179" i="12"/>
  <c r="Q138" i="12"/>
  <c r="G75" i="12"/>
  <c r="I40" i="1" s="1"/>
  <c r="K65" i="12"/>
  <c r="O61" i="12"/>
  <c r="Q24" i="12"/>
  <c r="K61" i="12"/>
  <c r="I56" i="12"/>
  <c r="O56" i="12"/>
  <c r="K8" i="12"/>
  <c r="H17" i="15"/>
  <c r="AD363" i="12"/>
  <c r="G28" i="1"/>
  <c r="M352" i="12"/>
  <c r="K327" i="12"/>
  <c r="U81" i="12"/>
  <c r="M332" i="12"/>
  <c r="M327" i="12" s="1"/>
  <c r="G302" i="12"/>
  <c r="I61" i="1" s="1"/>
  <c r="M303" i="12"/>
  <c r="M302" i="12" s="1"/>
  <c r="U224" i="12"/>
  <c r="M206" i="12"/>
  <c r="M204" i="12" s="1"/>
  <c r="G204" i="12"/>
  <c r="I54" i="1" s="1"/>
  <c r="O169" i="12"/>
  <c r="K138" i="12"/>
  <c r="G98" i="12"/>
  <c r="I43" i="1" s="1"/>
  <c r="M99" i="12"/>
  <c r="M98" i="12" s="1"/>
  <c r="G81" i="12"/>
  <c r="I42" i="1" s="1"/>
  <c r="M68" i="12"/>
  <c r="M65" i="12" s="1"/>
  <c r="G65" i="12"/>
  <c r="I39" i="1" s="1"/>
  <c r="I254" i="12"/>
  <c r="G187" i="12"/>
  <c r="I52" i="1" s="1"/>
  <c r="M188" i="12"/>
  <c r="M187" i="12" s="1"/>
  <c r="M326" i="12"/>
  <c r="O302" i="12"/>
  <c r="I296" i="12"/>
  <c r="G224" i="12"/>
  <c r="I57" i="1" s="1"/>
  <c r="I138" i="12"/>
  <c r="O81" i="12"/>
  <c r="O65" i="12"/>
  <c r="M63" i="12"/>
  <c r="M61" i="12" s="1"/>
  <c r="G61" i="12"/>
  <c r="I38" i="1" s="1"/>
  <c r="U327" i="12"/>
  <c r="M315" i="12"/>
  <c r="O254" i="12"/>
  <c r="O359" i="12"/>
  <c r="M360" i="12"/>
  <c r="M359" i="12" s="1"/>
  <c r="K352" i="12"/>
  <c r="Q296" i="12"/>
  <c r="G296" i="12"/>
  <c r="I60" i="1" s="1"/>
  <c r="M297" i="12"/>
  <c r="M296" i="12" s="1"/>
  <c r="O224" i="12"/>
  <c r="U210" i="12"/>
  <c r="K210" i="12"/>
  <c r="U152" i="12"/>
  <c r="G112" i="12"/>
  <c r="I46" i="1" s="1"/>
  <c r="M113" i="12"/>
  <c r="M112" i="12" s="1"/>
  <c r="K81" i="12"/>
  <c r="G56" i="12"/>
  <c r="I37" i="1" s="1"/>
  <c r="M57" i="12"/>
  <c r="M56" i="12" s="1"/>
  <c r="I24" i="12"/>
  <c r="O24" i="12"/>
  <c r="K254" i="12"/>
  <c r="U247" i="12"/>
  <c r="M224" i="12"/>
  <c r="I210" i="12"/>
  <c r="U191" i="12"/>
  <c r="M184" i="12"/>
  <c r="K169" i="12"/>
  <c r="M153" i="12"/>
  <c r="M152" i="12" s="1"/>
  <c r="G152" i="12"/>
  <c r="I48" i="1" s="1"/>
  <c r="U138" i="12"/>
  <c r="O112" i="12"/>
  <c r="M110" i="12"/>
  <c r="M109" i="12" s="1"/>
  <c r="G109" i="12"/>
  <c r="I45" i="1" s="1"/>
  <c r="K102" i="12"/>
  <c r="M81" i="12"/>
  <c r="M54" i="12"/>
  <c r="M53" i="12" s="1"/>
  <c r="G53" i="12"/>
  <c r="I36" i="1" s="1"/>
  <c r="K24" i="12"/>
  <c r="U8" i="12"/>
  <c r="U254" i="12"/>
  <c r="G247" i="12"/>
  <c r="I58" i="1" s="1"/>
  <c r="M248" i="12"/>
  <c r="M247" i="12" s="1"/>
  <c r="G210" i="12"/>
  <c r="I56" i="1" s="1"/>
  <c r="G191" i="12"/>
  <c r="I53" i="1" s="1"/>
  <c r="M192" i="12"/>
  <c r="M191" i="12" s="1"/>
  <c r="K187" i="12"/>
  <c r="G179" i="12"/>
  <c r="I50" i="1" s="1"/>
  <c r="M180" i="12"/>
  <c r="M179" i="12" s="1"/>
  <c r="U169" i="12"/>
  <c r="O152" i="12"/>
  <c r="G138" i="12"/>
  <c r="I47" i="1" s="1"/>
  <c r="M139" i="12"/>
  <c r="M138" i="12" s="1"/>
  <c r="K112" i="12"/>
  <c r="U102" i="12"/>
  <c r="Q65" i="12"/>
  <c r="I65" i="12"/>
  <c r="Q61" i="12"/>
  <c r="I61" i="12"/>
  <c r="U24" i="12"/>
  <c r="Q8" i="12"/>
  <c r="G8" i="12"/>
  <c r="I34" i="1" s="1"/>
  <c r="M9" i="12"/>
  <c r="M8" i="12" s="1"/>
  <c r="Q210" i="12"/>
  <c r="O187" i="12"/>
  <c r="U179" i="12"/>
  <c r="M255" i="12"/>
  <c r="M254" i="12" s="1"/>
  <c r="G254" i="12"/>
  <c r="I59" i="1" s="1"/>
  <c r="O247" i="12"/>
  <c r="Q224" i="12"/>
  <c r="I224" i="12"/>
  <c r="M210" i="12"/>
  <c r="M208" i="12"/>
  <c r="M207" i="12" s="1"/>
  <c r="G207" i="12"/>
  <c r="I55" i="1" s="1"/>
  <c r="O191" i="12"/>
  <c r="M170" i="12"/>
  <c r="M169" i="12" s="1"/>
  <c r="G169" i="12"/>
  <c r="I49" i="1" s="1"/>
  <c r="K152" i="12"/>
  <c r="O138" i="12"/>
  <c r="U112" i="12"/>
  <c r="M103" i="12"/>
  <c r="M102" i="12" s="1"/>
  <c r="G102" i="12"/>
  <c r="I44" i="1" s="1"/>
  <c r="I17" i="1" s="1"/>
  <c r="Q81" i="12"/>
  <c r="I81" i="12"/>
  <c r="M25" i="12"/>
  <c r="M24" i="12" s="1"/>
  <c r="G24" i="12"/>
  <c r="O8" i="12"/>
  <c r="H44" i="15" l="1"/>
  <c r="H21" i="15"/>
  <c r="F25" i="15" s="1"/>
  <c r="F29" i="15" s="1"/>
  <c r="F28" i="15"/>
  <c r="I35" i="1"/>
  <c r="G363" i="12"/>
  <c r="G24" i="1"/>
  <c r="I67" i="1" l="1"/>
  <c r="I16" i="1"/>
  <c r="I21" i="1" s="1"/>
  <c r="G25" i="1" s="1"/>
  <c r="G26" i="1" l="1"/>
  <c r="G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<sst xmlns="http://schemas.openxmlformats.org/spreadsheetml/2006/main" count="1627" uniqueCount="765">
  <si>
    <t>%</t>
  </si>
  <si>
    <t>Cena celkem</t>
  </si>
  <si>
    <t>Zaokrouhlení</t>
  </si>
  <si>
    <t>Název</t>
  </si>
  <si>
    <t xml:space="preserve">Položkový rozpočet </t>
  </si>
  <si>
    <t>O:</t>
  </si>
  <si>
    <t>R:</t>
  </si>
  <si>
    <t>Základ pro sníženou DPH</t>
  </si>
  <si>
    <t xml:space="preserve">Snížená DPH </t>
  </si>
  <si>
    <t>Základ pro základní DPH</t>
  </si>
  <si>
    <t xml:space="preserve">Základní DPH </t>
  </si>
  <si>
    <t>Číslo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</si>
  <si>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</si>
  <si>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</si>
  <si>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</si>
  <si>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</si>
  <si>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</si>
  <si>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</si>
  <si>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</si>
  <si>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</si>
  <si>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</si>
  <si>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</si>
  <si>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</si>
  <si>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</si>
  <si>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</si>
  <si>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</si>
  <si>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</si>
  <si>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</si>
  <si>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</si>
  <si>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</si>
  <si>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</si>
  <si>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Zakázka:</t>
  </si>
  <si>
    <t>Z:</t>
  </si>
  <si>
    <t>pozemek parc.č. 253/2, k.ú. Vrátkov</t>
  </si>
  <si>
    <t>Rozpočet:</t>
  </si>
  <si>
    <t>Misto</t>
  </si>
  <si>
    <t>ing. Martin Škorpík</t>
  </si>
  <si>
    <t>SO-01 -Stavební úpravy části 2.NP stodoly na pozemku parc.č. 253/2, k.ú. Vrátkov</t>
  </si>
  <si>
    <t>Město Český Brod</t>
  </si>
  <si>
    <t>Husovo náměstí 70</t>
  </si>
  <si>
    <t>Český Brod</t>
  </si>
  <si>
    <t>28201</t>
  </si>
  <si>
    <t>00235334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</si>
  <si>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</si>
  <si>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</si>
  <si>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</si>
  <si>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</si>
  <si>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</si>
  <si>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</si>
  <si>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</si>
  <si>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62</t>
  </si>
  <si>
    <t>Upravy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</si>
  <si>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</si>
  <si>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</si>
  <si>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</si>
  <si>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</si>
  <si>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</si>
  <si>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</si>
  <si>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</si>
  <si>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</si>
  <si>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</si>
  <si>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</si>
  <si>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</si>
  <si>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</si>
  <si>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</si>
  <si>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</si>
  <si>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</si>
  <si>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</si>
  <si>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</si>
  <si>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</si>
  <si>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</si>
  <si>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</si>
  <si>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</si>
  <si>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</si>
  <si>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</si>
  <si>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</si>
  <si>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</si>
  <si>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</si>
  <si>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</si>
  <si>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</si>
  <si>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</si>
  <si>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</si>
  <si>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</si>
  <si>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</si>
  <si>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</si>
  <si>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</si>
  <si>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</si>
  <si>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</si>
  <si>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</si>
  <si>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</si>
  <si>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</si>
  <si>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</si>
  <si>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</si>
  <si>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</si>
  <si>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</si>
  <si>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</si>
  <si>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</si>
  <si>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</si>
  <si>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</si>
  <si>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</si>
  <si>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</si>
  <si>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</si>
  <si>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</si>
  <si>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</si>
  <si>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</si>
  <si>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</si>
  <si>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</si>
  <si>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</si>
  <si>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</si>
  <si>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zabezp.tech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</si>
  <si>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</si>
  <si>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</si>
  <si>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</si>
  <si>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</si>
  <si>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</si>
  <si>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</si>
  <si>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</si>
  <si>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</si>
  <si>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</si>
  <si>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</si>
  <si>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</si>
  <si>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</si>
  <si>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</si>
  <si>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</si>
  <si>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</si>
  <si>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</si>
  <si>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</si>
  <si>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</si>
  <si>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</si>
  <si>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</si>
  <si>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</si>
  <si>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</si>
  <si>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</si>
  <si>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</si>
  <si>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</si>
  <si>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</si>
  <si>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</si>
  <si>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</si>
  <si>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</si>
  <si>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132201110R00</t>
  </si>
  <si>
    <t>Hloubení rýh š.do 60 cm v hor.3 do 50 m3, STROJNĚ</t>
  </si>
  <si>
    <t>m3</t>
  </si>
  <si>
    <t>POL1_0</t>
  </si>
  <si>
    <t>kanalizační potrubí:28*0,5*0,8</t>
  </si>
  <si>
    <t>VV</t>
  </si>
  <si>
    <t>1,2*0,4*0,6</t>
  </si>
  <si>
    <t>vodovodní připojovací potrubí:22,5*0,5*1,2</t>
  </si>
  <si>
    <t>139601102R00</t>
  </si>
  <si>
    <t>Ruční výkop jam, rýh a šachet v hornině tř. 3</t>
  </si>
  <si>
    <t>dokopávky rýh u objektů:0,5*0,5*0,8</t>
  </si>
  <si>
    <t>0,5*0,4*0,6</t>
  </si>
  <si>
    <t>0,5*0,5*1,2</t>
  </si>
  <si>
    <t>162201102R00</t>
  </si>
  <si>
    <t>Vodorovné přemístění výkopku z hor.1-4 do 50 m</t>
  </si>
  <si>
    <t>174101101R00</t>
  </si>
  <si>
    <t>Zásyp jam, rýh, šachet se zhutněním</t>
  </si>
  <si>
    <t>24,98+0,62-3,973</t>
  </si>
  <si>
    <t>175101101RT2</t>
  </si>
  <si>
    <t>Obsyp potrubí bez prohození sypaniny, s dodáním štěrkopísku frakce 0 - 22 mm</t>
  </si>
  <si>
    <t>kanalizační potrubí:28*0,5*0,2</t>
  </si>
  <si>
    <t>1,2*0,4*0,1</t>
  </si>
  <si>
    <t>vodovodní připojovací potrubí:22,5*0,5*0,1</t>
  </si>
  <si>
    <t>317121251RT3</t>
  </si>
  <si>
    <t>Montáž ŽB překladů do 180 cm dodatečně do rýh, včetně dodávky RZP 3/10 179 x 14 x 14 cm</t>
  </si>
  <si>
    <t>kus</t>
  </si>
  <si>
    <t>317121351RT3</t>
  </si>
  <si>
    <t>Montáž ŽB překladů do 240 cm dodatečně do rýh, včetně dodávky RZP 5/10  254 x 14 x 14 cm</t>
  </si>
  <si>
    <t>342261111RXX</t>
  </si>
  <si>
    <t>Příčka sádrokarton. ocel.kce, 1x oplášť. tl. 75 mm, desky standard tl. 12,5 mm, bez izolace</t>
  </si>
  <si>
    <t>m2</t>
  </si>
  <si>
    <t>podélné stěny:16,05*1,08*2</t>
  </si>
  <si>
    <t>štítové stěny - viz CAD:18,4*2</t>
  </si>
  <si>
    <t>odpočet otvorů:-(2,2*1,75+1,6*1,97)</t>
  </si>
  <si>
    <t>přípočet ostění:(2,2+1,75)*2*0,55+(1,97*2+1,6)*0,2</t>
  </si>
  <si>
    <t>342261211RS1</t>
  </si>
  <si>
    <t>Příčka sádrokarton. ocel.kce, 2x oplášť. tl.100 mm, desky standard tl. 12,5 mm, izol. minerál tl. 4 cm</t>
  </si>
  <si>
    <t>3,5*3,5+3,4*1,85</t>
  </si>
  <si>
    <t>2,12*(3,5+1,85)/2</t>
  </si>
  <si>
    <t>3,3*(3,5+1,1)/2</t>
  </si>
  <si>
    <t>odpočet otvorů:-(1,97*0,7+1,97*0,9+0,8*1)</t>
  </si>
  <si>
    <t>342261213R00</t>
  </si>
  <si>
    <t>Příčka sádrokarton. ocel.kce, 2x oplášť. tl.150 mm</t>
  </si>
  <si>
    <t>1,5*2,8</t>
  </si>
  <si>
    <t>odpočet otvoru:-1,97*0,7</t>
  </si>
  <si>
    <t>342263990RV1</t>
  </si>
  <si>
    <t>Příplatek k příčce sádrokart. za desku tl. 12,5 mm, GKBi na jedné straně příčky</t>
  </si>
  <si>
    <t>(2,12+1,8)*2*(3,5+1,854)/2</t>
  </si>
  <si>
    <t>342264011RT2</t>
  </si>
  <si>
    <t>Podhled sádrokartonový, dřevěná konstr., na trámy, desky protipožární tl.12,5mm, bez izolace</t>
  </si>
  <si>
    <t>4,63*16,05*2</t>
  </si>
  <si>
    <t>odpočet střešních oken:-(0,8*1,4)*8</t>
  </si>
  <si>
    <t>přípočet ostění střešních oken:(0,8+1,4)*2*0,4*8</t>
  </si>
  <si>
    <t>342264051RT1</t>
  </si>
  <si>
    <t>Podhled sádrokartonový na zavěšenou ocel. konstr., desky standard tl. 12,5 mm, bez izolace</t>
  </si>
  <si>
    <t>záchody, předsíň:3,9+1,65+1,4</t>
  </si>
  <si>
    <t>podhled ve stodole v 1.NP:10,75*7,85</t>
  </si>
  <si>
    <t>342264098RT2</t>
  </si>
  <si>
    <t>Příplatek k podhledu sádrokart. za plochu do 10 m2, pro plochy 2 - 5 m2</t>
  </si>
  <si>
    <t>27,849+2,821</t>
  </si>
  <si>
    <t>342263310R00</t>
  </si>
  <si>
    <t>Úprava sádrokartonové příčky pro osazení umývadla</t>
  </si>
  <si>
    <t>342269</t>
  </si>
  <si>
    <t>Úprava sádrokartonové příčky pro oszení madel</t>
  </si>
  <si>
    <t>622319434RV1</t>
  </si>
  <si>
    <t>Zatepl.systém podhledu,  EPS F 140 mm, zakončený stěrkou s výztužnou tkaninou</t>
  </si>
  <si>
    <t>sklady v 1.NP:(4,6+3)*4,4</t>
  </si>
  <si>
    <t>632411125RT1</t>
  </si>
  <si>
    <t>Potěr ze SMS, ruční zpracování, tl. 25 mm, samonivelační anhydritový potěr 20 Cemix 110</t>
  </si>
  <si>
    <t>záchody, předsíň, sklad:3,5*3,3</t>
  </si>
  <si>
    <t>632411150R00</t>
  </si>
  <si>
    <t>Potěr ze SMS, ruční zpracování, tl. 50 mm</t>
  </si>
  <si>
    <t>pod krbovými kamny:2,55*1,8</t>
  </si>
  <si>
    <t>642942212RT2</t>
  </si>
  <si>
    <t>Osazení zárubně do sádrokarton. příčky tl. 100 mm, včetně dodávky zárubně  700/100</t>
  </si>
  <si>
    <t>642942214R00</t>
  </si>
  <si>
    <t>Osazení zárubně do sádrokarton. příčky tl. 150 mm</t>
  </si>
  <si>
    <t>55330478R</t>
  </si>
  <si>
    <t>Zárubeň ocelová S150   900x1970x150 pro, sádrokarton, bez drážky, pevně přivařené závěsy</t>
  </si>
  <si>
    <t>POL3_0</t>
  </si>
  <si>
    <t>941941031R00</t>
  </si>
  <si>
    <t>Montáž lešení leh.řad.s podlahami,š.do 1 m, H 10 m</t>
  </si>
  <si>
    <t>(16,7+1+7,85+2+16,7+1)*4,5</t>
  </si>
  <si>
    <t>941941191R00</t>
  </si>
  <si>
    <t>Příplatek za každý měsíc použití lešení k pol.1031</t>
  </si>
  <si>
    <t>941941831R00</t>
  </si>
  <si>
    <t>Demontáž lešení leh.řad.s podlahami,š.1 m, H 10 m</t>
  </si>
  <si>
    <t>941955002R00</t>
  </si>
  <si>
    <t>Lešení lehké pomocné, výška podlahy do 1,9 m</t>
  </si>
  <si>
    <t>15,65*1,5</t>
  </si>
  <si>
    <t>944941103R00</t>
  </si>
  <si>
    <t>Ochranné zábradlí na leš.konstrukcích, dvoutyčové</t>
  </si>
  <si>
    <t>m</t>
  </si>
  <si>
    <t>15,65*2</t>
  </si>
  <si>
    <t>952901114R00</t>
  </si>
  <si>
    <t>Vyčištění budov o výšce podlaží nad 4 m</t>
  </si>
  <si>
    <t>962032231R00</t>
  </si>
  <si>
    <t>Bourání zdiva z cihel pálených na MVC</t>
  </si>
  <si>
    <t>pro vstupní dveře:1,7*2,02*0,3</t>
  </si>
  <si>
    <t>pro okno:2,2*1,75*0,3</t>
  </si>
  <si>
    <t>974031165R00</t>
  </si>
  <si>
    <t>Vysekání rýh ve zdi cihelné 15 x 20 cm</t>
  </si>
  <si>
    <t>pro svislé připojovací kan.potrubí:3,5</t>
  </si>
  <si>
    <t>pro osazení překladů RZP:1,8*2+2,5*2</t>
  </si>
  <si>
    <t>978011191R00</t>
  </si>
  <si>
    <t>Otlučení omítek vnitřních vápenných stropů do 100%</t>
  </si>
  <si>
    <t>979011311R00</t>
  </si>
  <si>
    <t>Svislá doprava suti a vybouraných hmot shozem</t>
  </si>
  <si>
    <t>t</t>
  </si>
  <si>
    <t>3,92+2,32+1,29</t>
  </si>
  <si>
    <t>979011321R00</t>
  </si>
  <si>
    <t>Montáž a demontáž shozu za 2.NP</t>
  </si>
  <si>
    <t>979081111R00</t>
  </si>
  <si>
    <t>Odvoz suti a vybour. hmot na skládku do 1 km</t>
  </si>
  <si>
    <t>979081121R00</t>
  </si>
  <si>
    <t>Příplatek k odvozu za každý další 1 km</t>
  </si>
  <si>
    <t>7,53*18</t>
  </si>
  <si>
    <t>979082111R00</t>
  </si>
  <si>
    <t>Vnitrostaveništní doprava suti do 10 m</t>
  </si>
  <si>
    <t>979097011R00</t>
  </si>
  <si>
    <t>Pronájem kontejneru 4 t</t>
  </si>
  <si>
    <t xml:space="preserve">den   </t>
  </si>
  <si>
    <t>979990101R00</t>
  </si>
  <si>
    <t>Poplatek za sklád.suti-směs bet.a cihel do 30x30cm</t>
  </si>
  <si>
    <t>3,92+2,32</t>
  </si>
  <si>
    <t>979990121R00</t>
  </si>
  <si>
    <t>Poplatek za skládku suti - asfaltové pásy</t>
  </si>
  <si>
    <t>999281108R00</t>
  </si>
  <si>
    <t>Přesun hmot pro opravy a údržbu do výšky 12 m</t>
  </si>
  <si>
    <t>6,78+6,6+0,34+0,98+0,06+4,28+0,1+2,7+0,17+0,02+0,17</t>
  </si>
  <si>
    <t>0,05+0,07+0,15+4,51+1,41+0,54+0,35+0,5+0,04+0,06</t>
  </si>
  <si>
    <t>711212002RT3</t>
  </si>
  <si>
    <t>Hydroizolační povlak - nátěr nebo stěrka, pružná hydroizolace tl. 2mm</t>
  </si>
  <si>
    <t>záchod pro osoby imobilní:2,12*1,8+(2,12*2+1,8*2)*2</t>
  </si>
  <si>
    <t>711441559R00</t>
  </si>
  <si>
    <t>Izolace, tlak. voda, vodor. pásy NAIP přitavením</t>
  </si>
  <si>
    <t>3,5*2,3</t>
  </si>
  <si>
    <t>62833609R</t>
  </si>
  <si>
    <t>Pás asfaltový se skelnou vložkou</t>
  </si>
  <si>
    <t>3,5*2,3*1,15</t>
  </si>
  <si>
    <t>712600831R00</t>
  </si>
  <si>
    <t>Odstranění živič.krytiny střech nad 30° 1vrstvé</t>
  </si>
  <si>
    <t>16,1*6,7*2</t>
  </si>
  <si>
    <t>713111111RT1</t>
  </si>
  <si>
    <t>Izolace tepelné stropů vrchem kladené volně, 1 vrstva - materiál ve specifikaci</t>
  </si>
  <si>
    <t>713111130RT2</t>
  </si>
  <si>
    <t>Izolace tepelné stropů, vložené mezi krokve, 2 vrstvy - materiál ve specifikaci</t>
  </si>
  <si>
    <t>viz podhled 2.NP:153,743</t>
  </si>
  <si>
    <t>713111221RK2</t>
  </si>
  <si>
    <t>Montáž parozábrany, zavěšené podhl., přelep. spojů, Jutafol N 110 speciál</t>
  </si>
  <si>
    <t>předstěny:69,919</t>
  </si>
  <si>
    <t>podhled 2.NP:153,743</t>
  </si>
  <si>
    <t>podhled 1.NP:10,75*7,85</t>
  </si>
  <si>
    <t>713111264RS2</t>
  </si>
  <si>
    <t>Utěsnění prostupu parozábranou přířezem fólie, včetně fólie DELTA REFLEX a dotěsnění páskou</t>
  </si>
  <si>
    <t>45</t>
  </si>
  <si>
    <t>713121111RT1</t>
  </si>
  <si>
    <t>Izolace tepelná podlah na sucho, jednovrstvá, materiál ve specifikaci</t>
  </si>
  <si>
    <t>nad stávajícím stropem Hurdis:4,9*7,75</t>
  </si>
  <si>
    <t>713131121R00</t>
  </si>
  <si>
    <t>Izolace tepelná stěn přichycením drátem</t>
  </si>
  <si>
    <t>viz předstěny:69,919</t>
  </si>
  <si>
    <t>28375704R</t>
  </si>
  <si>
    <t>Deska izolační stabilizov. EPS 100  1000 x 500 mm</t>
  </si>
  <si>
    <t>120 mm:2,55*1,8*0,12*1,03</t>
  </si>
  <si>
    <t>140 mm:(37,975-(2,55*1,8))*0,14*1,03</t>
  </si>
  <si>
    <t>631508209R</t>
  </si>
  <si>
    <t>Pás izolační ISOVER EVO 10 tl. 200 mm, 2800×1200 mm</t>
  </si>
  <si>
    <t>83,3875*1,03</t>
  </si>
  <si>
    <t>63151410R</t>
  </si>
  <si>
    <t>Deska z minerální plsti ISOVER UNI tl. 140 mm</t>
  </si>
  <si>
    <t>153,743*1,03</t>
  </si>
  <si>
    <t>63151412R</t>
  </si>
  <si>
    <t>Deska z minerální plsti ISOVER UNI tl. 160 mm</t>
  </si>
  <si>
    <t>63151414.AR</t>
  </si>
  <si>
    <t>Deska z minerální plsti ISOVER UNI tl. 200 mm</t>
  </si>
  <si>
    <t>69,919*1,03</t>
  </si>
  <si>
    <t>721176103R00</t>
  </si>
  <si>
    <t>Potrubí HT připojovací D 50 x 1,8 mm</t>
  </si>
  <si>
    <t>1,8+1,9+1,7+2+1,8+0,3*4</t>
  </si>
  <si>
    <t>721176105R00</t>
  </si>
  <si>
    <t>Potrubí HT připojovací D 110 x 2,7 mm</t>
  </si>
  <si>
    <t>1,6+2,2+1,8+4,3+3,5</t>
  </si>
  <si>
    <t>721176223R00</t>
  </si>
  <si>
    <t>Potrubí KG svodné (ležaté) v zemi D 125 x 3,2 mm</t>
  </si>
  <si>
    <t>31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</si>
  <si>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</si>
  <si>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</si>
  <si>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</si>
  <si>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</si>
  <si>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</si>
  <si>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</si>
  <si>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721213324R00</t>
  </si>
  <si>
    <t>Žlab odtok. podlahový,do prostoru,dl. 800mm</t>
  </si>
  <si>
    <t>721290111R00</t>
  </si>
  <si>
    <t>Zkouška těsnosti kanalizace vodou DN 125</t>
  </si>
  <si>
    <t>10,4+13,4+31</t>
  </si>
  <si>
    <t>721-1</t>
  </si>
  <si>
    <t>Stavební přípomoce</t>
  </si>
  <si>
    <t>kpl</t>
  </si>
  <si>
    <t>722171212R00</t>
  </si>
  <si>
    <t>Potrubí z PEHD, D 25 x 2,3 mm</t>
  </si>
  <si>
    <t>připojovací potrubí z 1.PP hájovny:35</t>
  </si>
  <si>
    <t>722176111R00</t>
  </si>
  <si>
    <t>Montáž rozvodů z plastů polyfúz. svařováním D 16mm</t>
  </si>
  <si>
    <t>(1,8+1,9+1,7+0,3*8)*2</t>
  </si>
  <si>
    <t>722176112R00</t>
  </si>
  <si>
    <t>Montáž rozvodů z plastů polyfúz. svařováním D 20mm</t>
  </si>
  <si>
    <t>1,2+1,8+1,2+3,8</t>
  </si>
  <si>
    <t>722181214RT5</t>
  </si>
  <si>
    <t>Izolace návleková MIRELON PRO tl. stěny 20 mm, vnitřní průměr 15 mm</t>
  </si>
  <si>
    <t>722181211RT7</t>
  </si>
  <si>
    <t>Izolace návleková MIRELON PRO tl. stěny 6 mm, vnitřní průměr 22 mm</t>
  </si>
  <si>
    <t>722190401R00</t>
  </si>
  <si>
    <t>Vyvedení a upevnění výpustek DN 15</t>
  </si>
  <si>
    <t>9+2</t>
  </si>
  <si>
    <t>722202211R00</t>
  </si>
  <si>
    <t>Nástěnka MZD PP-R INSTAPLAST D 16xR3/8</t>
  </si>
  <si>
    <t>722202212R00</t>
  </si>
  <si>
    <t>Nástěnka MZD PP-R INSTAPLAST D 16xR1/2</t>
  </si>
  <si>
    <t>722202412R00</t>
  </si>
  <si>
    <t>Kohout kulový uzavírací D 25</t>
  </si>
  <si>
    <t>722280106R00</t>
  </si>
  <si>
    <t>Tlaková zkouška vodovodního potrubí DN 32</t>
  </si>
  <si>
    <t>15,6+8</t>
  </si>
  <si>
    <t>722-1</t>
  </si>
  <si>
    <t>725013138RT1</t>
  </si>
  <si>
    <t xml:space="preserve">Klozet kombi OLYMP,nádrž s armat.odpad svislý,bílý, včetně sedátka v bílé barvě </t>
  </si>
  <si>
    <t>soubor</t>
  </si>
  <si>
    <t>725013171R00</t>
  </si>
  <si>
    <t>Klozet kombi pro osoby imobilní</t>
  </si>
  <si>
    <t>725017154R00</t>
  </si>
  <si>
    <t>Umyvadlo invalidní  64 x 55 cm, barevné</t>
  </si>
  <si>
    <t>725017131R00</t>
  </si>
  <si>
    <t>Umyvadlo na šrouby 50 x 41 cm</t>
  </si>
  <si>
    <t>725534325R00</t>
  </si>
  <si>
    <t>Ohřívač elek. zásob. závěsný vodorovný OKCEV 125</t>
  </si>
  <si>
    <t>725814105R00</t>
  </si>
  <si>
    <t>Ventil rohový DN 15 x DN 10</t>
  </si>
  <si>
    <t>725814106R00</t>
  </si>
  <si>
    <t>Ventil rohový DN15 x DN 15</t>
  </si>
  <si>
    <t>725823121R00</t>
  </si>
  <si>
    <t>Baterie umyvadlová stoján. ruční, vč. otvír.odpadu</t>
  </si>
  <si>
    <t>725845111RT1</t>
  </si>
  <si>
    <t>Baterie sprchová nástěnná ruční, bez příslušenství, standardní</t>
  </si>
  <si>
    <t>728115111R00</t>
  </si>
  <si>
    <t>Montáž potrubí ohebného neizol. z AL do d 100 mm, vč. materiálu</t>
  </si>
  <si>
    <t>728314115R00</t>
  </si>
  <si>
    <t>Montáž protidešť. žaluzie čtyřhranné do 0,75 m2</t>
  </si>
  <si>
    <t>728413522R00</t>
  </si>
  <si>
    <t>Montáž talířového ventilu kruhového do d 200 mm, vč. materiálu</t>
  </si>
  <si>
    <t>728614212R00</t>
  </si>
  <si>
    <t xml:space="preserve">Mtž ventilátoru axiál. nízkotl. potrub. do d 200mm, vč. dodávky </t>
  </si>
  <si>
    <t>731249111R00</t>
  </si>
  <si>
    <t>Montáž kotle ocel.teplov.,na tuhá paliva do 12 kW</t>
  </si>
  <si>
    <t>731-1</t>
  </si>
  <si>
    <t>Krbová kamna s výměníkem 12 kW</t>
  </si>
  <si>
    <t>732329211R00</t>
  </si>
  <si>
    <t>Montáž nádoby expanzní beztlaké válcové  35 l</t>
  </si>
  <si>
    <t>48466201R</t>
  </si>
  <si>
    <t>Nádoba expanzní membránová NG 12/6</t>
  </si>
  <si>
    <t>732421411R00</t>
  </si>
  <si>
    <t>Čerpadlo oběhové Wilo RS 25-50 R</t>
  </si>
  <si>
    <t>733163101R00</t>
  </si>
  <si>
    <t>Potrubí z měděných trubek vytápění D 12 x 1,0 mm</t>
  </si>
  <si>
    <t>(2,1+2,3+0,6+0,3*11)*2</t>
  </si>
  <si>
    <t>733163102R00</t>
  </si>
  <si>
    <t>Potrubí z měděných trubek vytápění D 15 x 1,0 mm</t>
  </si>
  <si>
    <t>(5,5+13,5+1,8)*2</t>
  </si>
  <si>
    <t>733163103R00</t>
  </si>
  <si>
    <t>Potrubí z měděných trubek vytápění D 18 x 1,0 mm</t>
  </si>
  <si>
    <t>(5+7,5+3,5)*2</t>
  </si>
  <si>
    <t>733165012R00</t>
  </si>
  <si>
    <t>Montáž tvar.vytáp.Cu páj.na měkko D15-22mm 2 spoje, vč.dodávky</t>
  </si>
  <si>
    <t>kolínka:14</t>
  </si>
  <si>
    <t>733165022R00</t>
  </si>
  <si>
    <t>Montáž tvar.vytáp.Cu páj.na měkko D15-22mm 3 spoje</t>
  </si>
  <si>
    <t>T kusy:22</t>
  </si>
  <si>
    <t>733190106R00</t>
  </si>
  <si>
    <t>Tlaková zkouška potrubí  DN 32</t>
  </si>
  <si>
    <t>16,6+41,6+32</t>
  </si>
  <si>
    <t>734225111R00</t>
  </si>
  <si>
    <t>Ventil termostatický, DN 10</t>
  </si>
  <si>
    <t>734253111R00</t>
  </si>
  <si>
    <t>Ventil pojistný DN 15, 1,8 bar</t>
  </si>
  <si>
    <t>735157122R00</t>
  </si>
  <si>
    <t>Otopná těl.panel.Radik Ventil Kompakt 10  400/ 600</t>
  </si>
  <si>
    <t>735157522R00</t>
  </si>
  <si>
    <t>Otopná těl.panel.Radik Ventil Kompakt 21  400/ 600</t>
  </si>
  <si>
    <t>762342203RT4</t>
  </si>
  <si>
    <t>Montáž laťování střech, vzdálenost latí 22 - 36 cm, včetně dodávky řeziva, latě 4/6 cm</t>
  </si>
  <si>
    <t>762342204RT4</t>
  </si>
  <si>
    <t>Montáž kontralatí přibitím, včetně dodávky řeziva, latě 4/6 cm</t>
  </si>
  <si>
    <t>762512115R00</t>
  </si>
  <si>
    <t>Položení podlahových desek na pero a drážku</t>
  </si>
  <si>
    <t>deska OSB:3,5*3,3+2,55*1,8</t>
  </si>
  <si>
    <t>60725009R</t>
  </si>
  <si>
    <t>Deska dřevoštěpková OSB 3 N tl. 10 mm</t>
  </si>
  <si>
    <t>16,14*1,05</t>
  </si>
  <si>
    <t>762524108RT2</t>
  </si>
  <si>
    <t>Položení podlah hoblovaných z fošen, pero, drážka, včetně dodávky řeziva, fošny hobl., pero tl. 50mm</t>
  </si>
  <si>
    <t>106,03-2,55*1,8</t>
  </si>
  <si>
    <t>762526110RT3</t>
  </si>
  <si>
    <t>Položení polštářů pod podlahy rozteče do 65 cm, včetně dodávky řeziva, polštáře 100 x 50 mm</t>
  </si>
  <si>
    <t>4,9*7,75-2,55*1,8</t>
  </si>
  <si>
    <t>762595000R00</t>
  </si>
  <si>
    <t>Spojovací a ochranné prostředky k položení podlah</t>
  </si>
  <si>
    <t>101,44*0,05</t>
  </si>
  <si>
    <t>16,94*0,01</t>
  </si>
  <si>
    <t>764-1</t>
  </si>
  <si>
    <t>Komín systémový nerezový, trojvrstvý, DN 130</t>
  </si>
  <si>
    <t>komínová vložka z plechu tl. 0,6 mm třídy ČSN 17349(DIN 14404)</t>
  </si>
  <si>
    <t>POP</t>
  </si>
  <si>
    <t>kotvení do fasády, základová konzolka</t>
  </si>
  <si>
    <t>zolační vrstva z minerální plsti</t>
  </si>
  <si>
    <t>764901102RT1</t>
  </si>
  <si>
    <t>Lindab, tašková tabule , tl.0,5 mm, povrch Classic, barva hnědá a cihlová</t>
  </si>
  <si>
    <t>764901201R00</t>
  </si>
  <si>
    <t>Lindab Topline, tašková tabule, příplatek nad 30°</t>
  </si>
  <si>
    <t>764901203R00</t>
  </si>
  <si>
    <t>Lindab Topline, štítové lemování vrchní</t>
  </si>
  <si>
    <t>6,3*2</t>
  </si>
  <si>
    <t>764901205RT1</t>
  </si>
  <si>
    <t>Lindab Topline, okapový plech , RŠ 205 mm</t>
  </si>
  <si>
    <t>16,7*2</t>
  </si>
  <si>
    <t>764901302R00</t>
  </si>
  <si>
    <t>Lindab hřeben, střecha jednoduchá, do 30°</t>
  </si>
  <si>
    <t>764901305R00</t>
  </si>
  <si>
    <t>Lindab hřebenáč,příplatek nad 30°</t>
  </si>
  <si>
    <t>764901317R00</t>
  </si>
  <si>
    <t>Lindab, pás větrací hřebene VPH 75x1000 mm</t>
  </si>
  <si>
    <t>764908105R00</t>
  </si>
  <si>
    <t>Lindab žlab podokapní půlkruhový R,velikost 150 mm</t>
  </si>
  <si>
    <t>764908109R00</t>
  </si>
  <si>
    <t>Lindab odpadní trouby kruhové SROR, D 100 mm</t>
  </si>
  <si>
    <t>5,2+7,2</t>
  </si>
  <si>
    <t>764908102R00</t>
  </si>
  <si>
    <t>Lindab kotlík žlabový kónický SOK,vel.žlabu 150 mm</t>
  </si>
  <si>
    <t>764908303R00</t>
  </si>
  <si>
    <t>Lindab, oplechování parapetů, rš 330 mm</t>
  </si>
  <si>
    <t>764909401R00</t>
  </si>
  <si>
    <t>Lindab, izolační folie TYVEK-SOLID</t>
  </si>
  <si>
    <t>764928302R00</t>
  </si>
  <si>
    <t>Z+M lemování zdí, rš 330 mm</t>
  </si>
  <si>
    <t>6,7*2</t>
  </si>
  <si>
    <t>765321810R00</t>
  </si>
  <si>
    <t>Demontáž azbestocement.čtverců na bednění, do suti</t>
  </si>
  <si>
    <t>765-1</t>
  </si>
  <si>
    <t>Příplatek za práci z azbestem</t>
  </si>
  <si>
    <t>3,02*18</t>
  </si>
  <si>
    <t>979990201R00</t>
  </si>
  <si>
    <t>Poplatek za skládku suti -azbestocementové výrobky</t>
  </si>
  <si>
    <t>6114051456R</t>
  </si>
  <si>
    <t>Okno střešní GPL 3066 MK08 š. 78 x v. 140 cm Velux, výklopně-kyvné, celodřevěné, s hliníkovým oplechováním</t>
  </si>
  <si>
    <t>766624043R00</t>
  </si>
  <si>
    <t>Montáž střešních oken rozměr 78/140 - 160 cm</t>
  </si>
  <si>
    <t>766661112R00</t>
  </si>
  <si>
    <t>Montáž dveří do zárubně,otevíravých 1kř.do 0,8 m</t>
  </si>
  <si>
    <t>766661122R00</t>
  </si>
  <si>
    <t>Montáž dveří do zárubně,otevíravých 1kř.nad 0,8 m</t>
  </si>
  <si>
    <t>766661142R00</t>
  </si>
  <si>
    <t>Montáž dveří do zárubně,otevíravých 2kř.nad 1,45 m</t>
  </si>
  <si>
    <t>766624047R00</t>
  </si>
  <si>
    <t>Montáž zateplovací sady pro střešní okna</t>
  </si>
  <si>
    <t>766624063R00</t>
  </si>
  <si>
    <t>Montáž lamelových žaluzií střešních oken</t>
  </si>
  <si>
    <t>766670029RAI</t>
  </si>
  <si>
    <t>Okno plastové atyp, pouze montáž, okno ve specifikaci</t>
  </si>
  <si>
    <t>POL2_0</t>
  </si>
  <si>
    <t>2,2*1,75</t>
  </si>
  <si>
    <t>766-1</t>
  </si>
  <si>
    <t>766-2</t>
  </si>
  <si>
    <t>Dodávka a montáž dveří atyp, dvoukřídlových, kompletizovaných, do tesařské zárubně s obložkou</t>
  </si>
  <si>
    <t>dveře dvoukřídlové, asymetrické 1000+600</t>
  </si>
  <si>
    <t>plné, hladké, z vícevrstvého loepeného hranolu</t>
  </si>
  <si>
    <t>hliníkový práh s přerušeným tepelným mostem</t>
  </si>
  <si>
    <t>lazurovací nátěr</t>
  </si>
  <si>
    <t>kování klika - klika, zámek vložkový</t>
  </si>
  <si>
    <t>zárubeň tesařská s obložkou</t>
  </si>
  <si>
    <t>611617012R</t>
  </si>
  <si>
    <t>Dveře vnitřní dýha KLASIK plné 1kř. 70x197 cm, dub, buk, mahagon, gabon</t>
  </si>
  <si>
    <t>dveře jednokřídlové, kompletizované</t>
  </si>
  <si>
    <t>plné, hladké</t>
  </si>
  <si>
    <t>kování klika - klka, zámek WC</t>
  </si>
  <si>
    <t>do ocelové zárubně</t>
  </si>
  <si>
    <t>611617014R</t>
  </si>
  <si>
    <t>Dveře vnitřní dýha KLASIK plné 1kř. 90x197 cm, dub, buk, mahagon, gabon</t>
  </si>
  <si>
    <t>kování klika - klika, zámek WC s možností otvírání z exteriéru</t>
  </si>
  <si>
    <t>vodovoné madlo</t>
  </si>
  <si>
    <t>766427112R00</t>
  </si>
  <si>
    <t>Montáž obložení podhledů falešnými trámy, včetně dodávky smrkového hranolu 140/20</t>
  </si>
  <si>
    <t>4,5*(11*2+3)</t>
  </si>
  <si>
    <t>0,65*3</t>
  </si>
  <si>
    <t>766694123R00</t>
  </si>
  <si>
    <t>Montáž parapetních desek š.nad 30 cm,dl.do 260 cm</t>
  </si>
  <si>
    <t>766-3</t>
  </si>
  <si>
    <t>Dodávka a montáž dveří atypických, kompletizovaných</t>
  </si>
  <si>
    <t>dveře jednokřídlové, atypické 800/1000</t>
  </si>
  <si>
    <t>kování madlo, bez zámku, zajištění na magnet</t>
  </si>
  <si>
    <t>zárubeň dřevěná atypická</t>
  </si>
  <si>
    <t>766-4</t>
  </si>
  <si>
    <t>Parapetní deska z dubové fošny , 2200/550/40 mm</t>
  </si>
  <si>
    <t>766812114R00</t>
  </si>
  <si>
    <t>Montáž kuchyňských linek dřevěných linek š.do 2,1m</t>
  </si>
  <si>
    <t>766-5</t>
  </si>
  <si>
    <t>Kuchyňská linka s nerezovým dřezem, bez horních skříněk</t>
  </si>
  <si>
    <t>771101210R00</t>
  </si>
  <si>
    <t>Penetrace podkladu pod dlažby</t>
  </si>
  <si>
    <t>3,9+1,65+1,4+3,42+2,55*1,8</t>
  </si>
  <si>
    <t>771575109RV4</t>
  </si>
  <si>
    <t>Montáž podlah keram.,hladké, tmel, 30x30 cm, vč. spárovací hmoty</t>
  </si>
  <si>
    <t>597642060R</t>
  </si>
  <si>
    <t>Dlažba matná 300x600x9 mm</t>
  </si>
  <si>
    <t>14,96*1,05</t>
  </si>
  <si>
    <t>781475114R00</t>
  </si>
  <si>
    <t>Obklad vnitřní stěn keramický, do tmele, 20x20 cm</t>
  </si>
  <si>
    <t>(2,12+1,8)*2*2,2-0,7*1,97</t>
  </si>
  <si>
    <t>(1,05+1,5)*2*1,6-0,7*1,6*2</t>
  </si>
  <si>
    <t>(0,9+1,5)*2*1,6-0,7*1,6</t>
  </si>
  <si>
    <t>597813600R</t>
  </si>
  <si>
    <t>Obkládačka 20x20 bílá mat</t>
  </si>
  <si>
    <t>28,349*1,05</t>
  </si>
  <si>
    <t>783222100R00</t>
  </si>
  <si>
    <t>Nátěr syntetický kovových konstrukcí dvojnásobný</t>
  </si>
  <si>
    <t>zárubně:(0,065*2+0,1)*(1,97*2+0,7)*2</t>
  </si>
  <si>
    <t>(0,065*2+0,1)*(1,97*2+0,9)</t>
  </si>
  <si>
    <t>783651002R00</t>
  </si>
  <si>
    <t>Nátěr epoxidový podlah 1x + 1x email</t>
  </si>
  <si>
    <t>101,44</t>
  </si>
  <si>
    <t>784011221RT2</t>
  </si>
  <si>
    <t>Zakrytí předmětů, včetně dodávky fólie tl. 0,04 mm</t>
  </si>
  <si>
    <t>0,8*1,4*8</t>
  </si>
  <si>
    <t>1,*2,02</t>
  </si>
  <si>
    <t>784191201R00</t>
  </si>
  <si>
    <t>Penetrace podkladu hloubková 1x</t>
  </si>
  <si>
    <t>69,919</t>
  </si>
  <si>
    <t>27,849*2</t>
  </si>
  <si>
    <t>2,82*2</t>
  </si>
  <si>
    <t>153,743</t>
  </si>
  <si>
    <t>obklady:-28,349</t>
  </si>
  <si>
    <t>784195412R00</t>
  </si>
  <si>
    <t>Malba, bílá, bez penetrace, 2 x</t>
  </si>
  <si>
    <t>210100001R00</t>
  </si>
  <si>
    <t>Ukončení vodičů v rozvaděči + zapojení do 2,5 mm2</t>
  </si>
  <si>
    <t>35</t>
  </si>
  <si>
    <t>210100003R00</t>
  </si>
  <si>
    <t>Ukončení vodičů v rozvaděči + zapojení do 16 mm2</t>
  </si>
  <si>
    <t>10</t>
  </si>
  <si>
    <t>210110001RT2</t>
  </si>
  <si>
    <t>Spínač nástěnný jednopól.- , včetně dodávky spínače</t>
  </si>
  <si>
    <t>210111011RT6</t>
  </si>
  <si>
    <t>Zásuvka domovní zapuštěná, včetně dodávky zásuvky a rámečku</t>
  </si>
  <si>
    <t>210120401R00</t>
  </si>
  <si>
    <t>Jistič vzduch.1pólový do 25 A</t>
  </si>
  <si>
    <t>210190012R00</t>
  </si>
  <si>
    <t>Osazení plastových rozvodnic SP, SD do výklenku, vč.dodávky</t>
  </si>
  <si>
    <t>210201001R00</t>
  </si>
  <si>
    <t>Svítidlo zářivkové zavěšené</t>
  </si>
  <si>
    <t>210-3</t>
  </si>
  <si>
    <t>Svítidlo zářivkové LED 72W</t>
  </si>
  <si>
    <t>210200010R00</t>
  </si>
  <si>
    <t>Svítidlo LED, přisazené, nástěnné</t>
  </si>
  <si>
    <t>210-1</t>
  </si>
  <si>
    <t>Svítidlo přisazené LED s radiovým snímačem</t>
  </si>
  <si>
    <t>210-2</t>
  </si>
  <si>
    <t>Svítidlo nástěnné přisazené</t>
  </si>
  <si>
    <t>210-4</t>
  </si>
  <si>
    <t>Výchozí revize</t>
  </si>
  <si>
    <t>210-5</t>
  </si>
  <si>
    <t>Bleskosvod, vč.revize</t>
  </si>
  <si>
    <t>210-6</t>
  </si>
  <si>
    <t>210220003RT3</t>
  </si>
  <si>
    <t>Vedení uzemňovací na povrchu Cu do 50 mm2, včetně dodávky CY 6 mm2</t>
  </si>
  <si>
    <t>56</t>
  </si>
  <si>
    <t>210810005RT1</t>
  </si>
  <si>
    <t>Kabel CYKY-m 750 V 3 x 1,5 mm2 volně uložený, včetně dodávky kabelu</t>
  </si>
  <si>
    <t>78</t>
  </si>
  <si>
    <t>210810006RT1</t>
  </si>
  <si>
    <t>Kabel CYKY-m 750 V 3 x 2,5 mm2 volně uložený, včetně dodávky kabelu</t>
  </si>
  <si>
    <t>66</t>
  </si>
  <si>
    <t>210810053RT1</t>
  </si>
  <si>
    <t>Kabel CYKY-m 750 V 4 x 10 mm2 pevně uložený, včetně dodávky kabelu</t>
  </si>
  <si>
    <t>52</t>
  </si>
  <si>
    <t>222730031R00</t>
  </si>
  <si>
    <t>Stožár a kotvení na sedl.střechu,do prostupu, vč. zesilovače signálu a příjm.antény</t>
  </si>
  <si>
    <t>222-1</t>
  </si>
  <si>
    <t>Datové rozvody, včetně příjm.antény, routeru WIFI</t>
  </si>
  <si>
    <t>222-2</t>
  </si>
  <si>
    <t>Zabezpečovací systém, komplet</t>
  </si>
  <si>
    <t>222290102R00</t>
  </si>
  <si>
    <t>Zásuvka STA na omítku</t>
  </si>
  <si>
    <t>222290803R00</t>
  </si>
  <si>
    <t>Koaxiální šňůra stíněná</t>
  </si>
  <si>
    <t>222-3</t>
  </si>
  <si>
    <t>Kompletace a oživení slaboproudých rozvodů</t>
  </si>
  <si>
    <t>005121010R</t>
  </si>
  <si>
    <t>Vybudování zařízení staveniště</t>
  </si>
  <si>
    <t>Soubor</t>
  </si>
  <si>
    <t>005241020R</t>
  </si>
  <si>
    <t>Geodetické zaměření skutečného provedení  , připojovacích potrubí</t>
  </si>
  <si>
    <t/>
  </si>
  <si>
    <t>SUM</t>
  </si>
  <si>
    <t>POPUZIV</t>
  </si>
  <si>
    <t>END</t>
  </si>
  <si>
    <t>ZADÁNÍ STAVBY</t>
  </si>
  <si>
    <t>Výaz výměr</t>
  </si>
  <si>
    <t>SO - 02 Vstupní rampa stodoly na pozemku parc.č. 253/2, k.ú. Vrátkov</t>
  </si>
  <si>
    <t>2</t>
  </si>
  <si>
    <t>Základy,zvláštní zakládání</t>
  </si>
  <si>
    <t>4</t>
  </si>
  <si>
    <t>Vodorovné konstrukce</t>
  </si>
  <si>
    <t>767</t>
  </si>
  <si>
    <t>Konstrukce zámečnické</t>
  </si>
  <si>
    <t>133201101R00</t>
  </si>
  <si>
    <t>Hloubení šachet v hor.3 do 100 m3</t>
  </si>
  <si>
    <t>1,66*0,4*0,825</t>
  </si>
  <si>
    <t>1,66*0,4*0,83</t>
  </si>
  <si>
    <t>1,66*0,4*0,85</t>
  </si>
  <si>
    <t>1,66*0,4*0,81</t>
  </si>
  <si>
    <t>133201109R00</t>
  </si>
  <si>
    <t>Příplatek za lepivost - hloubení šachet v hor.3</t>
  </si>
  <si>
    <t>162301101R00</t>
  </si>
  <si>
    <t>Vodorovné přemístění výkopku z hor.1-4 do 500 m</t>
  </si>
  <si>
    <t>181301101R00</t>
  </si>
  <si>
    <t>Rozprostření ornice, rovina, tl. do 10 cm do 500m2</t>
  </si>
  <si>
    <t>16,5*2</t>
  </si>
  <si>
    <t>171101101R00</t>
  </si>
  <si>
    <t>Uložení sypaniny do násypů zhutněných na 95% PS</t>
  </si>
  <si>
    <t>583318026R</t>
  </si>
  <si>
    <t xml:space="preserve">Kamenivo těžené frakce  16/32 </t>
  </si>
  <si>
    <t>275313611R00</t>
  </si>
  <si>
    <t>Beton základových patek prostý C 16/20</t>
  </si>
  <si>
    <t>275351215R00</t>
  </si>
  <si>
    <t>Bednění stěn základových patek - zřízení</t>
  </si>
  <si>
    <t>275351216R00</t>
  </si>
  <si>
    <t>Bednění stěn základových patek - odstranění</t>
  </si>
  <si>
    <t>430321313R00</t>
  </si>
  <si>
    <t>Beton schodišťových konstrukcí C 16/20</t>
  </si>
  <si>
    <t>431351121R00</t>
  </si>
  <si>
    <t>Bednění podest a podstup.desek přímočar.- zřízení</t>
  </si>
  <si>
    <t>431351122R00</t>
  </si>
  <si>
    <t>Bednění podest a podstup.desek přímočar.odstranění</t>
  </si>
  <si>
    <t>953943123R00</t>
  </si>
  <si>
    <t>Osazení kovových předmětů do betonu, 15 kg / kus</t>
  </si>
  <si>
    <t>kotevní ocelová plotna 200/200/15:12</t>
  </si>
  <si>
    <t>95-1</t>
  </si>
  <si>
    <t>kotevní plotna 200/200/15, s trny do betonu</t>
  </si>
  <si>
    <t>998767101R00</t>
  </si>
  <si>
    <t>Přesun hmot pro zámečnické konstr., výšky do 6 m</t>
  </si>
  <si>
    <t>762123110RU1</t>
  </si>
  <si>
    <t>Montáž konstrukce stěn z fošen, hranolů do 100 cm2, včetně dodávky hranolů KVH 60x80 mm l=5m smrk</t>
  </si>
  <si>
    <t>rám tvořící tesařskou zárubeň:2,55*2+0,95</t>
  </si>
  <si>
    <t>762195000R00</t>
  </si>
  <si>
    <t>Spojovací a ochranné prostředky pro montáž stěn</t>
  </si>
  <si>
    <t>6,05*0,06*0,08</t>
  </si>
  <si>
    <t>762-1</t>
  </si>
  <si>
    <t>D+M dveře jednokřídlové, otočné, palubkové, zárubeň tesařská s obložkou</t>
  </si>
  <si>
    <t>kování klika - klika</t>
  </si>
  <si>
    <t>zámek vložkový</t>
  </si>
  <si>
    <t>tesařská zárubeň v položce č. 76212-3110</t>
  </si>
  <si>
    <t>762523108RT3</t>
  </si>
  <si>
    <t>Položení podlah hoblovaných na sraz z fošen, včetně dodávky, fošny hoblované tl. 50 mm</t>
  </si>
  <si>
    <t>762111811R00</t>
  </si>
  <si>
    <t>Demontáž stěn z hranolků, fošen nebo latí</t>
  </si>
  <si>
    <t>0,9*1,97</t>
  </si>
  <si>
    <t>766492100R00</t>
  </si>
  <si>
    <t>Montáž výplně zábradlí, včetně dodávky hoblovaných fošen</t>
  </si>
  <si>
    <t>767211112R00</t>
  </si>
  <si>
    <t>Montáž rampy- svařováním</t>
  </si>
  <si>
    <t>kg</t>
  </si>
  <si>
    <t>roznášecí plotna 160/160/10:2,1*12</t>
  </si>
  <si>
    <t>distanční příložka:0,25*8</t>
  </si>
  <si>
    <t>L 40/40/2  1,83 kg/m:(2,5*2+2,2*2)*1,83</t>
  </si>
  <si>
    <t>783271001R00</t>
  </si>
  <si>
    <t>Nátěr polyuretanový kovových konstr. 1+ 2x email</t>
  </si>
  <si>
    <t>roznášecí plotna 160/160/10:0,16*0,16*12</t>
  </si>
  <si>
    <t>distanční příložka:0,16*0,02*8</t>
  </si>
  <si>
    <t>průvlak I140:(1,96+1,96+1,46*4)*0,502</t>
  </si>
  <si>
    <t>jäckel 60/40/3 4,383 kg/m:(1,96+1,7+0,58+7,5*2+1,42*2+3,06*2+0,75*12)*0,193</t>
  </si>
  <si>
    <t>L 40/40/2  1,83 kg/m:(2,5*2+2,2*2)*0,17</t>
  </si>
  <si>
    <t>783612100R00</t>
  </si>
  <si>
    <t>Nátěr olejový truhlářských výrobků dvojnásobný</t>
  </si>
  <si>
    <t>CELKOVÁ REKAPITULACE</t>
  </si>
  <si>
    <t>CENA BEZ DPH</t>
  </si>
  <si>
    <t>CENA S DPH</t>
  </si>
  <si>
    <t>SO-01</t>
  </si>
  <si>
    <t>SO-02</t>
  </si>
  <si>
    <t>CELKEM</t>
  </si>
  <si>
    <t>61140586R</t>
  </si>
  <si>
    <t>Markýza ovládání ruční Velux MHL PK08 Standard</t>
  </si>
  <si>
    <t>Okno dřevěné jednokřídlové, fixní, , izolační trojsklo, vnitřní sklo CONEX, členění 4 x 4 vnitřní i vnější</t>
  </si>
  <si>
    <t>1,86*0,4*0,825</t>
  </si>
  <si>
    <t>1,86*0,4*0,83</t>
  </si>
  <si>
    <t>1,86*0,4*0,85</t>
  </si>
  <si>
    <t>1,86*0,4*0,81</t>
  </si>
  <si>
    <t>(3,72+0,66)-33*0,05</t>
  </si>
  <si>
    <t>jalový stupeň:1,1*0,4*1,5</t>
  </si>
  <si>
    <t>podsyp pod jalový stupeň:1,1*1,5*0,2</t>
  </si>
  <si>
    <t>0,33*2,6*1,025</t>
  </si>
  <si>
    <t>1,86*0,4*0,885</t>
  </si>
  <si>
    <t>1,86*0,4*0,88</t>
  </si>
  <si>
    <t>1,8*0,4*0,885</t>
  </si>
  <si>
    <t>1,86*0,4*0,89</t>
  </si>
  <si>
    <t>1,86*0,4*0,75</t>
  </si>
  <si>
    <t>(1,86+0,4)*2*0,15*6</t>
  </si>
  <si>
    <t>1,22*1,5*(0,295+0,195)/2</t>
  </si>
  <si>
    <t>(1,22*2+1,5)*0,3</t>
  </si>
  <si>
    <t>0,88+9,84+1,18+0,7+0,06+0,04</t>
  </si>
  <si>
    <t>2,08*1,5</t>
  </si>
  <si>
    <t>7,2*1,5</t>
  </si>
  <si>
    <t>1,5*1,5</t>
  </si>
  <si>
    <t>4,41*1,5</t>
  </si>
  <si>
    <t>22,785*0,05</t>
  </si>
  <si>
    <t>(1,75+7,2+1,5+4,41)*0,7</t>
  </si>
  <si>
    <t>(0,4+7,2+1,5+4,41)*0,7</t>
  </si>
  <si>
    <t>sloupek I140 14,4 kg/m:(2,07+1,93+1,42+0,86+0,67)*2*14,4</t>
  </si>
  <si>
    <t>průvlak I140:(2,16+2,16+1,66*4)*14,4</t>
  </si>
  <si>
    <t>jäckel 80/200/3 12,345 kg/m:(2,16+1,7+7,2+1,5+4,41+0,58+7,2+1,5+4,41)*12,345</t>
  </si>
  <si>
    <t>jäckel 60/40/3 4,383 kg/m:(2,16+1,7+0,58+7,2*2+1,5*2+4,41*2+0,75*12)*4,383</t>
  </si>
  <si>
    <t>L 60/60/6  5,42 kg/m:(2,1+1,65+0,55+7,2*2+1,5*2+4,416*2)*5,42</t>
  </si>
  <si>
    <t>sloupek I140 14,4 kg/m:(2,07+1,93+1,42+0,86+0,67)*2*0,502</t>
  </si>
  <si>
    <t>jäckel 80/200/3 12,345 kg/m:(2,16+1,7+7,2+1,5+4,41+0,58+7,2+1,5+4,41)*0,55</t>
  </si>
  <si>
    <t>L 60/60/6  5,42 kg/m:(2,1+1,65+0,55+7,2*2+1,5*2+4,41*2)*0,26</t>
  </si>
  <si>
    <t>fošny podlahy:22,785*1,15*2</t>
  </si>
  <si>
    <t>fošny výplní zábradlí:19,859*1,1*2</t>
  </si>
  <si>
    <t xml:space="preserve">Geodetické zaměření skutečného provedení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</si>
</sst>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\ &quot;Kč&quot;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3" xfId="0" applyBorder="1"/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right" vertical="center"/>
    </xf>
    <xf numFmtId="0" fontId="0" fillId="0" borderId="3" xfId="0" applyBorder="1" applyAlignment="1">
      <alignment horizontal="left" vertical="center" indent="1"/>
    </xf>
    <xf numFmtId="0" fontId="0" fillId="0" borderId="0" xfId="0" applyBorder="1" applyAlignment="1"/>
    <xf numFmtId="0" fontId="8" fillId="0" borderId="3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>
      <alignment horizontal="left" indent="1"/>
    </xf>
    <xf numFmtId="0" fontId="0" fillId="0" borderId="3" xfId="0" applyBorder="1" applyAlignment="1"/>
    <xf numFmtId="0" fontId="0" fillId="0" borderId="3" xfId="0" applyBorder="1" applyAlignment="1">
      <alignment horizontal="right"/>
    </xf>
    <xf numFmtId="0" fontId="0" fillId="0" borderId="3" xfId="0" applyBorder="1" applyAlignment="1">
      <alignment vertical="center"/>
    </xf>
    <xf numFmtId="49" fontId="0" fillId="0" borderId="5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1" fontId="8" fillId="0" borderId="1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49" fontId="0" fillId="0" borderId="13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indent="1"/>
    </xf>
    <xf numFmtId="0" fontId="0" fillId="0" borderId="14" xfId="0" applyFont="1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8" fillId="0" borderId="15" xfId="0" applyFont="1" applyFill="1" applyBorder="1" applyAlignment="1">
      <alignment horizontal="left" vertical="top"/>
    </xf>
    <xf numFmtId="0" fontId="8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Border="1" applyAlignment="1"/>
    <xf numFmtId="0" fontId="0" fillId="0" borderId="3" xfId="0" applyBorder="1" applyAlignment="1">
      <alignment horizontal="left"/>
    </xf>
    <xf numFmtId="0" fontId="0" fillId="0" borderId="17" xfId="0" applyBorder="1"/>
    <xf numFmtId="0" fontId="8" fillId="0" borderId="1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/>
    <xf numFmtId="49" fontId="0" fillId="0" borderId="9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49" fontId="8" fillId="0" borderId="3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 indent="1"/>
    </xf>
    <xf numFmtId="0" fontId="0" fillId="2" borderId="3" xfId="0" applyFont="1" applyFill="1" applyBorder="1"/>
    <xf numFmtId="49" fontId="8" fillId="2" borderId="3" xfId="0" applyNumberFormat="1" applyFont="1" applyFill="1" applyBorder="1" applyAlignment="1">
      <alignment horizontal="left" vertical="center"/>
    </xf>
    <xf numFmtId="0" fontId="8" fillId="2" borderId="3" xfId="0" applyFont="1" applyFill="1" applyBorder="1"/>
    <xf numFmtId="0" fontId="8" fillId="2" borderId="3" xfId="0" applyFont="1" applyFill="1" applyBorder="1" applyAlignment="1"/>
    <xf numFmtId="0" fontId="8" fillId="2" borderId="5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right" vertical="center"/>
    </xf>
    <xf numFmtId="49" fontId="8" fillId="3" borderId="3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0" fontId="4" fillId="2" borderId="8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4" fontId="4" fillId="2" borderId="4" xfId="0" applyNumberFormat="1" applyFont="1" applyFill="1" applyBorder="1" applyAlignment="1">
      <alignment horizontal="left" vertical="center"/>
    </xf>
    <xf numFmtId="49" fontId="0" fillId="2" borderId="10" xfId="0" applyNumberFormat="1" applyFill="1" applyBorder="1" applyAlignment="1">
      <alignment horizontal="left" vertical="center"/>
    </xf>
    <xf numFmtId="0" fontId="0" fillId="2" borderId="4" xfId="0" applyFill="1" applyBorder="1"/>
    <xf numFmtId="49" fontId="8" fillId="2" borderId="10" xfId="0" applyNumberFormat="1" applyFont="1" applyFill="1" applyBorder="1" applyAlignment="1">
      <alignment horizontal="left" vertical="center"/>
    </xf>
    <xf numFmtId="0" fontId="6" fillId="0" borderId="0" xfId="0" applyFont="1"/>
    <xf numFmtId="0" fontId="14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49" fontId="7" fillId="0" borderId="23" xfId="0" applyNumberFormat="1" applyFont="1" applyBorder="1" applyAlignment="1">
      <alignment vertic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7" fillId="4" borderId="7" xfId="0" applyFont="1" applyFill="1" applyBorder="1"/>
    <xf numFmtId="0" fontId="7" fillId="4" borderId="3" xfId="0" applyFont="1" applyFill="1" applyBorder="1"/>
    <xf numFmtId="0" fontId="14" fillId="2" borderId="26" xfId="0" applyFont="1" applyFill="1" applyBorder="1" applyAlignment="1">
      <alignment horizontal="center" vertical="center" wrapText="1"/>
    </xf>
    <xf numFmtId="49" fontId="7" fillId="0" borderId="27" xfId="0" applyNumberFormat="1" applyFont="1" applyBorder="1" applyAlignment="1">
      <alignment vertical="center"/>
    </xf>
    <xf numFmtId="49" fontId="7" fillId="0" borderId="7" xfId="0" applyNumberFormat="1" applyFont="1" applyBorder="1" applyAlignment="1">
      <alignment vertical="center"/>
    </xf>
    <xf numFmtId="4" fontId="7" fillId="0" borderId="26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4" borderId="30" xfId="0" applyNumberFormat="1" applyFont="1" applyFill="1" applyBorder="1" applyAlignment="1">
      <alignment horizontal="center"/>
    </xf>
    <xf numFmtId="4" fontId="7" fillId="4" borderId="30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1" xfId="0" applyNumberFormat="1" applyBorder="1" applyAlignment="1">
      <alignment horizontal="left" vertical="center" indent="1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2" borderId="37" xfId="0" applyFill="1" applyBorder="1"/>
    <xf numFmtId="49" fontId="0" fillId="2" borderId="34" xfId="0" applyNumberFormat="1" applyFill="1" applyBorder="1" applyAlignment="1"/>
    <xf numFmtId="49" fontId="0" fillId="2" borderId="34" xfId="0" applyNumberFormat="1" applyFill="1" applyBorder="1"/>
    <xf numFmtId="0" fontId="0" fillId="2" borderId="34" xfId="0" applyFill="1" applyBorder="1"/>
    <xf numFmtId="0" fontId="0" fillId="2" borderId="33" xfId="0" applyFill="1" applyBorder="1"/>
    <xf numFmtId="0" fontId="0" fillId="2" borderId="27" xfId="0" applyFill="1" applyBorder="1"/>
    <xf numFmtId="0" fontId="15" fillId="0" borderId="0" xfId="0" applyFont="1"/>
    <xf numFmtId="0" fontId="15" fillId="0" borderId="23" xfId="0" applyFont="1" applyBorder="1" applyAlignment="1">
      <alignment vertical="top"/>
    </xf>
    <xf numFmtId="0" fontId="0" fillId="2" borderId="7" xfId="0" applyFill="1" applyBorder="1" applyAlignment="1">
      <alignment vertical="top"/>
    </xf>
    <xf numFmtId="49" fontId="18" fillId="0" borderId="0" xfId="0" applyNumberFormat="1" applyFont="1" applyAlignment="1">
      <alignment wrapText="1"/>
    </xf>
    <xf numFmtId="0" fontId="0" fillId="2" borderId="26" xfId="0" applyFill="1" applyBorder="1"/>
    <xf numFmtId="49" fontId="0" fillId="2" borderId="26" xfId="0" applyNumberFormat="1" applyFill="1" applyBorder="1"/>
    <xf numFmtId="0" fontId="0" fillId="2" borderId="40" xfId="0" applyFill="1" applyBorder="1" applyAlignment="1">
      <alignment vertical="top"/>
    </xf>
    <xf numFmtId="0" fontId="0" fillId="2" borderId="41" xfId="0" applyFill="1" applyBorder="1" applyAlignment="1">
      <alignment wrapText="1"/>
    </xf>
    <xf numFmtId="0" fontId="15" fillId="0" borderId="23" xfId="0" applyNumberFormat="1" applyFont="1" applyBorder="1" applyAlignment="1">
      <alignment vertical="top"/>
    </xf>
    <xf numFmtId="0" fontId="0" fillId="2" borderId="7" xfId="0" applyNumberFormat="1" applyFill="1" applyBorder="1" applyAlignment="1">
      <alignment vertical="top"/>
    </xf>
    <xf numFmtId="0" fontId="15" fillId="0" borderId="24" xfId="0" applyFont="1" applyBorder="1" applyAlignment="1">
      <alignment vertical="top" shrinkToFit="1"/>
    </xf>
    <xf numFmtId="0" fontId="15" fillId="0" borderId="23" xfId="0" applyFont="1" applyBorder="1" applyAlignment="1">
      <alignment vertical="top" shrinkToFit="1"/>
    </xf>
    <xf numFmtId="0" fontId="16" fillId="0" borderId="24" xfId="0" applyNumberFormat="1" applyFont="1" applyBorder="1" applyAlignment="1">
      <alignment vertical="top" wrapText="1" shrinkToFit="1"/>
    </xf>
    <xf numFmtId="0" fontId="0" fillId="2" borderId="30" xfId="0" applyFill="1" applyBorder="1" applyAlignment="1">
      <alignment vertical="top" shrinkToFit="1"/>
    </xf>
    <xf numFmtId="0" fontId="0" fillId="2" borderId="7" xfId="0" applyFill="1" applyBorder="1" applyAlignment="1">
      <alignment vertical="top" shrinkToFit="1"/>
    </xf>
    <xf numFmtId="164" fontId="15" fillId="0" borderId="24" xfId="0" applyNumberFormat="1" applyFont="1" applyBorder="1" applyAlignment="1">
      <alignment vertical="top" shrinkToFit="1"/>
    </xf>
    <xf numFmtId="164" fontId="16" fillId="0" borderId="24" xfId="0" applyNumberFormat="1" applyFont="1" applyBorder="1" applyAlignment="1">
      <alignment vertical="top" wrapText="1" shrinkToFit="1"/>
    </xf>
    <xf numFmtId="164" fontId="0" fillId="2" borderId="30" xfId="0" applyNumberFormat="1" applyFill="1" applyBorder="1" applyAlignment="1">
      <alignment vertical="top" shrinkToFit="1"/>
    </xf>
    <xf numFmtId="4" fontId="15" fillId="3" borderId="24" xfId="0" applyNumberFormat="1" applyFont="1" applyFill="1" applyBorder="1" applyAlignment="1" applyProtection="1">
      <alignment vertical="top" shrinkToFit="1"/>
      <protection locked="0"/>
    </xf>
    <xf numFmtId="4" fontId="15" fillId="0" borderId="24" xfId="0" applyNumberFormat="1" applyFont="1" applyBorder="1" applyAlignment="1">
      <alignment vertical="top" shrinkToFit="1"/>
    </xf>
    <xf numFmtId="4" fontId="0" fillId="2" borderId="30" xfId="0" applyNumberFormat="1" applyFill="1" applyBorder="1" applyAlignment="1">
      <alignment vertical="top" shrinkToFit="1"/>
    </xf>
    <xf numFmtId="0" fontId="0" fillId="2" borderId="42" xfId="0" applyFill="1" applyBorder="1"/>
    <xf numFmtId="0" fontId="0" fillId="2" borderId="43" xfId="0" applyFill="1" applyBorder="1" applyAlignment="1">
      <alignment wrapText="1"/>
    </xf>
    <xf numFmtId="0" fontId="0" fillId="2" borderId="44" xfId="0" applyFill="1" applyBorder="1" applyAlignment="1">
      <alignment vertical="top"/>
    </xf>
    <xf numFmtId="49" fontId="0" fillId="2" borderId="44" xfId="0" applyNumberFormat="1" applyFill="1" applyBorder="1" applyAlignment="1">
      <alignment vertical="top"/>
    </xf>
    <xf numFmtId="49" fontId="0" fillId="2" borderId="40" xfId="0" applyNumberFormat="1" applyFill="1" applyBorder="1" applyAlignment="1">
      <alignment vertical="top"/>
    </xf>
    <xf numFmtId="164" fontId="0" fillId="2" borderId="40" xfId="0" applyNumberFormat="1" applyFill="1" applyBorder="1" applyAlignment="1">
      <alignment vertical="top"/>
    </xf>
    <xf numFmtId="4" fontId="0" fillId="2" borderId="40" xfId="0" applyNumberFormat="1" applyFill="1" applyBorder="1" applyAlignment="1">
      <alignment vertical="top"/>
    </xf>
    <xf numFmtId="0" fontId="15" fillId="0" borderId="7" xfId="0" applyFont="1" applyBorder="1" applyAlignment="1">
      <alignment vertical="top"/>
    </xf>
    <xf numFmtId="0" fontId="15" fillId="0" borderId="7" xfId="0" applyNumberFormat="1" applyFont="1" applyBorder="1" applyAlignment="1">
      <alignment vertical="top"/>
    </xf>
    <xf numFmtId="0" fontId="15" fillId="0" borderId="30" xfId="0" applyFont="1" applyBorder="1" applyAlignment="1">
      <alignment vertical="top" shrinkToFit="1"/>
    </xf>
    <xf numFmtId="164" fontId="15" fillId="0" borderId="30" xfId="0" applyNumberFormat="1" applyFont="1" applyBorder="1" applyAlignment="1">
      <alignment vertical="top" shrinkToFit="1"/>
    </xf>
    <xf numFmtId="4" fontId="15" fillId="3" borderId="30" xfId="0" applyNumberFormat="1" applyFont="1" applyFill="1" applyBorder="1" applyAlignment="1" applyProtection="1">
      <alignment vertical="top" shrinkToFit="1"/>
      <protection locked="0"/>
    </xf>
    <xf numFmtId="4" fontId="15" fillId="0" borderId="30" xfId="0" applyNumberFormat="1" applyFont="1" applyBorder="1" applyAlignment="1">
      <alignment vertical="top" shrinkToFit="1"/>
    </xf>
    <xf numFmtId="0" fontId="15" fillId="0" borderId="7" xfId="0" applyFont="1" applyBorder="1" applyAlignment="1">
      <alignment vertical="top" shrinkToFit="1"/>
    </xf>
    <xf numFmtId="0" fontId="8" fillId="2" borderId="12" xfId="0" applyFont="1" applyFill="1" applyBorder="1" applyAlignment="1">
      <alignment vertical="top"/>
    </xf>
    <xf numFmtId="49" fontId="8" fillId="2" borderId="9" xfId="0" applyNumberFormat="1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8" fillId="2" borderId="19" xfId="0" applyNumberFormat="1" applyFont="1" applyFill="1" applyBorder="1" applyAlignment="1">
      <alignment vertical="top"/>
    </xf>
    <xf numFmtId="0" fontId="15" fillId="0" borderId="24" xfId="0" applyNumberFormat="1" applyFont="1" applyBorder="1" applyAlignment="1">
      <alignment horizontal="left" vertical="top" wrapText="1"/>
    </xf>
    <xf numFmtId="0" fontId="16" fillId="0" borderId="24" xfId="0" quotePrefix="1" applyNumberFormat="1" applyFont="1" applyBorder="1" applyAlignment="1">
      <alignment horizontal="left" vertical="top" wrapText="1"/>
    </xf>
    <xf numFmtId="0" fontId="0" fillId="2" borderId="30" xfId="0" applyNumberFormat="1" applyFill="1" applyBorder="1" applyAlignment="1">
      <alignment horizontal="left" vertical="top" wrapText="1"/>
    </xf>
    <xf numFmtId="0" fontId="15" fillId="0" borderId="3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9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 applyAlignment="1"/>
    <xf numFmtId="0" fontId="0" fillId="0" borderId="3" xfId="0" applyBorder="1"/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right" vertical="center"/>
    </xf>
    <xf numFmtId="0" fontId="0" fillId="0" borderId="3" xfId="0" applyBorder="1" applyAlignment="1">
      <alignment horizontal="left" vertical="center" indent="1"/>
    </xf>
    <xf numFmtId="0" fontId="0" fillId="0" borderId="0" xfId="0" applyBorder="1" applyAlignment="1"/>
    <xf numFmtId="0" fontId="8" fillId="0" borderId="3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>
      <alignment horizontal="left" indent="1"/>
    </xf>
    <xf numFmtId="0" fontId="0" fillId="0" borderId="3" xfId="0" applyBorder="1" applyAlignment="1"/>
    <xf numFmtId="0" fontId="0" fillId="0" borderId="3" xfId="0" applyBorder="1" applyAlignment="1">
      <alignment horizontal="right"/>
    </xf>
    <xf numFmtId="0" fontId="0" fillId="0" borderId="3" xfId="0" applyBorder="1" applyAlignment="1">
      <alignment vertical="center"/>
    </xf>
    <xf numFmtId="49" fontId="0" fillId="0" borderId="5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1" fontId="8" fillId="0" borderId="1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49" fontId="0" fillId="0" borderId="13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indent="1"/>
    </xf>
    <xf numFmtId="0" fontId="0" fillId="0" borderId="14" xfId="0" applyFont="1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8" fillId="0" borderId="15" xfId="0" applyFont="1" applyFill="1" applyBorder="1" applyAlignment="1">
      <alignment horizontal="left" vertical="top"/>
    </xf>
    <xf numFmtId="0" fontId="8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Border="1" applyAlignment="1"/>
    <xf numFmtId="0" fontId="0" fillId="0" borderId="3" xfId="0" applyBorder="1" applyAlignment="1">
      <alignment horizontal="left"/>
    </xf>
    <xf numFmtId="0" fontId="8" fillId="0" borderId="1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/>
    <xf numFmtId="49" fontId="8" fillId="0" borderId="3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 indent="1"/>
    </xf>
    <xf numFmtId="0" fontId="0" fillId="2" borderId="3" xfId="0" applyFont="1" applyFill="1" applyBorder="1"/>
    <xf numFmtId="49" fontId="8" fillId="2" borderId="3" xfId="0" applyNumberFormat="1" applyFont="1" applyFill="1" applyBorder="1" applyAlignment="1">
      <alignment horizontal="left" vertical="center"/>
    </xf>
    <xf numFmtId="0" fontId="8" fillId="2" borderId="3" xfId="0" applyFont="1" applyFill="1" applyBorder="1"/>
    <xf numFmtId="0" fontId="8" fillId="2" borderId="3" xfId="0" applyFont="1" applyFill="1" applyBorder="1" applyAlignment="1"/>
    <xf numFmtId="0" fontId="8" fillId="2" borderId="5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right" vertical="center"/>
    </xf>
    <xf numFmtId="49" fontId="8" fillId="3" borderId="3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4" fontId="4" fillId="2" borderId="4" xfId="0" applyNumberFormat="1" applyFont="1" applyFill="1" applyBorder="1" applyAlignment="1">
      <alignment horizontal="left" vertical="center"/>
    </xf>
    <xf numFmtId="49" fontId="0" fillId="2" borderId="10" xfId="0" applyNumberFormat="1" applyFill="1" applyBorder="1" applyAlignment="1">
      <alignment horizontal="left" vertical="center"/>
    </xf>
    <xf numFmtId="0" fontId="0" fillId="2" borderId="4" xfId="0" applyFill="1" applyBorder="1"/>
    <xf numFmtId="49" fontId="8" fillId="2" borderId="10" xfId="0" applyNumberFormat="1" applyFont="1" applyFill="1" applyBorder="1" applyAlignment="1">
      <alignment horizontal="left" vertical="center"/>
    </xf>
    <xf numFmtId="0" fontId="6" fillId="0" borderId="0" xfId="0" applyFont="1"/>
    <xf numFmtId="49" fontId="7" fillId="0" borderId="23" xfId="0" applyNumberFormat="1" applyFont="1" applyBorder="1" applyAlignment="1">
      <alignment vertic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7" fillId="4" borderId="7" xfId="0" applyFont="1" applyFill="1" applyBorder="1"/>
    <xf numFmtId="0" fontId="7" fillId="4" borderId="3" xfId="0" applyFont="1" applyFill="1" applyBorder="1"/>
    <xf numFmtId="0" fontId="14" fillId="2" borderId="26" xfId="0" applyFont="1" applyFill="1" applyBorder="1" applyAlignment="1">
      <alignment horizontal="center" vertical="center" wrapText="1"/>
    </xf>
    <xf numFmtId="49" fontId="7" fillId="0" borderId="27" xfId="0" applyNumberFormat="1" applyFont="1" applyBorder="1" applyAlignment="1">
      <alignment vertical="center"/>
    </xf>
    <xf numFmtId="49" fontId="7" fillId="0" borderId="7" xfId="0" applyNumberFormat="1" applyFont="1" applyBorder="1" applyAlignment="1">
      <alignment vertical="center"/>
    </xf>
    <xf numFmtId="4" fontId="7" fillId="0" borderId="26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4" borderId="30" xfId="0" applyNumberFormat="1" applyFont="1" applyFill="1" applyBorder="1" applyAlignment="1">
      <alignment horizontal="center"/>
    </xf>
    <xf numFmtId="4" fontId="7" fillId="4" borderId="30" xfId="0" applyNumberFormat="1" applyFont="1" applyFill="1" applyBorder="1" applyAlignment="1"/>
    <xf numFmtId="49" fontId="0" fillId="0" borderId="11" xfId="0" applyNumberFormat="1" applyBorder="1" applyAlignment="1">
      <alignment horizontal="left" vertical="center" indent="1"/>
    </xf>
    <xf numFmtId="0" fontId="0" fillId="0" borderId="0" xfId="0"/>
    <xf numFmtId="165" fontId="0" fillId="0" borderId="0" xfId="0" applyNumberFormat="1"/>
    <xf numFmtId="165" fontId="6" fillId="0" borderId="0" xfId="0" applyNumberFormat="1" applyFont="1"/>
    <xf numFmtId="0" fontId="15" fillId="0" borderId="24" xfId="0" applyFont="1" applyBorder="1" applyAlignment="1">
      <alignment horizontal="left" vertical="top" wrapText="1"/>
    </xf>
    <xf numFmtId="0" fontId="0" fillId="0" borderId="0" xfId="0"/>
    <xf numFmtId="49" fontId="0" fillId="0" borderId="45" xfId="0" applyNumberFormat="1" applyBorder="1" applyAlignment="1">
      <alignment vertical="center"/>
    </xf>
    <xf numFmtId="49" fontId="0" fillId="0" borderId="46" xfId="0" applyNumberForma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2" borderId="51" xfId="0" applyFill="1" applyBorder="1"/>
    <xf numFmtId="49" fontId="0" fillId="2" borderId="48" xfId="0" applyNumberFormat="1" applyFill="1" applyBorder="1" applyAlignment="1"/>
    <xf numFmtId="49" fontId="0" fillId="2" borderId="48" xfId="0" applyNumberFormat="1" applyFill="1" applyBorder="1"/>
    <xf numFmtId="0" fontId="0" fillId="2" borderId="48" xfId="0" applyFill="1" applyBorder="1"/>
    <xf numFmtId="0" fontId="0" fillId="2" borderId="47" xfId="0" applyFill="1" applyBorder="1"/>
    <xf numFmtId="0" fontId="0" fillId="2" borderId="27" xfId="0" applyFill="1" applyBorder="1"/>
    <xf numFmtId="0" fontId="15" fillId="0" borderId="23" xfId="0" applyFont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43" xfId="0" applyFill="1" applyBorder="1"/>
    <xf numFmtId="49" fontId="0" fillId="2" borderId="43" xfId="0" applyNumberFormat="1" applyFill="1" applyBorder="1"/>
    <xf numFmtId="0" fontId="0" fillId="2" borderId="54" xfId="0" applyFill="1" applyBorder="1" applyAlignment="1">
      <alignment vertical="top"/>
    </xf>
    <xf numFmtId="0" fontId="15" fillId="0" borderId="23" xfId="0" applyNumberFormat="1" applyFont="1" applyBorder="1" applyAlignment="1">
      <alignment vertical="top"/>
    </xf>
    <xf numFmtId="0" fontId="0" fillId="2" borderId="7" xfId="0" applyNumberFormat="1" applyFill="1" applyBorder="1" applyAlignment="1">
      <alignment vertical="top"/>
    </xf>
    <xf numFmtId="0" fontId="15" fillId="0" borderId="24" xfId="0" applyFont="1" applyBorder="1" applyAlignment="1">
      <alignment vertical="top" shrinkToFit="1"/>
    </xf>
    <xf numFmtId="0" fontId="16" fillId="0" borderId="24" xfId="0" applyNumberFormat="1" applyFont="1" applyBorder="1" applyAlignment="1">
      <alignment vertical="top" wrapText="1" shrinkToFit="1"/>
    </xf>
    <xf numFmtId="0" fontId="0" fillId="2" borderId="30" xfId="0" applyFill="1" applyBorder="1" applyAlignment="1">
      <alignment vertical="top" shrinkToFit="1"/>
    </xf>
    <xf numFmtId="164" fontId="15" fillId="0" borderId="24" xfId="0" applyNumberFormat="1" applyFont="1" applyBorder="1" applyAlignment="1">
      <alignment vertical="top" shrinkToFit="1"/>
    </xf>
    <xf numFmtId="164" fontId="16" fillId="0" borderId="24" xfId="0" applyNumberFormat="1" applyFont="1" applyBorder="1" applyAlignment="1">
      <alignment vertical="top" wrapText="1" shrinkToFit="1"/>
    </xf>
    <xf numFmtId="164" fontId="0" fillId="2" borderId="30" xfId="0" applyNumberFormat="1" applyFill="1" applyBorder="1" applyAlignment="1">
      <alignment vertical="top" shrinkToFit="1"/>
    </xf>
    <xf numFmtId="4" fontId="15" fillId="3" borderId="24" xfId="0" applyNumberFormat="1" applyFont="1" applyFill="1" applyBorder="1" applyAlignment="1" applyProtection="1">
      <alignment vertical="top" shrinkToFit="1"/>
      <protection locked="0"/>
    </xf>
    <xf numFmtId="4" fontId="15" fillId="0" borderId="24" xfId="0" applyNumberFormat="1" applyFont="1" applyBorder="1" applyAlignment="1">
      <alignment vertical="top" shrinkToFit="1"/>
    </xf>
    <xf numFmtId="4" fontId="0" fillId="2" borderId="30" xfId="0" applyNumberFormat="1" applyFill="1" applyBorder="1" applyAlignment="1">
      <alignment vertical="top" shrinkToFit="1"/>
    </xf>
    <xf numFmtId="0" fontId="0" fillId="2" borderId="55" xfId="0" applyFill="1" applyBorder="1"/>
    <xf numFmtId="0" fontId="0" fillId="2" borderId="56" xfId="0" applyFill="1" applyBorder="1" applyAlignment="1">
      <alignment wrapText="1"/>
    </xf>
    <xf numFmtId="0" fontId="0" fillId="2" borderId="57" xfId="0" applyFill="1" applyBorder="1" applyAlignment="1">
      <alignment vertical="top"/>
    </xf>
    <xf numFmtId="49" fontId="0" fillId="2" borderId="57" xfId="0" applyNumberFormat="1" applyFill="1" applyBorder="1" applyAlignment="1">
      <alignment vertical="top"/>
    </xf>
    <xf numFmtId="49" fontId="0" fillId="2" borderId="54" xfId="0" applyNumberFormat="1" applyFill="1" applyBorder="1" applyAlignment="1">
      <alignment vertical="top"/>
    </xf>
    <xf numFmtId="164" fontId="0" fillId="2" borderId="54" xfId="0" applyNumberFormat="1" applyFill="1" applyBorder="1" applyAlignment="1">
      <alignment vertical="top"/>
    </xf>
    <xf numFmtId="4" fontId="0" fillId="2" borderId="54" xfId="0" applyNumberFormat="1" applyFill="1" applyBorder="1" applyAlignment="1">
      <alignment vertical="top"/>
    </xf>
    <xf numFmtId="0" fontId="15" fillId="0" borderId="7" xfId="0" applyFont="1" applyBorder="1" applyAlignment="1">
      <alignment vertical="top"/>
    </xf>
    <xf numFmtId="0" fontId="15" fillId="0" borderId="7" xfId="0" applyNumberFormat="1" applyFont="1" applyBorder="1" applyAlignment="1">
      <alignment vertical="top"/>
    </xf>
    <xf numFmtId="0" fontId="15" fillId="0" borderId="30" xfId="0" applyFont="1" applyBorder="1" applyAlignment="1">
      <alignment vertical="top" shrinkToFit="1"/>
    </xf>
    <xf numFmtId="164" fontId="15" fillId="0" borderId="30" xfId="0" applyNumberFormat="1" applyFont="1" applyBorder="1" applyAlignment="1">
      <alignment vertical="top" shrinkToFit="1"/>
    </xf>
    <xf numFmtId="4" fontId="15" fillId="3" borderId="30" xfId="0" applyNumberFormat="1" applyFont="1" applyFill="1" applyBorder="1" applyAlignment="1" applyProtection="1">
      <alignment vertical="top" shrinkToFit="1"/>
      <protection locked="0"/>
    </xf>
    <xf numFmtId="4" fontId="15" fillId="0" borderId="30" xfId="0" applyNumberFormat="1" applyFont="1" applyBorder="1" applyAlignment="1">
      <alignment vertical="top" shrinkToFit="1"/>
    </xf>
    <xf numFmtId="0" fontId="15" fillId="0" borderId="24" xfId="0" applyNumberFormat="1" applyFont="1" applyBorder="1" applyAlignment="1">
      <alignment horizontal="left" vertical="top" wrapText="1"/>
    </xf>
    <xf numFmtId="0" fontId="16" fillId="0" borderId="24" xfId="0" quotePrefix="1" applyNumberFormat="1" applyFont="1" applyBorder="1" applyAlignment="1">
      <alignment horizontal="left" vertical="top" wrapText="1"/>
    </xf>
    <xf numFmtId="0" fontId="0" fillId="2" borderId="30" xfId="0" applyNumberFormat="1" applyFill="1" applyBorder="1" applyAlignment="1">
      <alignment horizontal="left" vertical="top" wrapText="1"/>
    </xf>
    <xf numFmtId="0" fontId="15" fillId="0" borderId="30" xfId="0" applyNumberFormat="1" applyFont="1" applyBorder="1" applyAlignment="1">
      <alignment horizontal="left" vertical="top" wrapText="1"/>
    </xf>
    <xf numFmtId="4" fontId="7" fillId="0" borderId="30" xfId="0" applyNumberFormat="1" applyFont="1" applyBorder="1" applyAlignment="1">
      <alignment vertical="center"/>
    </xf>
    <xf numFmtId="49" fontId="7" fillId="0" borderId="7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4" fontId="7" fillId="4" borderId="30" xfId="0" applyNumberFormat="1" applyFont="1" applyFill="1" applyBorder="1" applyAlignment="1"/>
    <xf numFmtId="4" fontId="7" fillId="0" borderId="24" xfId="0" applyNumberFormat="1" applyFont="1" applyBorder="1" applyAlignment="1">
      <alignment vertical="center"/>
    </xf>
    <xf numFmtId="49" fontId="7" fillId="0" borderId="23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0" fontId="14" fillId="2" borderId="26" xfId="0" applyFont="1" applyFill="1" applyBorder="1" applyAlignment="1">
      <alignment horizontal="center" vertical="center" wrapText="1"/>
    </xf>
    <xf numFmtId="4" fontId="7" fillId="0" borderId="26" xfId="0" applyNumberFormat="1" applyFont="1" applyBorder="1" applyAlignment="1">
      <alignment vertical="center"/>
    </xf>
    <xf numFmtId="49" fontId="7" fillId="0" borderId="27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3" xfId="0" applyFont="1" applyBorder="1" applyAlignment="1">
      <alignment horizontal="right" indent="1"/>
    </xf>
    <xf numFmtId="0" fontId="0" fillId="0" borderId="5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3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4" fontId="12" fillId="0" borderId="12" xfId="0" applyNumberFormat="1" applyFont="1" applyBorder="1" applyAlignment="1">
      <alignment horizontal="right" vertical="center" indent="1"/>
    </xf>
    <xf numFmtId="4" fontId="12" fillId="0" borderId="19" xfId="0" applyNumberFormat="1" applyFont="1" applyBorder="1" applyAlignment="1">
      <alignment horizontal="right" vertical="center" indent="1"/>
    </xf>
    <xf numFmtId="4" fontId="12" fillId="0" borderId="13" xfId="0" applyNumberFormat="1" applyFont="1" applyBorder="1" applyAlignment="1">
      <alignment horizontal="right" vertical="center" indent="1"/>
    </xf>
    <xf numFmtId="1" fontId="0" fillId="0" borderId="3" xfId="0" applyNumberFormat="1" applyFont="1" applyBorder="1" applyAlignment="1">
      <alignment horizontal="right" indent="1"/>
    </xf>
    <xf numFmtId="49" fontId="8" fillId="3" borderId="15" xfId="0" applyNumberFormat="1" applyFont="1" applyFill="1" applyBorder="1" applyAlignment="1" applyProtection="1">
      <alignment horizontal="left" vertical="center"/>
      <protection locked="0"/>
    </xf>
    <xf numFmtId="4" fontId="10" fillId="0" borderId="7" xfId="0" applyNumberFormat="1" applyFont="1" applyBorder="1" applyAlignment="1">
      <alignment horizontal="right" vertical="center"/>
    </xf>
    <xf numFmtId="4" fontId="10" fillId="0" borderId="3" xfId="0" applyNumberFormat="1" applyFont="1" applyBorder="1" applyAlignment="1">
      <alignment horizontal="right" vertical="center"/>
    </xf>
    <xf numFmtId="4" fontId="10" fillId="0" borderId="15" xfId="0" applyNumberFormat="1" applyFont="1" applyBorder="1" applyAlignment="1">
      <alignment horizontal="right" vertical="center"/>
    </xf>
    <xf numFmtId="4" fontId="11" fillId="2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Border="1" applyAlignment="1">
      <alignment vertical="center"/>
    </xf>
    <xf numFmtId="4" fontId="10" fillId="0" borderId="9" xfId="0" applyNumberFormat="1" applyFont="1" applyBorder="1" applyAlignment="1">
      <alignment vertical="center"/>
    </xf>
    <xf numFmtId="4" fontId="10" fillId="0" borderId="12" xfId="0" applyNumberFormat="1" applyFont="1" applyBorder="1" applyAlignment="1">
      <alignment horizontal="right" vertical="center" indent="1"/>
    </xf>
    <xf numFmtId="4" fontId="10" fillId="0" borderId="19" xfId="0" applyNumberFormat="1" applyFont="1" applyBorder="1" applyAlignment="1">
      <alignment horizontal="right" vertical="center" indent="1"/>
    </xf>
    <xf numFmtId="2" fontId="11" fillId="2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Border="1" applyAlignment="1">
      <alignment horizontal="right" vertical="center"/>
    </xf>
    <xf numFmtId="4" fontId="10" fillId="0" borderId="9" xfId="0" applyNumberFormat="1" applyFont="1" applyBorder="1" applyAlignment="1">
      <alignment horizontal="right" vertical="center"/>
    </xf>
    <xf numFmtId="4" fontId="10" fillId="0" borderId="13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0" fontId="17" fillId="0" borderId="23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25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5" xfId="0" applyFill="1" applyBorder="1" applyAlignment="1" applyProtection="1">
      <alignment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0" fillId="3" borderId="23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5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3" xfId="0" applyFill="1" applyBorder="1" applyAlignment="1" applyProtection="1">
      <alignment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1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8" xfId="0" applyBorder="1" applyAlignment="1">
      <alignment vertical="center"/>
    </xf>
    <xf numFmtId="49" fontId="0" fillId="0" borderId="32" xfId="0" applyNumberForma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9" xfId="0" applyBorder="1" applyAlignment="1">
      <alignment vertical="center"/>
    </xf>
    <xf numFmtId="165" fontId="10" fillId="0" borderId="7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12" xfId="0" applyNumberFormat="1" applyFont="1" applyBorder="1" applyAlignment="1">
      <alignment vertical="center"/>
    </xf>
    <xf numFmtId="165" fontId="10" fillId="0" borderId="9" xfId="0" applyNumberFormat="1" applyFont="1" applyBorder="1" applyAlignment="1">
      <alignment vertical="center"/>
    </xf>
    <xf numFmtId="49" fontId="0" fillId="0" borderId="45" xfId="0" applyNumberForma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2" xfId="0" applyBorder="1" applyAlignment="1">
      <alignment vertical="center"/>
    </xf>
    <xf numFmtId="49" fontId="0" fillId="0" borderId="46" xfId="0" applyNumberForma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53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5" sqref="D5"/>
    </sheetView>
  </sheetViews>
  <sheetFormatPr defaultRowHeight="12.75" x14ac:dyDescent="0.2"/>
  <cols>
    <col min="1" max="1" width="18.5703125" customWidth="1"/>
    <col min="2" max="2" width="19.28515625" customWidth="1"/>
    <col min="3" max="3" width="15.28515625" customWidth="1"/>
    <col min="4" max="4" width="20.5703125" customWidth="1"/>
  </cols>
  <sheetData>
    <row r="1" spans="1:4" x14ac:dyDescent="0.2">
      <c r="A1" s="257" t="s">
        <v>721</v>
      </c>
      <c r="B1" s="257"/>
      <c r="C1" s="257"/>
      <c r="D1" s="257"/>
    </row>
    <row r="2" spans="1:4" x14ac:dyDescent="0.2">
      <c r="A2" s="257"/>
      <c r="B2" s="257" t="s">
        <v>722</v>
      </c>
      <c r="C2" s="257" t="s">
        <v>127</v>
      </c>
      <c r="D2" s="257" t="s">
        <v>723</v>
      </c>
    </row>
    <row r="3" spans="1:4" x14ac:dyDescent="0.2">
      <c r="A3" s="257" t="s">
        <v>724</v>
      </c>
      <c r="B3" s="258">
        <f>ZakladDPHZakl</f>
        <v>0</v>
      </c>
      <c r="C3" s="258">
        <f>DPHZakl</f>
        <v>0</v>
      </c>
      <c r="D3" s="258">
        <f>B3+C3</f>
        <v>0</v>
      </c>
    </row>
    <row r="4" spans="1:4" x14ac:dyDescent="0.2">
      <c r="A4" s="257" t="s">
        <v>725</v>
      </c>
      <c r="B4" s="258"/>
      <c r="C4" s="258"/>
      <c r="D4" s="258">
        <f>B4+C4</f>
        <v>0</v>
      </c>
    </row>
    <row r="5" spans="1:4" x14ac:dyDescent="0.2">
      <c r="A5" s="257"/>
      <c r="B5" s="257"/>
      <c r="C5" s="257"/>
      <c r="D5" s="257"/>
    </row>
    <row r="6" spans="1:4" ht="15.75" x14ac:dyDescent="0.25">
      <c r="A6" s="257" t="s">
        <v>726</v>
      </c>
      <c r="B6" s="258">
        <f>SUM(B3:B4)</f>
        <v>0</v>
      </c>
      <c r="C6" s="258">
        <f>SUM(C3:C5)</f>
        <v>0</v>
      </c>
      <c r="D6" s="259">
        <f>SUM(D3:D5)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15" zoomScaleNormal="100" zoomScaleSheetLayoutView="75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56" t="s">
        <v>30</v>
      </c>
      <c r="B1" s="316" t="s">
        <v>643</v>
      </c>
      <c r="C1" s="317"/>
      <c r="D1" s="317"/>
      <c r="E1" s="317"/>
      <c r="F1" s="317"/>
      <c r="G1" s="317"/>
      <c r="H1" s="317"/>
      <c r="I1" s="317"/>
      <c r="J1" s="318"/>
    </row>
    <row r="2" spans="1:15" ht="23.25" customHeight="1" x14ac:dyDescent="0.2">
      <c r="A2" s="3"/>
      <c r="B2" s="63" t="s">
        <v>31</v>
      </c>
      <c r="C2" s="64"/>
      <c r="D2" s="326" t="s">
        <v>37</v>
      </c>
      <c r="E2" s="327"/>
      <c r="F2" s="327"/>
      <c r="G2" s="327"/>
      <c r="H2" s="327"/>
      <c r="I2" s="327"/>
      <c r="J2" s="328"/>
      <c r="O2" s="2"/>
    </row>
    <row r="3" spans="1:15" ht="23.25" customHeight="1" x14ac:dyDescent="0.2">
      <c r="A3" s="3"/>
      <c r="B3" s="65" t="s">
        <v>35</v>
      </c>
      <c r="C3" s="66"/>
      <c r="D3" s="323" t="s">
        <v>33</v>
      </c>
      <c r="E3" s="324"/>
      <c r="F3" s="324"/>
      <c r="G3" s="324"/>
      <c r="H3" s="324"/>
      <c r="I3" s="324"/>
      <c r="J3" s="325"/>
    </row>
    <row r="4" spans="1:15" ht="23.25" hidden="1" customHeight="1" x14ac:dyDescent="0.2">
      <c r="A4" s="3"/>
      <c r="B4" s="67" t="s">
        <v>34</v>
      </c>
      <c r="C4" s="68"/>
      <c r="D4" s="69"/>
      <c r="E4" s="69"/>
      <c r="F4" s="70"/>
      <c r="G4" s="71"/>
      <c r="H4" s="70"/>
      <c r="I4" s="71"/>
      <c r="J4" s="72"/>
    </row>
    <row r="5" spans="1:15" ht="24" customHeight="1" x14ac:dyDescent="0.2">
      <c r="A5" s="3"/>
      <c r="B5" s="30" t="s">
        <v>15</v>
      </c>
      <c r="C5" s="4"/>
      <c r="D5" s="73" t="s">
        <v>38</v>
      </c>
      <c r="E5" s="16"/>
      <c r="F5" s="16"/>
      <c r="G5" s="16"/>
      <c r="H5" s="18" t="s">
        <v>27</v>
      </c>
      <c r="I5" s="73" t="s">
        <v>42</v>
      </c>
      <c r="J5" s="10"/>
    </row>
    <row r="6" spans="1:15" ht="15.75" customHeight="1" x14ac:dyDescent="0.2">
      <c r="A6" s="3"/>
      <c r="B6" s="24"/>
      <c r="C6" s="16"/>
      <c r="D6" s="73" t="s">
        <v>39</v>
      </c>
      <c r="E6" s="16"/>
      <c r="F6" s="16"/>
      <c r="G6" s="16"/>
      <c r="H6" s="18" t="s">
        <v>28</v>
      </c>
      <c r="I6" s="73"/>
      <c r="J6" s="10"/>
    </row>
    <row r="7" spans="1:15" ht="15.75" customHeight="1" x14ac:dyDescent="0.2">
      <c r="A7" s="3"/>
      <c r="B7" s="25"/>
      <c r="C7" s="74" t="s">
        <v>41</v>
      </c>
      <c r="D7" s="62" t="s">
        <v>40</v>
      </c>
      <c r="E7" s="21"/>
      <c r="F7" s="21"/>
      <c r="G7" s="21"/>
      <c r="H7" s="23"/>
      <c r="I7" s="21"/>
      <c r="J7" s="34"/>
    </row>
    <row r="8" spans="1:15" ht="24" hidden="1" customHeight="1" x14ac:dyDescent="0.2">
      <c r="A8" s="3"/>
      <c r="B8" s="30" t="s">
        <v>13</v>
      </c>
      <c r="C8" s="4"/>
      <c r="D8" s="22"/>
      <c r="E8" s="4"/>
      <c r="F8" s="4"/>
      <c r="G8" s="28"/>
      <c r="H8" s="18" t="s">
        <v>27</v>
      </c>
      <c r="I8" s="20"/>
      <c r="J8" s="10"/>
    </row>
    <row r="9" spans="1:15" ht="15.75" hidden="1" customHeight="1" x14ac:dyDescent="0.2">
      <c r="A9" s="3"/>
      <c r="B9" s="3"/>
      <c r="C9" s="4"/>
      <c r="D9" s="22"/>
      <c r="E9" s="4"/>
      <c r="F9" s="4"/>
      <c r="G9" s="28"/>
      <c r="H9" s="18" t="s">
        <v>28</v>
      </c>
      <c r="I9" s="20"/>
      <c r="J9" s="10"/>
    </row>
    <row r="10" spans="1:15" ht="15.75" hidden="1" customHeight="1" x14ac:dyDescent="0.2">
      <c r="A10" s="3"/>
      <c r="B10" s="35"/>
      <c r="C10" s="17"/>
      <c r="D10" s="29"/>
      <c r="E10" s="38"/>
      <c r="F10" s="38"/>
      <c r="G10" s="36"/>
      <c r="H10" s="36"/>
      <c r="I10" s="37"/>
      <c r="J10" s="34"/>
    </row>
    <row r="11" spans="1:15" ht="24" customHeight="1" x14ac:dyDescent="0.2">
      <c r="A11" s="3"/>
      <c r="B11" s="30" t="s">
        <v>12</v>
      </c>
      <c r="C11" s="4"/>
      <c r="D11" s="333"/>
      <c r="E11" s="333"/>
      <c r="F11" s="333"/>
      <c r="G11" s="333"/>
      <c r="H11" s="18" t="s">
        <v>27</v>
      </c>
      <c r="I11" s="76"/>
      <c r="J11" s="10"/>
    </row>
    <row r="12" spans="1:15" ht="15.75" customHeight="1" x14ac:dyDescent="0.2">
      <c r="A12" s="3"/>
      <c r="B12" s="24"/>
      <c r="C12" s="16"/>
      <c r="D12" s="321"/>
      <c r="E12" s="321"/>
      <c r="F12" s="321"/>
      <c r="G12" s="321"/>
      <c r="H12" s="18" t="s">
        <v>28</v>
      </c>
      <c r="I12" s="76"/>
      <c r="J12" s="10"/>
    </row>
    <row r="13" spans="1:15" ht="15.75" customHeight="1" x14ac:dyDescent="0.2">
      <c r="A13" s="3"/>
      <c r="B13" s="25"/>
      <c r="C13" s="75"/>
      <c r="D13" s="322"/>
      <c r="E13" s="322"/>
      <c r="F13" s="322"/>
      <c r="G13" s="322"/>
      <c r="H13" s="19"/>
      <c r="I13" s="21"/>
      <c r="J13" s="34"/>
    </row>
    <row r="14" spans="1:15" ht="24" hidden="1" customHeight="1" x14ac:dyDescent="0.2">
      <c r="A14" s="3"/>
      <c r="B14" s="49" t="s">
        <v>14</v>
      </c>
      <c r="C14" s="50"/>
      <c r="D14" s="51" t="s">
        <v>36</v>
      </c>
      <c r="E14" s="52"/>
      <c r="F14" s="52"/>
      <c r="G14" s="52"/>
      <c r="H14" s="53"/>
      <c r="I14" s="52"/>
      <c r="J14" s="54"/>
    </row>
    <row r="15" spans="1:15" ht="32.25" customHeight="1" x14ac:dyDescent="0.2">
      <c r="A15" s="3"/>
      <c r="B15" s="35" t="s">
        <v>25</v>
      </c>
      <c r="C15" s="55"/>
      <c r="D15" s="36"/>
      <c r="E15" s="332"/>
      <c r="F15" s="332"/>
      <c r="G15" s="319"/>
      <c r="H15" s="319"/>
      <c r="I15" s="319" t="s">
        <v>22</v>
      </c>
      <c r="J15" s="320"/>
    </row>
    <row r="16" spans="1:15" ht="23.25" customHeight="1" x14ac:dyDescent="0.2">
      <c r="A16" s="107" t="s">
        <v>17</v>
      </c>
      <c r="B16" s="108" t="s">
        <v>17</v>
      </c>
      <c r="C16" s="41"/>
      <c r="D16" s="42"/>
      <c r="E16" s="329"/>
      <c r="F16" s="330"/>
      <c r="G16" s="329"/>
      <c r="H16" s="330"/>
      <c r="I16" s="329">
        <f>SUMIF(F34:F66,A16,I34:I66)+SUMIF(F34:F66,"PSU",I34:I66)</f>
        <v>0</v>
      </c>
      <c r="J16" s="331"/>
    </row>
    <row r="17" spans="1:10" ht="23.25" customHeight="1" x14ac:dyDescent="0.2">
      <c r="A17" s="107" t="s">
        <v>18</v>
      </c>
      <c r="B17" s="108" t="s">
        <v>18</v>
      </c>
      <c r="C17" s="41"/>
      <c r="D17" s="42"/>
      <c r="E17" s="329"/>
      <c r="F17" s="330"/>
      <c r="G17" s="329"/>
      <c r="H17" s="330"/>
      <c r="I17" s="329">
        <f>SUMIF(F34:F66,A17,I34:I66)</f>
        <v>0</v>
      </c>
      <c r="J17" s="331"/>
    </row>
    <row r="18" spans="1:10" ht="23.25" customHeight="1" x14ac:dyDescent="0.2">
      <c r="A18" s="107" t="s">
        <v>19</v>
      </c>
      <c r="B18" s="108" t="s">
        <v>19</v>
      </c>
      <c r="C18" s="41"/>
      <c r="D18" s="42"/>
      <c r="E18" s="329"/>
      <c r="F18" s="330"/>
      <c r="G18" s="329"/>
      <c r="H18" s="330"/>
      <c r="I18" s="329">
        <f>SUMIF(F34:F66,A18,I34:I66)</f>
        <v>0</v>
      </c>
      <c r="J18" s="331"/>
    </row>
    <row r="19" spans="1:10" ht="23.25" customHeight="1" x14ac:dyDescent="0.2">
      <c r="A19" s="107" t="s">
        <v>110</v>
      </c>
      <c r="B19" s="108" t="s">
        <v>20</v>
      </c>
      <c r="C19" s="41"/>
      <c r="D19" s="42"/>
      <c r="E19" s="329"/>
      <c r="F19" s="330"/>
      <c r="G19" s="329"/>
      <c r="H19" s="330"/>
      <c r="I19" s="329">
        <f>SUMIF(F34:F66,A19,I34:I66)</f>
        <v>0</v>
      </c>
      <c r="J19" s="331"/>
    </row>
    <row r="20" spans="1:10" ht="23.25" customHeight="1" x14ac:dyDescent="0.2">
      <c r="A20" s="107" t="s">
        <v>111</v>
      </c>
      <c r="B20" s="108" t="s">
        <v>21</v>
      </c>
      <c r="C20" s="41"/>
      <c r="D20" s="42"/>
      <c r="E20" s="329"/>
      <c r="F20" s="330"/>
      <c r="G20" s="329"/>
      <c r="H20" s="330"/>
      <c r="I20" s="329">
        <f>SUMIF(F34:F66,A20,I34:I66)</f>
        <v>0</v>
      </c>
      <c r="J20" s="331"/>
    </row>
    <row r="21" spans="1:10" ht="23.25" customHeight="1" x14ac:dyDescent="0.2">
      <c r="A21" s="3"/>
      <c r="B21" s="57" t="s">
        <v>22</v>
      </c>
      <c r="C21" s="58"/>
      <c r="D21" s="59"/>
      <c r="E21" s="340"/>
      <c r="F21" s="341"/>
      <c r="G21" s="340"/>
      <c r="H21" s="341"/>
      <c r="I21" s="340">
        <f>SUM(I16:J20)</f>
        <v>0</v>
      </c>
      <c r="J21" s="345"/>
    </row>
    <row r="22" spans="1:10" ht="33" customHeight="1" x14ac:dyDescent="0.2">
      <c r="A22" s="3"/>
      <c r="B22" s="48" t="s">
        <v>26</v>
      </c>
      <c r="C22" s="41"/>
      <c r="D22" s="42"/>
      <c r="E22" s="47"/>
      <c r="F22" s="44"/>
      <c r="G22" s="33"/>
      <c r="H22" s="33"/>
      <c r="I22" s="33"/>
      <c r="J22" s="45"/>
    </row>
    <row r="23" spans="1:10" ht="23.25" customHeight="1" x14ac:dyDescent="0.2">
      <c r="A23" s="3"/>
      <c r="B23" s="40" t="s">
        <v>7</v>
      </c>
      <c r="C23" s="41"/>
      <c r="D23" s="42"/>
      <c r="E23" s="43">
        <v>15</v>
      </c>
      <c r="F23" s="44" t="s">
        <v>0</v>
      </c>
      <c r="G23" s="338"/>
      <c r="H23" s="339"/>
      <c r="I23" s="339"/>
      <c r="J23" s="45" t="str">
        <f t="shared" ref="J23:J28" si="0">Mena</f>
        <v>CZK</v>
      </c>
    </row>
    <row r="24" spans="1:10" ht="23.25" customHeight="1" x14ac:dyDescent="0.2">
      <c r="A24" s="3"/>
      <c r="B24" s="40" t="s">
        <v>8</v>
      </c>
      <c r="C24" s="41"/>
      <c r="D24" s="42"/>
      <c r="E24" s="43">
        <f>SazbaDPH1</f>
        <v>15</v>
      </c>
      <c r="F24" s="44" t="s">
        <v>0</v>
      </c>
      <c r="G24" s="343">
        <f>ZakladDPHSni*SazbaDPH1/100</f>
        <v>0</v>
      </c>
      <c r="H24" s="344"/>
      <c r="I24" s="344"/>
      <c r="J24" s="45" t="str">
        <f t="shared" si="0"/>
        <v>CZK</v>
      </c>
    </row>
    <row r="25" spans="1:10" ht="23.25" customHeight="1" x14ac:dyDescent="0.2">
      <c r="A25" s="3"/>
      <c r="B25" s="40" t="s">
        <v>9</v>
      </c>
      <c r="C25" s="41"/>
      <c r="D25" s="42"/>
      <c r="E25" s="43">
        <v>21</v>
      </c>
      <c r="F25" s="44" t="s">
        <v>0</v>
      </c>
      <c r="G25" s="338">
        <f>I21</f>
        <v>0</v>
      </c>
      <c r="H25" s="339"/>
      <c r="I25" s="339"/>
      <c r="J25" s="45" t="str">
        <f t="shared" si="0"/>
        <v>CZK</v>
      </c>
    </row>
    <row r="26" spans="1:10" ht="23.25" customHeight="1" x14ac:dyDescent="0.2">
      <c r="A26" s="3"/>
      <c r="B26" s="32" t="s">
        <v>10</v>
      </c>
      <c r="C26" s="14"/>
      <c r="D26" s="11"/>
      <c r="E26" s="26">
        <f>SazbaDPH2</f>
        <v>21</v>
      </c>
      <c r="F26" s="27" t="s">
        <v>0</v>
      </c>
      <c r="G26" s="334">
        <f>ZakladDPHZakl*SazbaDPH2/100</f>
        <v>0</v>
      </c>
      <c r="H26" s="335"/>
      <c r="I26" s="335"/>
      <c r="J26" s="39" t="str">
        <f t="shared" si="0"/>
        <v>CZK</v>
      </c>
    </row>
    <row r="27" spans="1:10" ht="23.25" customHeight="1" thickBot="1" x14ac:dyDescent="0.25">
      <c r="A27" s="3"/>
      <c r="B27" s="31" t="s">
        <v>2</v>
      </c>
      <c r="C27" s="12"/>
      <c r="D27" s="15"/>
      <c r="E27" s="12"/>
      <c r="F27" s="13"/>
      <c r="G27" s="336">
        <f>0</f>
        <v>0</v>
      </c>
      <c r="H27" s="336"/>
      <c r="I27" s="336"/>
      <c r="J27" s="46" t="str">
        <f t="shared" si="0"/>
        <v>CZK</v>
      </c>
    </row>
    <row r="28" spans="1:10" ht="27.75" hidden="1" customHeight="1" thickBot="1" x14ac:dyDescent="0.25">
      <c r="A28" s="3"/>
      <c r="B28" s="79" t="s">
        <v>16</v>
      </c>
      <c r="C28" s="80"/>
      <c r="D28" s="80"/>
      <c r="E28" s="81"/>
      <c r="F28" s="82"/>
      <c r="G28" s="342" t="e">
        <f>ZakladDPHSniVypocet+ZakladDPHZaklVypocet</f>
        <v>#REF!</v>
      </c>
      <c r="H28" s="342"/>
      <c r="I28" s="342"/>
      <c r="J28" s="83" t="str">
        <f t="shared" si="0"/>
        <v>CZK</v>
      </c>
    </row>
    <row r="29" spans="1:10" ht="27.75" customHeight="1" thickBot="1" x14ac:dyDescent="0.25">
      <c r="A29" s="3"/>
      <c r="B29" s="79" t="s">
        <v>29</v>
      </c>
      <c r="C29" s="84"/>
      <c r="D29" s="84"/>
      <c r="E29" s="84"/>
      <c r="F29" s="84"/>
      <c r="G29" s="337">
        <f>ZakladDPHSni+DPHSni+ZakladDPHZakl+DPHZakl+Zaokrouhleni</f>
        <v>0</v>
      </c>
      <c r="H29" s="337"/>
      <c r="I29" s="337"/>
      <c r="J29" s="85" t="s">
        <v>43</v>
      </c>
    </row>
    <row r="31" spans="1:10" ht="15.75" x14ac:dyDescent="0.25">
      <c r="B31" s="86" t="s">
        <v>44</v>
      </c>
    </row>
    <row r="33" spans="1:10" ht="25.5" customHeight="1" x14ac:dyDescent="0.2">
      <c r="A33" s="87"/>
      <c r="B33" s="91" t="s">
        <v>11</v>
      </c>
      <c r="C33" s="91" t="s">
        <v>3</v>
      </c>
      <c r="D33" s="92"/>
      <c r="E33" s="92"/>
      <c r="F33" s="95" t="s">
        <v>45</v>
      </c>
      <c r="G33" s="95"/>
      <c r="H33" s="95"/>
      <c r="I33" s="312" t="s">
        <v>22</v>
      </c>
      <c r="J33" s="312"/>
    </row>
    <row r="34" spans="1:10" ht="25.5" customHeight="1" x14ac:dyDescent="0.2">
      <c r="A34" s="88"/>
      <c r="B34" s="96" t="s">
        <v>46</v>
      </c>
      <c r="C34" s="314" t="s">
        <v>47</v>
      </c>
      <c r="D34" s="315"/>
      <c r="E34" s="315"/>
      <c r="F34" s="98" t="s">
        <v>17</v>
      </c>
      <c r="G34" s="99"/>
      <c r="H34" s="99"/>
      <c r="I34" s="313">
        <f>'SO-01 VÝKAZ VÝMĚR'!G8</f>
        <v>0</v>
      </c>
      <c r="J34" s="313"/>
    </row>
    <row r="35" spans="1:10" ht="25.5" customHeight="1" x14ac:dyDescent="0.2">
      <c r="A35" s="88"/>
      <c r="B35" s="90" t="s">
        <v>48</v>
      </c>
      <c r="C35" s="310" t="s">
        <v>49</v>
      </c>
      <c r="D35" s="311"/>
      <c r="E35" s="311"/>
      <c r="F35" s="100" t="s">
        <v>17</v>
      </c>
      <c r="G35" s="101"/>
      <c r="H35" s="101"/>
      <c r="I35" s="309">
        <f>'SO-01 VÝKAZ VÝMĚR'!G24</f>
        <v>0</v>
      </c>
      <c r="J35" s="309"/>
    </row>
    <row r="36" spans="1:10" ht="25.5" customHeight="1" x14ac:dyDescent="0.2">
      <c r="A36" s="88"/>
      <c r="B36" s="90" t="s">
        <v>50</v>
      </c>
      <c r="C36" s="310" t="s">
        <v>51</v>
      </c>
      <c r="D36" s="311"/>
      <c r="E36" s="311"/>
      <c r="F36" s="100" t="s">
        <v>17</v>
      </c>
      <c r="G36" s="101"/>
      <c r="H36" s="101"/>
      <c r="I36" s="309">
        <f>'SO-01 VÝKAZ VÝMĚR'!G53</f>
        <v>0</v>
      </c>
      <c r="J36" s="309"/>
    </row>
    <row r="37" spans="1:10" ht="25.5" customHeight="1" x14ac:dyDescent="0.2">
      <c r="A37" s="88"/>
      <c r="B37" s="90" t="s">
        <v>52</v>
      </c>
      <c r="C37" s="310" t="s">
        <v>53</v>
      </c>
      <c r="D37" s="311"/>
      <c r="E37" s="311"/>
      <c r="F37" s="100" t="s">
        <v>17</v>
      </c>
      <c r="G37" s="101"/>
      <c r="H37" s="101"/>
      <c r="I37" s="309">
        <f>'SO-01 VÝKAZ VÝMĚR'!G56</f>
        <v>0</v>
      </c>
      <c r="J37" s="309"/>
    </row>
    <row r="38" spans="1:10" ht="25.5" customHeight="1" x14ac:dyDescent="0.2">
      <c r="A38" s="88"/>
      <c r="B38" s="90" t="s">
        <v>54</v>
      </c>
      <c r="C38" s="310" t="s">
        <v>55</v>
      </c>
      <c r="D38" s="311"/>
      <c r="E38" s="311"/>
      <c r="F38" s="100" t="s">
        <v>17</v>
      </c>
      <c r="G38" s="101"/>
      <c r="H38" s="101"/>
      <c r="I38" s="309">
        <f>'SO-01 VÝKAZ VÝMĚR'!G61</f>
        <v>0</v>
      </c>
      <c r="J38" s="309"/>
    </row>
    <row r="39" spans="1:10" ht="25.5" customHeight="1" x14ac:dyDescent="0.2">
      <c r="A39" s="88"/>
      <c r="B39" s="90" t="s">
        <v>56</v>
      </c>
      <c r="C39" s="310" t="s">
        <v>57</v>
      </c>
      <c r="D39" s="311"/>
      <c r="E39" s="311"/>
      <c r="F39" s="100" t="s">
        <v>17</v>
      </c>
      <c r="G39" s="101"/>
      <c r="H39" s="101"/>
      <c r="I39" s="309">
        <f>'SO-01 VÝKAZ VÝMĚR'!G65</f>
        <v>0</v>
      </c>
      <c r="J39" s="309"/>
    </row>
    <row r="40" spans="1:10" ht="25.5" customHeight="1" x14ac:dyDescent="0.2">
      <c r="A40" s="88"/>
      <c r="B40" s="90" t="s">
        <v>58</v>
      </c>
      <c r="C40" s="310" t="s">
        <v>59</v>
      </c>
      <c r="D40" s="311"/>
      <c r="E40" s="311"/>
      <c r="F40" s="100" t="s">
        <v>17</v>
      </c>
      <c r="G40" s="101"/>
      <c r="H40" s="101"/>
      <c r="I40" s="309">
        <f>'SO-01 VÝKAZ VÝMĚR'!G75</f>
        <v>0</v>
      </c>
      <c r="J40" s="309"/>
    </row>
    <row r="41" spans="1:10" ht="25.5" customHeight="1" x14ac:dyDescent="0.2">
      <c r="A41" s="88"/>
      <c r="B41" s="90" t="s">
        <v>60</v>
      </c>
      <c r="C41" s="310" t="s">
        <v>61</v>
      </c>
      <c r="D41" s="311"/>
      <c r="E41" s="311"/>
      <c r="F41" s="100" t="s">
        <v>17</v>
      </c>
      <c r="G41" s="101"/>
      <c r="H41" s="101"/>
      <c r="I41" s="309">
        <f>'SO-01 VÝKAZ VÝMĚR'!G77</f>
        <v>0</v>
      </c>
      <c r="J41" s="309"/>
    </row>
    <row r="42" spans="1:10" ht="25.5" customHeight="1" x14ac:dyDescent="0.2">
      <c r="A42" s="88"/>
      <c r="B42" s="90" t="s">
        <v>62</v>
      </c>
      <c r="C42" s="310" t="s">
        <v>63</v>
      </c>
      <c r="D42" s="311"/>
      <c r="E42" s="311"/>
      <c r="F42" s="100" t="s">
        <v>17</v>
      </c>
      <c r="G42" s="101"/>
      <c r="H42" s="101"/>
      <c r="I42" s="309">
        <f>'SO-01 VÝKAZ VÝMĚR'!G81</f>
        <v>0</v>
      </c>
      <c r="J42" s="309"/>
    </row>
    <row r="43" spans="1:10" ht="25.5" customHeight="1" x14ac:dyDescent="0.2">
      <c r="A43" s="88"/>
      <c r="B43" s="90" t="s">
        <v>64</v>
      </c>
      <c r="C43" s="310" t="s">
        <v>65</v>
      </c>
      <c r="D43" s="311"/>
      <c r="E43" s="311"/>
      <c r="F43" s="100" t="s">
        <v>17</v>
      </c>
      <c r="G43" s="101"/>
      <c r="H43" s="101"/>
      <c r="I43" s="309">
        <f>'SO-01 VÝKAZ VÝMĚR'!G98</f>
        <v>0</v>
      </c>
      <c r="J43" s="309"/>
    </row>
    <row r="44" spans="1:10" ht="25.5" customHeight="1" x14ac:dyDescent="0.2">
      <c r="A44" s="88"/>
      <c r="B44" s="90" t="s">
        <v>66</v>
      </c>
      <c r="C44" s="310" t="s">
        <v>67</v>
      </c>
      <c r="D44" s="311"/>
      <c r="E44" s="311"/>
      <c r="F44" s="100" t="s">
        <v>18</v>
      </c>
      <c r="G44" s="101"/>
      <c r="H44" s="101"/>
      <c r="I44" s="309">
        <f>'SO-01 VÝKAZ VÝMĚR'!G102</f>
        <v>0</v>
      </c>
      <c r="J44" s="309"/>
    </row>
    <row r="45" spans="1:10" ht="25.5" customHeight="1" x14ac:dyDescent="0.2">
      <c r="A45" s="88"/>
      <c r="B45" s="90" t="s">
        <v>68</v>
      </c>
      <c r="C45" s="310" t="s">
        <v>69</v>
      </c>
      <c r="D45" s="311"/>
      <c r="E45" s="311"/>
      <c r="F45" s="100" t="s">
        <v>18</v>
      </c>
      <c r="G45" s="101"/>
      <c r="H45" s="101"/>
      <c r="I45" s="309">
        <f>'SO-01 VÝKAZ VÝMĚR'!G109</f>
        <v>0</v>
      </c>
      <c r="J45" s="309"/>
    </row>
    <row r="46" spans="1:10" ht="25.5" customHeight="1" x14ac:dyDescent="0.2">
      <c r="A46" s="88"/>
      <c r="B46" s="90" t="s">
        <v>70</v>
      </c>
      <c r="C46" s="310" t="s">
        <v>71</v>
      </c>
      <c r="D46" s="311"/>
      <c r="E46" s="311"/>
      <c r="F46" s="100" t="s">
        <v>18</v>
      </c>
      <c r="G46" s="101"/>
      <c r="H46" s="101"/>
      <c r="I46" s="309">
        <f>'SO-01 VÝKAZ VÝMĚR'!G112</f>
        <v>0</v>
      </c>
      <c r="J46" s="309"/>
    </row>
    <row r="47" spans="1:10" ht="25.5" customHeight="1" x14ac:dyDescent="0.2">
      <c r="A47" s="88"/>
      <c r="B47" s="90" t="s">
        <v>72</v>
      </c>
      <c r="C47" s="310" t="s">
        <v>73</v>
      </c>
      <c r="D47" s="311"/>
      <c r="E47" s="311"/>
      <c r="F47" s="100" t="s">
        <v>18</v>
      </c>
      <c r="G47" s="101"/>
      <c r="H47" s="101"/>
      <c r="I47" s="309">
        <f>'SO-01 VÝKAZ VÝMĚR'!G138</f>
        <v>0</v>
      </c>
      <c r="J47" s="309"/>
    </row>
    <row r="48" spans="1:10" ht="25.5" customHeight="1" x14ac:dyDescent="0.2">
      <c r="A48" s="88"/>
      <c r="B48" s="90" t="s">
        <v>74</v>
      </c>
      <c r="C48" s="310" t="s">
        <v>75</v>
      </c>
      <c r="D48" s="311"/>
      <c r="E48" s="311"/>
      <c r="F48" s="100" t="s">
        <v>18</v>
      </c>
      <c r="G48" s="101"/>
      <c r="H48" s="101"/>
      <c r="I48" s="309">
        <f>'SO-01 VÝKAZ VÝMĚR'!G152</f>
        <v>0</v>
      </c>
      <c r="J48" s="309"/>
    </row>
    <row r="49" spans="1:10" ht="25.5" customHeight="1" x14ac:dyDescent="0.2">
      <c r="A49" s="88"/>
      <c r="B49" s="90" t="s">
        <v>76</v>
      </c>
      <c r="C49" s="310" t="s">
        <v>77</v>
      </c>
      <c r="D49" s="311"/>
      <c r="E49" s="311"/>
      <c r="F49" s="100" t="s">
        <v>18</v>
      </c>
      <c r="G49" s="101"/>
      <c r="H49" s="101"/>
      <c r="I49" s="309">
        <f>'SO-01 VÝKAZ VÝMĚR'!G169</f>
        <v>0</v>
      </c>
      <c r="J49" s="309"/>
    </row>
    <row r="50" spans="1:10" ht="25.5" customHeight="1" x14ac:dyDescent="0.2">
      <c r="A50" s="88"/>
      <c r="B50" s="90" t="s">
        <v>78</v>
      </c>
      <c r="C50" s="310" t="s">
        <v>79</v>
      </c>
      <c r="D50" s="311"/>
      <c r="E50" s="311"/>
      <c r="F50" s="100" t="s">
        <v>18</v>
      </c>
      <c r="G50" s="101"/>
      <c r="H50" s="101"/>
      <c r="I50" s="309">
        <f>'SO-01 VÝKAZ VÝMĚR'!G179</f>
        <v>0</v>
      </c>
      <c r="J50" s="309"/>
    </row>
    <row r="51" spans="1:10" ht="25.5" customHeight="1" x14ac:dyDescent="0.2">
      <c r="A51" s="88"/>
      <c r="B51" s="90" t="s">
        <v>80</v>
      </c>
      <c r="C51" s="310" t="s">
        <v>81</v>
      </c>
      <c r="D51" s="311"/>
      <c r="E51" s="311"/>
      <c r="F51" s="100" t="s">
        <v>18</v>
      </c>
      <c r="G51" s="101"/>
      <c r="H51" s="101"/>
      <c r="I51" s="309">
        <f>'SO-01 VÝKAZ VÝMĚR'!G184</f>
        <v>0</v>
      </c>
      <c r="J51" s="309"/>
    </row>
    <row r="52" spans="1:10" ht="25.5" customHeight="1" x14ac:dyDescent="0.2">
      <c r="A52" s="88"/>
      <c r="B52" s="90" t="s">
        <v>82</v>
      </c>
      <c r="C52" s="310" t="s">
        <v>83</v>
      </c>
      <c r="D52" s="311"/>
      <c r="E52" s="311"/>
      <c r="F52" s="100" t="s">
        <v>18</v>
      </c>
      <c r="G52" s="101"/>
      <c r="H52" s="101"/>
      <c r="I52" s="309">
        <f>'SO-01 VÝKAZ VÝMĚR'!G187</f>
        <v>0</v>
      </c>
      <c r="J52" s="309"/>
    </row>
    <row r="53" spans="1:10" ht="25.5" customHeight="1" x14ac:dyDescent="0.2">
      <c r="A53" s="88"/>
      <c r="B53" s="90" t="s">
        <v>84</v>
      </c>
      <c r="C53" s="310" t="s">
        <v>85</v>
      </c>
      <c r="D53" s="311"/>
      <c r="E53" s="311"/>
      <c r="F53" s="100" t="s">
        <v>18</v>
      </c>
      <c r="G53" s="101"/>
      <c r="H53" s="101"/>
      <c r="I53" s="309">
        <f>'SO-01 VÝKAZ VÝMĚR'!G191</f>
        <v>0</v>
      </c>
      <c r="J53" s="309"/>
    </row>
    <row r="54" spans="1:10" ht="25.5" customHeight="1" x14ac:dyDescent="0.2">
      <c r="A54" s="88"/>
      <c r="B54" s="90" t="s">
        <v>86</v>
      </c>
      <c r="C54" s="310" t="s">
        <v>87</v>
      </c>
      <c r="D54" s="311"/>
      <c r="E54" s="311"/>
      <c r="F54" s="100" t="s">
        <v>18</v>
      </c>
      <c r="G54" s="101"/>
      <c r="H54" s="101"/>
      <c r="I54" s="309">
        <f>'SO-01 VÝKAZ VÝMĚR'!G204</f>
        <v>0</v>
      </c>
      <c r="J54" s="309"/>
    </row>
    <row r="55" spans="1:10" ht="25.5" customHeight="1" x14ac:dyDescent="0.2">
      <c r="A55" s="88"/>
      <c r="B55" s="90" t="s">
        <v>88</v>
      </c>
      <c r="C55" s="310" t="s">
        <v>89</v>
      </c>
      <c r="D55" s="311"/>
      <c r="E55" s="311"/>
      <c r="F55" s="100" t="s">
        <v>18</v>
      </c>
      <c r="G55" s="101"/>
      <c r="H55" s="101"/>
      <c r="I55" s="309">
        <f>'SO-01 VÝKAZ VÝMĚR'!G207</f>
        <v>0</v>
      </c>
      <c r="J55" s="309"/>
    </row>
    <row r="56" spans="1:10" ht="25.5" customHeight="1" x14ac:dyDescent="0.2">
      <c r="A56" s="88"/>
      <c r="B56" s="90" t="s">
        <v>90</v>
      </c>
      <c r="C56" s="310" t="s">
        <v>91</v>
      </c>
      <c r="D56" s="311"/>
      <c r="E56" s="311"/>
      <c r="F56" s="100" t="s">
        <v>18</v>
      </c>
      <c r="G56" s="101"/>
      <c r="H56" s="101"/>
      <c r="I56" s="309">
        <f>'SO-01 VÝKAZ VÝMĚR'!G210</f>
        <v>0</v>
      </c>
      <c r="J56" s="309"/>
    </row>
    <row r="57" spans="1:10" ht="25.5" customHeight="1" x14ac:dyDescent="0.2">
      <c r="A57" s="88"/>
      <c r="B57" s="90" t="s">
        <v>92</v>
      </c>
      <c r="C57" s="310" t="s">
        <v>93</v>
      </c>
      <c r="D57" s="311"/>
      <c r="E57" s="311"/>
      <c r="F57" s="100" t="s">
        <v>18</v>
      </c>
      <c r="G57" s="101"/>
      <c r="H57" s="101"/>
      <c r="I57" s="309">
        <f>'SO-01 VÝKAZ VÝMĚR'!G224</f>
        <v>0</v>
      </c>
      <c r="J57" s="309"/>
    </row>
    <row r="58" spans="1:10" ht="25.5" customHeight="1" x14ac:dyDescent="0.2">
      <c r="A58" s="88"/>
      <c r="B58" s="90" t="s">
        <v>94</v>
      </c>
      <c r="C58" s="310" t="s">
        <v>95</v>
      </c>
      <c r="D58" s="311"/>
      <c r="E58" s="311"/>
      <c r="F58" s="100" t="s">
        <v>18</v>
      </c>
      <c r="G58" s="101"/>
      <c r="H58" s="101"/>
      <c r="I58" s="309">
        <f>'SO-01 VÝKAZ VÝMĚR'!G247</f>
        <v>0</v>
      </c>
      <c r="J58" s="309"/>
    </row>
    <row r="59" spans="1:10" ht="25.5" customHeight="1" x14ac:dyDescent="0.2">
      <c r="A59" s="88"/>
      <c r="B59" s="90" t="s">
        <v>96</v>
      </c>
      <c r="C59" s="310" t="s">
        <v>97</v>
      </c>
      <c r="D59" s="311"/>
      <c r="E59" s="311"/>
      <c r="F59" s="100" t="s">
        <v>18</v>
      </c>
      <c r="G59" s="101"/>
      <c r="H59" s="101"/>
      <c r="I59" s="309">
        <f>'SO-01 VÝKAZ VÝMĚR'!G254</f>
        <v>0</v>
      </c>
      <c r="J59" s="309"/>
    </row>
    <row r="60" spans="1:10" ht="25.5" customHeight="1" x14ac:dyDescent="0.2">
      <c r="A60" s="88"/>
      <c r="B60" s="90" t="s">
        <v>98</v>
      </c>
      <c r="C60" s="310" t="s">
        <v>99</v>
      </c>
      <c r="D60" s="311"/>
      <c r="E60" s="311"/>
      <c r="F60" s="100" t="s">
        <v>18</v>
      </c>
      <c r="G60" s="101"/>
      <c r="H60" s="101"/>
      <c r="I60" s="309">
        <f>'SO-01 VÝKAZ VÝMĚR'!G296</f>
        <v>0</v>
      </c>
      <c r="J60" s="309"/>
    </row>
    <row r="61" spans="1:10" ht="25.5" customHeight="1" x14ac:dyDescent="0.2">
      <c r="A61" s="88"/>
      <c r="B61" s="90" t="s">
        <v>100</v>
      </c>
      <c r="C61" s="310" t="s">
        <v>101</v>
      </c>
      <c r="D61" s="311"/>
      <c r="E61" s="311"/>
      <c r="F61" s="100" t="s">
        <v>18</v>
      </c>
      <c r="G61" s="101"/>
      <c r="H61" s="101"/>
      <c r="I61" s="309">
        <f>'SO-01 VÝKAZ VÝMĚR'!G302</f>
        <v>0</v>
      </c>
      <c r="J61" s="309"/>
    </row>
    <row r="62" spans="1:10" ht="25.5" customHeight="1" x14ac:dyDescent="0.2">
      <c r="A62" s="88"/>
      <c r="B62" s="90" t="s">
        <v>102</v>
      </c>
      <c r="C62" s="310" t="s">
        <v>103</v>
      </c>
      <c r="D62" s="311"/>
      <c r="E62" s="311"/>
      <c r="F62" s="100" t="s">
        <v>18</v>
      </c>
      <c r="G62" s="101"/>
      <c r="H62" s="101"/>
      <c r="I62" s="309">
        <f>'SO-01 VÝKAZ VÝMĚR'!G309</f>
        <v>0</v>
      </c>
      <c r="J62" s="309"/>
    </row>
    <row r="63" spans="1:10" ht="25.5" customHeight="1" x14ac:dyDescent="0.2">
      <c r="A63" s="88"/>
      <c r="B63" s="90" t="s">
        <v>104</v>
      </c>
      <c r="C63" s="310" t="s">
        <v>105</v>
      </c>
      <c r="D63" s="311"/>
      <c r="E63" s="311"/>
      <c r="F63" s="100" t="s">
        <v>18</v>
      </c>
      <c r="G63" s="101"/>
      <c r="H63" s="101"/>
      <c r="I63" s="309">
        <f>'SO-01 VÝKAZ VÝMĚR'!G315</f>
        <v>0</v>
      </c>
      <c r="J63" s="309"/>
    </row>
    <row r="64" spans="1:10" ht="25.5" customHeight="1" x14ac:dyDescent="0.2">
      <c r="A64" s="88"/>
      <c r="B64" s="90" t="s">
        <v>106</v>
      </c>
      <c r="C64" s="310" t="s">
        <v>107</v>
      </c>
      <c r="D64" s="311"/>
      <c r="E64" s="311"/>
      <c r="F64" s="100" t="s">
        <v>19</v>
      </c>
      <c r="G64" s="101"/>
      <c r="H64" s="101"/>
      <c r="I64" s="309">
        <f>'SO-01 VÝKAZ VÝMĚR'!G327</f>
        <v>0</v>
      </c>
      <c r="J64" s="309"/>
    </row>
    <row r="65" spans="1:10" ht="25.5" customHeight="1" x14ac:dyDescent="0.2">
      <c r="A65" s="88"/>
      <c r="B65" s="90" t="s">
        <v>108</v>
      </c>
      <c r="C65" s="310" t="s">
        <v>109</v>
      </c>
      <c r="D65" s="311"/>
      <c r="E65" s="311"/>
      <c r="F65" s="100" t="s">
        <v>19</v>
      </c>
      <c r="G65" s="101"/>
      <c r="H65" s="101"/>
      <c r="I65" s="309">
        <f>'SO-01 VÝKAZ VÝMĚR'!G352</f>
        <v>0</v>
      </c>
      <c r="J65" s="309"/>
    </row>
    <row r="66" spans="1:10" ht="25.5" customHeight="1" x14ac:dyDescent="0.2">
      <c r="A66" s="88"/>
      <c r="B66" s="97" t="s">
        <v>110</v>
      </c>
      <c r="C66" s="306" t="s">
        <v>20</v>
      </c>
      <c r="D66" s="307"/>
      <c r="E66" s="307"/>
      <c r="F66" s="102" t="s">
        <v>110</v>
      </c>
      <c r="G66" s="103"/>
      <c r="H66" s="103"/>
      <c r="I66" s="305">
        <f>'SO-01 VÝKAZ VÝMĚR'!G359</f>
        <v>0</v>
      </c>
      <c r="J66" s="305"/>
    </row>
    <row r="67" spans="1:10" ht="25.5" customHeight="1" x14ac:dyDescent="0.2">
      <c r="A67" s="89"/>
      <c r="B67" s="93" t="s">
        <v>1</v>
      </c>
      <c r="C67" s="93"/>
      <c r="D67" s="94"/>
      <c r="E67" s="94"/>
      <c r="F67" s="104"/>
      <c r="G67" s="105"/>
      <c r="H67" s="105"/>
      <c r="I67" s="308">
        <f>SUM(I34:I66)</f>
        <v>0</v>
      </c>
      <c r="J67" s="308"/>
    </row>
    <row r="68" spans="1:10" x14ac:dyDescent="0.2">
      <c r="F68" s="106"/>
      <c r="G68" s="78"/>
      <c r="H68" s="106"/>
      <c r="I68" s="78"/>
      <c r="J68" s="78"/>
    </row>
    <row r="69" spans="1:10" x14ac:dyDescent="0.2">
      <c r="F69" s="106"/>
      <c r="G69" s="78"/>
      <c r="H69" s="106"/>
      <c r="I69" s="78"/>
      <c r="J69" s="78"/>
    </row>
    <row r="70" spans="1:10" x14ac:dyDescent="0.2">
      <c r="F70" s="106"/>
      <c r="G70" s="78"/>
      <c r="H70" s="106"/>
      <c r="I70" s="78"/>
      <c r="J70" s="7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2"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6:F16"/>
    <mergeCell ref="G24:I24"/>
    <mergeCell ref="G23:I23"/>
    <mergeCell ref="E19:F19"/>
    <mergeCell ref="E20:F20"/>
    <mergeCell ref="I20:J20"/>
    <mergeCell ref="I21:J21"/>
    <mergeCell ref="G19:H19"/>
    <mergeCell ref="G20:H20"/>
    <mergeCell ref="G18:H18"/>
    <mergeCell ref="I18:J18"/>
    <mergeCell ref="E18:F18"/>
    <mergeCell ref="B1:J1"/>
    <mergeCell ref="G15:H15"/>
    <mergeCell ref="I15:J15"/>
    <mergeCell ref="D12:G12"/>
    <mergeCell ref="D13:G13"/>
    <mergeCell ref="D3:J3"/>
    <mergeCell ref="D2:J2"/>
    <mergeCell ref="E17:F17"/>
    <mergeCell ref="G16:H16"/>
    <mergeCell ref="G17:H17"/>
    <mergeCell ref="I17:J17"/>
    <mergeCell ref="E15:F15"/>
    <mergeCell ref="D11:G11"/>
    <mergeCell ref="I36:J36"/>
    <mergeCell ref="C36:E36"/>
    <mergeCell ref="I37:J37"/>
    <mergeCell ref="C37:E37"/>
    <mergeCell ref="I38:J38"/>
    <mergeCell ref="C38:E38"/>
    <mergeCell ref="I33:J33"/>
    <mergeCell ref="I34:J34"/>
    <mergeCell ref="C34:E34"/>
    <mergeCell ref="I35:J35"/>
    <mergeCell ref="C35:E35"/>
    <mergeCell ref="I42:J42"/>
    <mergeCell ref="C42:E42"/>
    <mergeCell ref="I43:J43"/>
    <mergeCell ref="C43:E43"/>
    <mergeCell ref="I44:J44"/>
    <mergeCell ref="C44:E44"/>
    <mergeCell ref="I39:J39"/>
    <mergeCell ref="C39:E39"/>
    <mergeCell ref="I40:J40"/>
    <mergeCell ref="C40:E40"/>
    <mergeCell ref="I41:J41"/>
    <mergeCell ref="C41:E41"/>
    <mergeCell ref="I48:J48"/>
    <mergeCell ref="C48:E48"/>
    <mergeCell ref="I49:J49"/>
    <mergeCell ref="C49:E49"/>
    <mergeCell ref="I50:J50"/>
    <mergeCell ref="C50:E50"/>
    <mergeCell ref="I45:J45"/>
    <mergeCell ref="C45:E45"/>
    <mergeCell ref="I46:J46"/>
    <mergeCell ref="C46:E46"/>
    <mergeCell ref="I47:J47"/>
    <mergeCell ref="C47:E47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I66:J66"/>
    <mergeCell ref="C66:E66"/>
    <mergeCell ref="I67:J67"/>
    <mergeCell ref="I63:J63"/>
    <mergeCell ref="C63:E63"/>
    <mergeCell ref="I64:J64"/>
    <mergeCell ref="C64:E64"/>
    <mergeCell ref="I65:J65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346" t="s">
        <v>4</v>
      </c>
      <c r="B1" s="346"/>
      <c r="C1" s="347"/>
      <c r="D1" s="346"/>
      <c r="E1" s="346"/>
      <c r="F1" s="346"/>
      <c r="G1" s="346"/>
    </row>
    <row r="2" spans="1:7" ht="24.95" customHeight="1" x14ac:dyDescent="0.2">
      <c r="A2" s="61" t="s">
        <v>32</v>
      </c>
      <c r="B2" s="60"/>
      <c r="C2" s="348"/>
      <c r="D2" s="348"/>
      <c r="E2" s="348"/>
      <c r="F2" s="348"/>
      <c r="G2" s="349"/>
    </row>
    <row r="3" spans="1:7" ht="24.95" hidden="1" customHeight="1" x14ac:dyDescent="0.2">
      <c r="A3" s="61" t="s">
        <v>5</v>
      </c>
      <c r="B3" s="60"/>
      <c r="C3" s="348"/>
      <c r="D3" s="348"/>
      <c r="E3" s="348"/>
      <c r="F3" s="348"/>
      <c r="G3" s="349"/>
    </row>
    <row r="4" spans="1:7" ht="24.95" hidden="1" customHeight="1" x14ac:dyDescent="0.2">
      <c r="A4" s="61" t="s">
        <v>6</v>
      </c>
      <c r="B4" s="60"/>
      <c r="C4" s="348"/>
      <c r="D4" s="348"/>
      <c r="E4" s="348"/>
      <c r="F4" s="348"/>
      <c r="G4" s="349"/>
    </row>
    <row r="5" spans="1:7" hidden="1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373"/>
  <sheetViews>
    <sheetView topLeftCell="A327" workbookViewId="0">
      <selection activeCell="C265" sqref="C265"/>
    </sheetView>
  </sheetViews>
  <sheetFormatPr defaultRowHeight="12.75" outlineLevelRow="1" x14ac:dyDescent="0.2"/>
  <cols>
    <col min="1" max="1" width="4.28515625" customWidth="1"/>
    <col min="2" max="2" width="14.42578125" style="77" customWidth="1"/>
    <col min="3" max="3" width="38.28515625" style="77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369" t="s">
        <v>644</v>
      </c>
      <c r="B1" s="369"/>
      <c r="C1" s="369"/>
      <c r="D1" s="369"/>
      <c r="E1" s="369"/>
      <c r="F1" s="369"/>
      <c r="G1" s="369"/>
      <c r="AE1" t="s">
        <v>113</v>
      </c>
    </row>
    <row r="2" spans="1:60" ht="24.95" customHeight="1" x14ac:dyDescent="0.2">
      <c r="A2" s="111" t="s">
        <v>112</v>
      </c>
      <c r="B2" s="109"/>
      <c r="C2" s="370" t="s">
        <v>37</v>
      </c>
      <c r="D2" s="371"/>
      <c r="E2" s="371"/>
      <c r="F2" s="371"/>
      <c r="G2" s="372"/>
      <c r="AE2" t="s">
        <v>114</v>
      </c>
    </row>
    <row r="3" spans="1:60" ht="24.95" customHeight="1" x14ac:dyDescent="0.2">
      <c r="A3" s="112" t="s">
        <v>5</v>
      </c>
      <c r="B3" s="110"/>
      <c r="C3" s="373" t="s">
        <v>33</v>
      </c>
      <c r="D3" s="374"/>
      <c r="E3" s="374"/>
      <c r="F3" s="374"/>
      <c r="G3" s="375"/>
      <c r="AE3" t="s">
        <v>115</v>
      </c>
    </row>
    <row r="4" spans="1:60" ht="24.95" hidden="1" customHeight="1" x14ac:dyDescent="0.2">
      <c r="A4" s="112" t="s">
        <v>6</v>
      </c>
      <c r="B4" s="110"/>
      <c r="C4" s="373"/>
      <c r="D4" s="374"/>
      <c r="E4" s="374"/>
      <c r="F4" s="374"/>
      <c r="G4" s="375"/>
      <c r="AE4" t="s">
        <v>116</v>
      </c>
    </row>
    <row r="5" spans="1:60" hidden="1" x14ac:dyDescent="0.2">
      <c r="A5" s="113" t="s">
        <v>117</v>
      </c>
      <c r="B5" s="114"/>
      <c r="C5" s="115"/>
      <c r="D5" s="116"/>
      <c r="E5" s="116"/>
      <c r="F5" s="116"/>
      <c r="G5" s="117"/>
      <c r="AE5" t="s">
        <v>118</v>
      </c>
    </row>
    <row r="7" spans="1:60" ht="38.25" x14ac:dyDescent="0.2">
      <c r="A7" s="123" t="s">
        <v>119</v>
      </c>
      <c r="B7" s="124" t="s">
        <v>120</v>
      </c>
      <c r="C7" s="124" t="s">
        <v>121</v>
      </c>
      <c r="D7" s="123" t="s">
        <v>122</v>
      </c>
      <c r="E7" s="123" t="s">
        <v>123</v>
      </c>
      <c r="F7" s="118" t="s">
        <v>124</v>
      </c>
      <c r="G7" s="140" t="s">
        <v>22</v>
      </c>
      <c r="H7" s="141" t="s">
        <v>23</v>
      </c>
      <c r="I7" s="141" t="s">
        <v>125</v>
      </c>
      <c r="J7" s="141" t="s">
        <v>24</v>
      </c>
      <c r="K7" s="141" t="s">
        <v>126</v>
      </c>
      <c r="L7" s="141" t="s">
        <v>127</v>
      </c>
      <c r="M7" s="141" t="s">
        <v>128</v>
      </c>
      <c r="N7" s="141" t="s">
        <v>129</v>
      </c>
      <c r="O7" s="141" t="s">
        <v>130</v>
      </c>
      <c r="P7" s="141" t="s">
        <v>131</v>
      </c>
      <c r="Q7" s="141" t="s">
        <v>132</v>
      </c>
      <c r="R7" s="141" t="s">
        <v>133</v>
      </c>
      <c r="S7" s="141" t="s">
        <v>134</v>
      </c>
      <c r="T7" s="141" t="s">
        <v>135</v>
      </c>
      <c r="U7" s="126" t="s">
        <v>136</v>
      </c>
    </row>
    <row r="8" spans="1:60" x14ac:dyDescent="0.2">
      <c r="A8" s="142" t="s">
        <v>137</v>
      </c>
      <c r="B8" s="143" t="s">
        <v>46</v>
      </c>
      <c r="C8" s="144" t="s">
        <v>47</v>
      </c>
      <c r="D8" s="125"/>
      <c r="E8" s="145"/>
      <c r="F8" s="146"/>
      <c r="G8" s="146">
        <f>SUMIF(AE9:AE23,"&lt;&gt;NOR",G9:G23)</f>
        <v>0</v>
      </c>
      <c r="H8" s="146"/>
      <c r="I8" s="146">
        <f>SUM(I9:I23)</f>
        <v>0</v>
      </c>
      <c r="J8" s="146"/>
      <c r="K8" s="146">
        <f>SUM(K9:K23)</f>
        <v>0</v>
      </c>
      <c r="L8" s="146"/>
      <c r="M8" s="146">
        <f>SUM(M9:M23)</f>
        <v>0</v>
      </c>
      <c r="N8" s="125"/>
      <c r="O8" s="125">
        <f>SUM(O9:O23)</f>
        <v>6.7541000000000002</v>
      </c>
      <c r="P8" s="125"/>
      <c r="Q8" s="125">
        <f>SUM(Q9:Q23)</f>
        <v>0</v>
      </c>
      <c r="R8" s="125"/>
      <c r="S8" s="125"/>
      <c r="T8" s="142"/>
      <c r="U8" s="125">
        <f>SUM(U9:U23)</f>
        <v>22.279999999999998</v>
      </c>
      <c r="AE8" t="s">
        <v>138</v>
      </c>
    </row>
    <row r="9" spans="1:60" outlineLevel="1" x14ac:dyDescent="0.2">
      <c r="A9" s="120">
        <v>1</v>
      </c>
      <c r="B9" s="127" t="s">
        <v>139</v>
      </c>
      <c r="C9" s="158" t="s">
        <v>140</v>
      </c>
      <c r="D9" s="129" t="s">
        <v>141</v>
      </c>
      <c r="E9" s="134">
        <v>24.988</v>
      </c>
      <c r="F9" s="137"/>
      <c r="G9" s="138">
        <f>ROUND(E9*F9,2)</f>
        <v>0</v>
      </c>
      <c r="H9" s="137"/>
      <c r="I9" s="138">
        <f>ROUND(E9*H9,2)</f>
        <v>0</v>
      </c>
      <c r="J9" s="137"/>
      <c r="K9" s="138">
        <f>ROUND(E9*J9,2)</f>
        <v>0</v>
      </c>
      <c r="L9" s="138">
        <v>21</v>
      </c>
      <c r="M9" s="138">
        <f>G9*(1+L9/100)</f>
        <v>0</v>
      </c>
      <c r="N9" s="129">
        <v>0</v>
      </c>
      <c r="O9" s="129">
        <f>ROUND(E9*N9,5)</f>
        <v>0</v>
      </c>
      <c r="P9" s="129">
        <v>0</v>
      </c>
      <c r="Q9" s="129">
        <f>ROUND(E9*P9,5)</f>
        <v>0</v>
      </c>
      <c r="R9" s="129"/>
      <c r="S9" s="129"/>
      <c r="T9" s="130">
        <v>0.36499999999999999</v>
      </c>
      <c r="U9" s="129">
        <f>ROUND(E9*T9,2)</f>
        <v>9.1199999999999992</v>
      </c>
      <c r="V9" s="119"/>
      <c r="W9" s="119"/>
      <c r="X9" s="119"/>
      <c r="Y9" s="119"/>
      <c r="Z9" s="119"/>
      <c r="AA9" s="119"/>
      <c r="AB9" s="119"/>
      <c r="AC9" s="119"/>
      <c r="AD9" s="119"/>
      <c r="AE9" s="119" t="s">
        <v>142</v>
      </c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</row>
    <row r="10" spans="1:60" outlineLevel="1" x14ac:dyDescent="0.2">
      <c r="A10" s="120"/>
      <c r="B10" s="127"/>
      <c r="C10" s="159" t="s">
        <v>143</v>
      </c>
      <c r="D10" s="131"/>
      <c r="E10" s="135">
        <v>11.2</v>
      </c>
      <c r="F10" s="138"/>
      <c r="G10" s="138"/>
      <c r="H10" s="138"/>
      <c r="I10" s="138"/>
      <c r="J10" s="138"/>
      <c r="K10" s="138"/>
      <c r="L10" s="138"/>
      <c r="M10" s="138"/>
      <c r="N10" s="129"/>
      <c r="O10" s="129"/>
      <c r="P10" s="129"/>
      <c r="Q10" s="129"/>
      <c r="R10" s="129"/>
      <c r="S10" s="129"/>
      <c r="T10" s="130"/>
      <c r="U10" s="129"/>
      <c r="V10" s="119"/>
      <c r="W10" s="119"/>
      <c r="X10" s="119"/>
      <c r="Y10" s="119"/>
      <c r="Z10" s="119"/>
      <c r="AA10" s="119"/>
      <c r="AB10" s="119"/>
      <c r="AC10" s="119"/>
      <c r="AD10" s="119"/>
      <c r="AE10" s="119" t="s">
        <v>144</v>
      </c>
      <c r="AF10" s="119">
        <v>0</v>
      </c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</row>
    <row r="11" spans="1:60" outlineLevel="1" x14ac:dyDescent="0.2">
      <c r="A11" s="120"/>
      <c r="B11" s="127"/>
      <c r="C11" s="159" t="s">
        <v>145</v>
      </c>
      <c r="D11" s="131"/>
      <c r="E11" s="135">
        <v>0.28799999999999998</v>
      </c>
      <c r="F11" s="138"/>
      <c r="G11" s="138"/>
      <c r="H11" s="138"/>
      <c r="I11" s="138"/>
      <c r="J11" s="138"/>
      <c r="K11" s="138"/>
      <c r="L11" s="138"/>
      <c r="M11" s="138"/>
      <c r="N11" s="129"/>
      <c r="O11" s="129"/>
      <c r="P11" s="129"/>
      <c r="Q11" s="129"/>
      <c r="R11" s="129"/>
      <c r="S11" s="129"/>
      <c r="T11" s="130"/>
      <c r="U11" s="129"/>
      <c r="V11" s="119"/>
      <c r="W11" s="119"/>
      <c r="X11" s="119"/>
      <c r="Y11" s="119"/>
      <c r="Z11" s="119"/>
      <c r="AA11" s="119"/>
      <c r="AB11" s="119"/>
      <c r="AC11" s="119"/>
      <c r="AD11" s="119"/>
      <c r="AE11" s="119" t="s">
        <v>144</v>
      </c>
      <c r="AF11" s="119">
        <v>0</v>
      </c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</row>
    <row r="12" spans="1:60" outlineLevel="1" x14ac:dyDescent="0.2">
      <c r="A12" s="120"/>
      <c r="B12" s="127"/>
      <c r="C12" s="159" t="s">
        <v>146</v>
      </c>
      <c r="D12" s="131"/>
      <c r="E12" s="135">
        <v>13.5</v>
      </c>
      <c r="F12" s="138"/>
      <c r="G12" s="138"/>
      <c r="H12" s="138"/>
      <c r="I12" s="138"/>
      <c r="J12" s="138"/>
      <c r="K12" s="138"/>
      <c r="L12" s="138"/>
      <c r="M12" s="138"/>
      <c r="N12" s="129"/>
      <c r="O12" s="129"/>
      <c r="P12" s="129"/>
      <c r="Q12" s="129"/>
      <c r="R12" s="129"/>
      <c r="S12" s="129"/>
      <c r="T12" s="130"/>
      <c r="U12" s="129"/>
      <c r="V12" s="119"/>
      <c r="W12" s="119"/>
      <c r="X12" s="119"/>
      <c r="Y12" s="119"/>
      <c r="Z12" s="119"/>
      <c r="AA12" s="119"/>
      <c r="AB12" s="119"/>
      <c r="AC12" s="119"/>
      <c r="AD12" s="119"/>
      <c r="AE12" s="119" t="s">
        <v>144</v>
      </c>
      <c r="AF12" s="119">
        <v>0</v>
      </c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</row>
    <row r="13" spans="1:60" outlineLevel="1" x14ac:dyDescent="0.2">
      <c r="A13" s="120">
        <v>2</v>
      </c>
      <c r="B13" s="127" t="s">
        <v>147</v>
      </c>
      <c r="C13" s="158" t="s">
        <v>148</v>
      </c>
      <c r="D13" s="129" t="s">
        <v>141</v>
      </c>
      <c r="E13" s="134">
        <v>0.62</v>
      </c>
      <c r="F13" s="137"/>
      <c r="G13" s="138">
        <f>ROUND(E13*F13,2)</f>
        <v>0</v>
      </c>
      <c r="H13" s="137"/>
      <c r="I13" s="138">
        <f>ROUND(E13*H13,2)</f>
        <v>0</v>
      </c>
      <c r="J13" s="137"/>
      <c r="K13" s="138">
        <f>ROUND(E13*J13,2)</f>
        <v>0</v>
      </c>
      <c r="L13" s="138">
        <v>21</v>
      </c>
      <c r="M13" s="138">
        <f>G13*(1+L13/100)</f>
        <v>0</v>
      </c>
      <c r="N13" s="129">
        <v>0</v>
      </c>
      <c r="O13" s="129">
        <f>ROUND(E13*N13,5)</f>
        <v>0</v>
      </c>
      <c r="P13" s="129">
        <v>0</v>
      </c>
      <c r="Q13" s="129">
        <f>ROUND(E13*P13,5)</f>
        <v>0</v>
      </c>
      <c r="R13" s="129"/>
      <c r="S13" s="129"/>
      <c r="T13" s="130">
        <v>3.5329999999999999</v>
      </c>
      <c r="U13" s="129">
        <f>ROUND(E13*T13,2)</f>
        <v>2.19</v>
      </c>
      <c r="V13" s="119"/>
      <c r="W13" s="119"/>
      <c r="X13" s="119"/>
      <c r="Y13" s="119"/>
      <c r="Z13" s="119"/>
      <c r="AA13" s="119"/>
      <c r="AB13" s="119"/>
      <c r="AC13" s="119"/>
      <c r="AD13" s="119"/>
      <c r="AE13" s="119" t="s">
        <v>142</v>
      </c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</row>
    <row r="14" spans="1:60" outlineLevel="1" x14ac:dyDescent="0.2">
      <c r="A14" s="120"/>
      <c r="B14" s="127"/>
      <c r="C14" s="159" t="s">
        <v>149</v>
      </c>
      <c r="D14" s="131"/>
      <c r="E14" s="135">
        <v>0.2</v>
      </c>
      <c r="F14" s="138"/>
      <c r="G14" s="138"/>
      <c r="H14" s="138"/>
      <c r="I14" s="138"/>
      <c r="J14" s="138"/>
      <c r="K14" s="138"/>
      <c r="L14" s="138"/>
      <c r="M14" s="138"/>
      <c r="N14" s="129"/>
      <c r="O14" s="129"/>
      <c r="P14" s="129"/>
      <c r="Q14" s="129"/>
      <c r="R14" s="129"/>
      <c r="S14" s="129"/>
      <c r="T14" s="130"/>
      <c r="U14" s="129"/>
      <c r="V14" s="119"/>
      <c r="W14" s="119"/>
      <c r="X14" s="119"/>
      <c r="Y14" s="119"/>
      <c r="Z14" s="119"/>
      <c r="AA14" s="119"/>
      <c r="AB14" s="119"/>
      <c r="AC14" s="119"/>
      <c r="AD14" s="119"/>
      <c r="AE14" s="119" t="s">
        <v>144</v>
      </c>
      <c r="AF14" s="119">
        <v>0</v>
      </c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</row>
    <row r="15" spans="1:60" outlineLevel="1" x14ac:dyDescent="0.2">
      <c r="A15" s="120"/>
      <c r="B15" s="127"/>
      <c r="C15" s="159" t="s">
        <v>150</v>
      </c>
      <c r="D15" s="131"/>
      <c r="E15" s="135">
        <v>0.12</v>
      </c>
      <c r="F15" s="138"/>
      <c r="G15" s="138"/>
      <c r="H15" s="138"/>
      <c r="I15" s="138"/>
      <c r="J15" s="138"/>
      <c r="K15" s="138"/>
      <c r="L15" s="138"/>
      <c r="M15" s="138"/>
      <c r="N15" s="129"/>
      <c r="O15" s="129"/>
      <c r="P15" s="129"/>
      <c r="Q15" s="129"/>
      <c r="R15" s="129"/>
      <c r="S15" s="129"/>
      <c r="T15" s="130"/>
      <c r="U15" s="129"/>
      <c r="V15" s="119"/>
      <c r="W15" s="119"/>
      <c r="X15" s="119"/>
      <c r="Y15" s="119"/>
      <c r="Z15" s="119"/>
      <c r="AA15" s="119"/>
      <c r="AB15" s="119"/>
      <c r="AC15" s="119"/>
      <c r="AD15" s="119"/>
      <c r="AE15" s="119" t="s">
        <v>144</v>
      </c>
      <c r="AF15" s="119">
        <v>0</v>
      </c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</row>
    <row r="16" spans="1:60" outlineLevel="1" x14ac:dyDescent="0.2">
      <c r="A16" s="120"/>
      <c r="B16" s="127"/>
      <c r="C16" s="159" t="s">
        <v>151</v>
      </c>
      <c r="D16" s="131"/>
      <c r="E16" s="135">
        <v>0.3</v>
      </c>
      <c r="F16" s="138"/>
      <c r="G16" s="138"/>
      <c r="H16" s="138"/>
      <c r="I16" s="138"/>
      <c r="J16" s="138"/>
      <c r="K16" s="138"/>
      <c r="L16" s="138"/>
      <c r="M16" s="138"/>
      <c r="N16" s="129"/>
      <c r="O16" s="129"/>
      <c r="P16" s="129"/>
      <c r="Q16" s="129"/>
      <c r="R16" s="129"/>
      <c r="S16" s="129"/>
      <c r="T16" s="130"/>
      <c r="U16" s="129"/>
      <c r="V16" s="119"/>
      <c r="W16" s="119"/>
      <c r="X16" s="119"/>
      <c r="Y16" s="119"/>
      <c r="Z16" s="119"/>
      <c r="AA16" s="119"/>
      <c r="AB16" s="119"/>
      <c r="AC16" s="119"/>
      <c r="AD16" s="119"/>
      <c r="AE16" s="119" t="s">
        <v>144</v>
      </c>
      <c r="AF16" s="119">
        <v>0</v>
      </c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</row>
    <row r="17" spans="1:60" outlineLevel="1" x14ac:dyDescent="0.2">
      <c r="A17" s="120">
        <v>3</v>
      </c>
      <c r="B17" s="127" t="s">
        <v>152</v>
      </c>
      <c r="C17" s="158" t="s">
        <v>153</v>
      </c>
      <c r="D17" s="129" t="s">
        <v>141</v>
      </c>
      <c r="E17" s="134">
        <v>3.9729999999999999</v>
      </c>
      <c r="F17" s="137"/>
      <c r="G17" s="138">
        <f>ROUND(E17*F17,2)</f>
        <v>0</v>
      </c>
      <c r="H17" s="137"/>
      <c r="I17" s="138">
        <f>ROUND(E17*H17,2)</f>
        <v>0</v>
      </c>
      <c r="J17" s="137"/>
      <c r="K17" s="138">
        <f>ROUND(E17*J17,2)</f>
        <v>0</v>
      </c>
      <c r="L17" s="138">
        <v>21</v>
      </c>
      <c r="M17" s="138">
        <f>G17*(1+L17/100)</f>
        <v>0</v>
      </c>
      <c r="N17" s="129">
        <v>0</v>
      </c>
      <c r="O17" s="129">
        <f>ROUND(E17*N17,5)</f>
        <v>0</v>
      </c>
      <c r="P17" s="129">
        <v>0</v>
      </c>
      <c r="Q17" s="129">
        <f>ROUND(E17*P17,5)</f>
        <v>0</v>
      </c>
      <c r="R17" s="129"/>
      <c r="S17" s="129"/>
      <c r="T17" s="130">
        <v>7.3999999999999996E-2</v>
      </c>
      <c r="U17" s="129">
        <f>ROUND(E17*T17,2)</f>
        <v>0.28999999999999998</v>
      </c>
      <c r="V17" s="119"/>
      <c r="W17" s="119"/>
      <c r="X17" s="119"/>
      <c r="Y17" s="119"/>
      <c r="Z17" s="119"/>
      <c r="AA17" s="119"/>
      <c r="AB17" s="119"/>
      <c r="AC17" s="119"/>
      <c r="AD17" s="119"/>
      <c r="AE17" s="119" t="s">
        <v>142</v>
      </c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</row>
    <row r="18" spans="1:60" outlineLevel="1" x14ac:dyDescent="0.2">
      <c r="A18" s="120">
        <v>4</v>
      </c>
      <c r="B18" s="127" t="s">
        <v>154</v>
      </c>
      <c r="C18" s="158" t="s">
        <v>155</v>
      </c>
      <c r="D18" s="129" t="s">
        <v>141</v>
      </c>
      <c r="E18" s="134">
        <v>21.626999999999999</v>
      </c>
      <c r="F18" s="137"/>
      <c r="G18" s="138">
        <f>ROUND(E18*F18,2)</f>
        <v>0</v>
      </c>
      <c r="H18" s="137"/>
      <c r="I18" s="138">
        <f>ROUND(E18*H18,2)</f>
        <v>0</v>
      </c>
      <c r="J18" s="137"/>
      <c r="K18" s="138">
        <f>ROUND(E18*J18,2)</f>
        <v>0</v>
      </c>
      <c r="L18" s="138">
        <v>21</v>
      </c>
      <c r="M18" s="138">
        <f>G18*(1+L18/100)</f>
        <v>0</v>
      </c>
      <c r="N18" s="129">
        <v>0</v>
      </c>
      <c r="O18" s="129">
        <f>ROUND(E18*N18,5)</f>
        <v>0</v>
      </c>
      <c r="P18" s="129">
        <v>0</v>
      </c>
      <c r="Q18" s="129">
        <f>ROUND(E18*P18,5)</f>
        <v>0</v>
      </c>
      <c r="R18" s="129"/>
      <c r="S18" s="129"/>
      <c r="T18" s="130">
        <v>0.20200000000000001</v>
      </c>
      <c r="U18" s="129">
        <f>ROUND(E18*T18,2)</f>
        <v>4.37</v>
      </c>
      <c r="V18" s="119"/>
      <c r="W18" s="119"/>
      <c r="X18" s="119"/>
      <c r="Y18" s="119"/>
      <c r="Z18" s="119"/>
      <c r="AA18" s="119"/>
      <c r="AB18" s="119"/>
      <c r="AC18" s="119"/>
      <c r="AD18" s="119"/>
      <c r="AE18" s="119" t="s">
        <v>142</v>
      </c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</row>
    <row r="19" spans="1:60" outlineLevel="1" x14ac:dyDescent="0.2">
      <c r="A19" s="120"/>
      <c r="B19" s="127"/>
      <c r="C19" s="159" t="s">
        <v>156</v>
      </c>
      <c r="D19" s="131"/>
      <c r="E19" s="135">
        <v>21.626999999999999</v>
      </c>
      <c r="F19" s="138"/>
      <c r="G19" s="138"/>
      <c r="H19" s="138"/>
      <c r="I19" s="138"/>
      <c r="J19" s="138"/>
      <c r="K19" s="138"/>
      <c r="L19" s="138"/>
      <c r="M19" s="138"/>
      <c r="N19" s="129"/>
      <c r="O19" s="129"/>
      <c r="P19" s="129"/>
      <c r="Q19" s="129"/>
      <c r="R19" s="129"/>
      <c r="S19" s="129"/>
      <c r="T19" s="130"/>
      <c r="U19" s="129"/>
      <c r="V19" s="119"/>
      <c r="W19" s="119"/>
      <c r="X19" s="119"/>
      <c r="Y19" s="119"/>
      <c r="Z19" s="119"/>
      <c r="AA19" s="119"/>
      <c r="AB19" s="119"/>
      <c r="AC19" s="119"/>
      <c r="AD19" s="119"/>
      <c r="AE19" s="119" t="s">
        <v>144</v>
      </c>
      <c r="AF19" s="119">
        <v>0</v>
      </c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</row>
    <row r="20" spans="1:60" ht="22.5" outlineLevel="1" x14ac:dyDescent="0.2">
      <c r="A20" s="120">
        <v>5</v>
      </c>
      <c r="B20" s="127" t="s">
        <v>157</v>
      </c>
      <c r="C20" s="158" t="s">
        <v>158</v>
      </c>
      <c r="D20" s="129" t="s">
        <v>141</v>
      </c>
      <c r="E20" s="134">
        <v>3.9729999999999999</v>
      </c>
      <c r="F20" s="137"/>
      <c r="G20" s="138">
        <f>ROUND(E20*F20,2)</f>
        <v>0</v>
      </c>
      <c r="H20" s="137"/>
      <c r="I20" s="138">
        <f>ROUND(E20*H20,2)</f>
        <v>0</v>
      </c>
      <c r="J20" s="137"/>
      <c r="K20" s="138">
        <f>ROUND(E20*J20,2)</f>
        <v>0</v>
      </c>
      <c r="L20" s="138">
        <v>21</v>
      </c>
      <c r="M20" s="138">
        <f>G20*(1+L20/100)</f>
        <v>0</v>
      </c>
      <c r="N20" s="129">
        <v>1.7</v>
      </c>
      <c r="O20" s="129">
        <f>ROUND(E20*N20,5)</f>
        <v>6.7541000000000002</v>
      </c>
      <c r="P20" s="129">
        <v>0</v>
      </c>
      <c r="Q20" s="129">
        <f>ROUND(E20*P20,5)</f>
        <v>0</v>
      </c>
      <c r="R20" s="129"/>
      <c r="S20" s="129"/>
      <c r="T20" s="130">
        <v>1.587</v>
      </c>
      <c r="U20" s="129">
        <f>ROUND(E20*T20,2)</f>
        <v>6.31</v>
      </c>
      <c r="V20" s="119"/>
      <c r="W20" s="119"/>
      <c r="X20" s="119"/>
      <c r="Y20" s="119"/>
      <c r="Z20" s="119"/>
      <c r="AA20" s="119"/>
      <c r="AB20" s="119"/>
      <c r="AC20" s="119"/>
      <c r="AD20" s="119"/>
      <c r="AE20" s="119" t="s">
        <v>142</v>
      </c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</row>
    <row r="21" spans="1:60" outlineLevel="1" x14ac:dyDescent="0.2">
      <c r="A21" s="120"/>
      <c r="B21" s="127"/>
      <c r="C21" s="159" t="s">
        <v>159</v>
      </c>
      <c r="D21" s="131"/>
      <c r="E21" s="135">
        <v>2.8</v>
      </c>
      <c r="F21" s="138"/>
      <c r="G21" s="138"/>
      <c r="H21" s="138"/>
      <c r="I21" s="138"/>
      <c r="J21" s="138"/>
      <c r="K21" s="138"/>
      <c r="L21" s="138"/>
      <c r="M21" s="138"/>
      <c r="N21" s="129"/>
      <c r="O21" s="129"/>
      <c r="P21" s="129"/>
      <c r="Q21" s="129"/>
      <c r="R21" s="129"/>
      <c r="S21" s="129"/>
      <c r="T21" s="130"/>
      <c r="U21" s="129"/>
      <c r="V21" s="119"/>
      <c r="W21" s="119"/>
      <c r="X21" s="119"/>
      <c r="Y21" s="119"/>
      <c r="Z21" s="119"/>
      <c r="AA21" s="119"/>
      <c r="AB21" s="119"/>
      <c r="AC21" s="119"/>
      <c r="AD21" s="119"/>
      <c r="AE21" s="119" t="s">
        <v>144</v>
      </c>
      <c r="AF21" s="119">
        <v>0</v>
      </c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</row>
    <row r="22" spans="1:60" outlineLevel="1" x14ac:dyDescent="0.2">
      <c r="A22" s="120"/>
      <c r="B22" s="127"/>
      <c r="C22" s="159" t="s">
        <v>160</v>
      </c>
      <c r="D22" s="131"/>
      <c r="E22" s="135">
        <v>4.8000000000000001E-2</v>
      </c>
      <c r="F22" s="138"/>
      <c r="G22" s="138"/>
      <c r="H22" s="138"/>
      <c r="I22" s="138"/>
      <c r="J22" s="138"/>
      <c r="K22" s="138"/>
      <c r="L22" s="138"/>
      <c r="M22" s="138"/>
      <c r="N22" s="129"/>
      <c r="O22" s="129"/>
      <c r="P22" s="129"/>
      <c r="Q22" s="129"/>
      <c r="R22" s="129"/>
      <c r="S22" s="129"/>
      <c r="T22" s="130"/>
      <c r="U22" s="129"/>
      <c r="V22" s="119"/>
      <c r="W22" s="119"/>
      <c r="X22" s="119"/>
      <c r="Y22" s="119"/>
      <c r="Z22" s="119"/>
      <c r="AA22" s="119"/>
      <c r="AB22" s="119"/>
      <c r="AC22" s="119"/>
      <c r="AD22" s="119"/>
      <c r="AE22" s="119" t="s">
        <v>144</v>
      </c>
      <c r="AF22" s="119">
        <v>0</v>
      </c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</row>
    <row r="23" spans="1:60" outlineLevel="1" x14ac:dyDescent="0.2">
      <c r="A23" s="120"/>
      <c r="B23" s="127"/>
      <c r="C23" s="159" t="s">
        <v>161</v>
      </c>
      <c r="D23" s="131"/>
      <c r="E23" s="135">
        <v>1.125</v>
      </c>
      <c r="F23" s="138"/>
      <c r="G23" s="138"/>
      <c r="H23" s="138"/>
      <c r="I23" s="138"/>
      <c r="J23" s="138"/>
      <c r="K23" s="138"/>
      <c r="L23" s="138"/>
      <c r="M23" s="138"/>
      <c r="N23" s="129"/>
      <c r="O23" s="129"/>
      <c r="P23" s="129"/>
      <c r="Q23" s="129"/>
      <c r="R23" s="129"/>
      <c r="S23" s="129"/>
      <c r="T23" s="130"/>
      <c r="U23" s="129"/>
      <c r="V23" s="119"/>
      <c r="W23" s="119"/>
      <c r="X23" s="119"/>
      <c r="Y23" s="119"/>
      <c r="Z23" s="119"/>
      <c r="AA23" s="119"/>
      <c r="AB23" s="119"/>
      <c r="AC23" s="119"/>
      <c r="AD23" s="119"/>
      <c r="AE23" s="119" t="s">
        <v>144</v>
      </c>
      <c r="AF23" s="119">
        <v>0</v>
      </c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</row>
    <row r="24" spans="1:60" x14ac:dyDescent="0.2">
      <c r="A24" s="121" t="s">
        <v>137</v>
      </c>
      <c r="B24" s="128" t="s">
        <v>48</v>
      </c>
      <c r="C24" s="160" t="s">
        <v>49</v>
      </c>
      <c r="D24" s="132"/>
      <c r="E24" s="136"/>
      <c r="F24" s="139"/>
      <c r="G24" s="139">
        <f>SUMIF(AE25:AE52,"&lt;&gt;NOR",G25:G52)</f>
        <v>0</v>
      </c>
      <c r="H24" s="139"/>
      <c r="I24" s="139">
        <f>SUM(I25:I52)</f>
        <v>0</v>
      </c>
      <c r="J24" s="139"/>
      <c r="K24" s="139">
        <f>SUM(K25:K52)</f>
        <v>0</v>
      </c>
      <c r="L24" s="139"/>
      <c r="M24" s="139">
        <f>SUM(M25:M52)</f>
        <v>0</v>
      </c>
      <c r="N24" s="132"/>
      <c r="O24" s="132">
        <f>SUM(O25:O52)</f>
        <v>6.6106199999999999</v>
      </c>
      <c r="P24" s="132"/>
      <c r="Q24" s="132">
        <f>SUM(Q25:Q52)</f>
        <v>0</v>
      </c>
      <c r="R24" s="132"/>
      <c r="S24" s="132"/>
      <c r="T24" s="133"/>
      <c r="U24" s="132">
        <f>SUM(U25:U52)</f>
        <v>397.78000000000003</v>
      </c>
      <c r="AE24" t="s">
        <v>138</v>
      </c>
    </row>
    <row r="25" spans="1:60" ht="22.5" outlineLevel="1" x14ac:dyDescent="0.2">
      <c r="A25" s="120">
        <v>6</v>
      </c>
      <c r="B25" s="127" t="s">
        <v>162</v>
      </c>
      <c r="C25" s="158" t="s">
        <v>163</v>
      </c>
      <c r="D25" s="129" t="s">
        <v>164</v>
      </c>
      <c r="E25" s="134">
        <v>2</v>
      </c>
      <c r="F25" s="137"/>
      <c r="G25" s="138">
        <f>ROUND(E25*F25,2)</f>
        <v>0</v>
      </c>
      <c r="H25" s="137"/>
      <c r="I25" s="138">
        <f>ROUND(E25*H25,2)</f>
        <v>0</v>
      </c>
      <c r="J25" s="137"/>
      <c r="K25" s="138">
        <f>ROUND(E25*J25,2)</f>
        <v>0</v>
      </c>
      <c r="L25" s="138">
        <v>21</v>
      </c>
      <c r="M25" s="138">
        <f>G25*(1+L25/100)</f>
        <v>0</v>
      </c>
      <c r="N25" s="129">
        <v>0.11765</v>
      </c>
      <c r="O25" s="129">
        <f>ROUND(E25*N25,5)</f>
        <v>0.23530000000000001</v>
      </c>
      <c r="P25" s="129">
        <v>0</v>
      </c>
      <c r="Q25" s="129">
        <f>ROUND(E25*P25,5)</f>
        <v>0</v>
      </c>
      <c r="R25" s="129"/>
      <c r="S25" s="129"/>
      <c r="T25" s="130">
        <v>0.71499999999999997</v>
      </c>
      <c r="U25" s="129">
        <f>ROUND(E25*T25,2)</f>
        <v>1.43</v>
      </c>
      <c r="V25" s="119"/>
      <c r="W25" s="119"/>
      <c r="X25" s="119"/>
      <c r="Y25" s="119"/>
      <c r="Z25" s="119"/>
      <c r="AA25" s="119"/>
      <c r="AB25" s="119"/>
      <c r="AC25" s="119"/>
      <c r="AD25" s="119"/>
      <c r="AE25" s="119" t="s">
        <v>142</v>
      </c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</row>
    <row r="26" spans="1:60" ht="22.5" outlineLevel="1" x14ac:dyDescent="0.2">
      <c r="A26" s="120">
        <v>7</v>
      </c>
      <c r="B26" s="127" t="s">
        <v>165</v>
      </c>
      <c r="C26" s="158" t="s">
        <v>166</v>
      </c>
      <c r="D26" s="129" t="s">
        <v>164</v>
      </c>
      <c r="E26" s="134">
        <v>2</v>
      </c>
      <c r="F26" s="137"/>
      <c r="G26" s="138">
        <f>ROUND(E26*F26,2)</f>
        <v>0</v>
      </c>
      <c r="H26" s="137"/>
      <c r="I26" s="138">
        <f>ROUND(E26*H26,2)</f>
        <v>0</v>
      </c>
      <c r="J26" s="137"/>
      <c r="K26" s="138">
        <f>ROUND(E26*J26,2)</f>
        <v>0</v>
      </c>
      <c r="L26" s="138">
        <v>21</v>
      </c>
      <c r="M26" s="138">
        <f>G26*(1+L26/100)</f>
        <v>0</v>
      </c>
      <c r="N26" s="129">
        <v>0.16</v>
      </c>
      <c r="O26" s="129">
        <f>ROUND(E26*N26,5)</f>
        <v>0.32</v>
      </c>
      <c r="P26" s="129">
        <v>0</v>
      </c>
      <c r="Q26" s="129">
        <f>ROUND(E26*P26,5)</f>
        <v>0</v>
      </c>
      <c r="R26" s="129"/>
      <c r="S26" s="129"/>
      <c r="T26" s="130">
        <v>0.78200000000000003</v>
      </c>
      <c r="U26" s="129">
        <f>ROUND(E26*T26,2)</f>
        <v>1.56</v>
      </c>
      <c r="V26" s="119"/>
      <c r="W26" s="119"/>
      <c r="X26" s="119"/>
      <c r="Y26" s="119"/>
      <c r="Z26" s="119"/>
      <c r="AA26" s="119"/>
      <c r="AB26" s="119"/>
      <c r="AC26" s="119"/>
      <c r="AD26" s="119"/>
      <c r="AE26" s="119" t="s">
        <v>142</v>
      </c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</row>
    <row r="27" spans="1:60" ht="22.5" outlineLevel="1" x14ac:dyDescent="0.2">
      <c r="A27" s="120">
        <v>8</v>
      </c>
      <c r="B27" s="127" t="s">
        <v>167</v>
      </c>
      <c r="C27" s="158" t="s">
        <v>168</v>
      </c>
      <c r="D27" s="129" t="s">
        <v>169</v>
      </c>
      <c r="E27" s="134">
        <v>69.918999999999997</v>
      </c>
      <c r="F27" s="137"/>
      <c r="G27" s="138">
        <f>ROUND(E27*F27,2)</f>
        <v>0</v>
      </c>
      <c r="H27" s="137"/>
      <c r="I27" s="138">
        <f>ROUND(E27*H27,2)</f>
        <v>0</v>
      </c>
      <c r="J27" s="137"/>
      <c r="K27" s="138">
        <f>ROUND(E27*J27,2)</f>
        <v>0</v>
      </c>
      <c r="L27" s="138">
        <v>21</v>
      </c>
      <c r="M27" s="138">
        <f>G27*(1+L27/100)</f>
        <v>0</v>
      </c>
      <c r="N27" s="129">
        <v>2.163E-2</v>
      </c>
      <c r="O27" s="129">
        <f>ROUND(E27*N27,5)</f>
        <v>1.5123500000000001</v>
      </c>
      <c r="P27" s="129">
        <v>0</v>
      </c>
      <c r="Q27" s="129">
        <f>ROUND(E27*P27,5)</f>
        <v>0</v>
      </c>
      <c r="R27" s="129"/>
      <c r="S27" s="129"/>
      <c r="T27" s="130">
        <v>1.099</v>
      </c>
      <c r="U27" s="129">
        <f>ROUND(E27*T27,2)</f>
        <v>76.84</v>
      </c>
      <c r="V27" s="119"/>
      <c r="W27" s="119"/>
      <c r="X27" s="119"/>
      <c r="Y27" s="119"/>
      <c r="Z27" s="119"/>
      <c r="AA27" s="119"/>
      <c r="AB27" s="119"/>
      <c r="AC27" s="119"/>
      <c r="AD27" s="119"/>
      <c r="AE27" s="119" t="s">
        <v>142</v>
      </c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</row>
    <row r="28" spans="1:60" outlineLevel="1" x14ac:dyDescent="0.2">
      <c r="A28" s="120"/>
      <c r="B28" s="127"/>
      <c r="C28" s="159" t="s">
        <v>170</v>
      </c>
      <c r="D28" s="131"/>
      <c r="E28" s="135">
        <v>34.667999999999999</v>
      </c>
      <c r="F28" s="138"/>
      <c r="G28" s="138"/>
      <c r="H28" s="138"/>
      <c r="I28" s="138"/>
      <c r="J28" s="138"/>
      <c r="K28" s="138"/>
      <c r="L28" s="138"/>
      <c r="M28" s="138"/>
      <c r="N28" s="129"/>
      <c r="O28" s="129"/>
      <c r="P28" s="129"/>
      <c r="Q28" s="129"/>
      <c r="R28" s="129"/>
      <c r="S28" s="129"/>
      <c r="T28" s="130"/>
      <c r="U28" s="129"/>
      <c r="V28" s="119"/>
      <c r="W28" s="119"/>
      <c r="X28" s="119"/>
      <c r="Y28" s="119"/>
      <c r="Z28" s="119"/>
      <c r="AA28" s="119"/>
      <c r="AB28" s="119"/>
      <c r="AC28" s="119"/>
      <c r="AD28" s="119"/>
      <c r="AE28" s="119" t="s">
        <v>144</v>
      </c>
      <c r="AF28" s="119">
        <v>0</v>
      </c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</row>
    <row r="29" spans="1:60" outlineLevel="1" x14ac:dyDescent="0.2">
      <c r="A29" s="120"/>
      <c r="B29" s="127"/>
      <c r="C29" s="159" t="s">
        <v>171</v>
      </c>
      <c r="D29" s="131"/>
      <c r="E29" s="135">
        <v>36.799999999999997</v>
      </c>
      <c r="F29" s="138"/>
      <c r="G29" s="138"/>
      <c r="H29" s="138"/>
      <c r="I29" s="138"/>
      <c r="J29" s="138"/>
      <c r="K29" s="138"/>
      <c r="L29" s="138"/>
      <c r="M29" s="138"/>
      <c r="N29" s="129"/>
      <c r="O29" s="129"/>
      <c r="P29" s="129"/>
      <c r="Q29" s="129"/>
      <c r="R29" s="129"/>
      <c r="S29" s="129"/>
      <c r="T29" s="130"/>
      <c r="U29" s="129"/>
      <c r="V29" s="119"/>
      <c r="W29" s="119"/>
      <c r="X29" s="119"/>
      <c r="Y29" s="119"/>
      <c r="Z29" s="119"/>
      <c r="AA29" s="119"/>
      <c r="AB29" s="119"/>
      <c r="AC29" s="119"/>
      <c r="AD29" s="119"/>
      <c r="AE29" s="119" t="s">
        <v>144</v>
      </c>
      <c r="AF29" s="119">
        <v>0</v>
      </c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</row>
    <row r="30" spans="1:60" outlineLevel="1" x14ac:dyDescent="0.2">
      <c r="A30" s="120"/>
      <c r="B30" s="127"/>
      <c r="C30" s="159" t="s">
        <v>172</v>
      </c>
      <c r="D30" s="131"/>
      <c r="E30" s="135">
        <v>-7.0019999999999998</v>
      </c>
      <c r="F30" s="138"/>
      <c r="G30" s="138"/>
      <c r="H30" s="138"/>
      <c r="I30" s="138"/>
      <c r="J30" s="138"/>
      <c r="K30" s="138"/>
      <c r="L30" s="138"/>
      <c r="M30" s="138"/>
      <c r="N30" s="129"/>
      <c r="O30" s="129"/>
      <c r="P30" s="129"/>
      <c r="Q30" s="129"/>
      <c r="R30" s="129"/>
      <c r="S30" s="129"/>
      <c r="T30" s="130"/>
      <c r="U30" s="129"/>
      <c r="V30" s="119"/>
      <c r="W30" s="119"/>
      <c r="X30" s="119"/>
      <c r="Y30" s="119"/>
      <c r="Z30" s="119"/>
      <c r="AA30" s="119"/>
      <c r="AB30" s="119"/>
      <c r="AC30" s="119"/>
      <c r="AD30" s="119"/>
      <c r="AE30" s="119" t="s">
        <v>144</v>
      </c>
      <c r="AF30" s="119">
        <v>0</v>
      </c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</row>
    <row r="31" spans="1:60" outlineLevel="1" x14ac:dyDescent="0.2">
      <c r="A31" s="120"/>
      <c r="B31" s="127"/>
      <c r="C31" s="159" t="s">
        <v>173</v>
      </c>
      <c r="D31" s="131"/>
      <c r="E31" s="135">
        <v>5.4530000000000003</v>
      </c>
      <c r="F31" s="138"/>
      <c r="G31" s="138"/>
      <c r="H31" s="138"/>
      <c r="I31" s="138"/>
      <c r="J31" s="138"/>
      <c r="K31" s="138"/>
      <c r="L31" s="138"/>
      <c r="M31" s="138"/>
      <c r="N31" s="129"/>
      <c r="O31" s="129"/>
      <c r="P31" s="129"/>
      <c r="Q31" s="129"/>
      <c r="R31" s="129"/>
      <c r="S31" s="129"/>
      <c r="T31" s="130"/>
      <c r="U31" s="129"/>
      <c r="V31" s="119"/>
      <c r="W31" s="119"/>
      <c r="X31" s="119"/>
      <c r="Y31" s="119"/>
      <c r="Z31" s="119"/>
      <c r="AA31" s="119"/>
      <c r="AB31" s="119"/>
      <c r="AC31" s="119"/>
      <c r="AD31" s="119"/>
      <c r="AE31" s="119" t="s">
        <v>144</v>
      </c>
      <c r="AF31" s="119">
        <v>0</v>
      </c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</row>
    <row r="32" spans="1:60" ht="22.5" outlineLevel="1" x14ac:dyDescent="0.2">
      <c r="A32" s="120">
        <v>9</v>
      </c>
      <c r="B32" s="127" t="s">
        <v>174</v>
      </c>
      <c r="C32" s="158" t="s">
        <v>175</v>
      </c>
      <c r="D32" s="129" t="s">
        <v>169</v>
      </c>
      <c r="E32" s="134">
        <v>27.849</v>
      </c>
      <c r="F32" s="137"/>
      <c r="G32" s="138">
        <f>ROUND(E32*F32,2)</f>
        <v>0</v>
      </c>
      <c r="H32" s="137"/>
      <c r="I32" s="138">
        <f>ROUND(E32*H32,2)</f>
        <v>0</v>
      </c>
      <c r="J32" s="137"/>
      <c r="K32" s="138">
        <f>ROUND(E32*J32,2)</f>
        <v>0</v>
      </c>
      <c r="L32" s="138">
        <v>21</v>
      </c>
      <c r="M32" s="138">
        <f>G32*(1+L32/100)</f>
        <v>0</v>
      </c>
      <c r="N32" s="129">
        <v>4.2419999999999999E-2</v>
      </c>
      <c r="O32" s="129">
        <f>ROUND(E32*N32,5)</f>
        <v>1.1813499999999999</v>
      </c>
      <c r="P32" s="129">
        <v>0</v>
      </c>
      <c r="Q32" s="129">
        <f>ROUND(E32*P32,5)</f>
        <v>0</v>
      </c>
      <c r="R32" s="129"/>
      <c r="S32" s="129"/>
      <c r="T32" s="130">
        <v>1.4039999999999999</v>
      </c>
      <c r="U32" s="129">
        <f>ROUND(E32*T32,2)</f>
        <v>39.1</v>
      </c>
      <c r="V32" s="119"/>
      <c r="W32" s="119"/>
      <c r="X32" s="119"/>
      <c r="Y32" s="119"/>
      <c r="Z32" s="119"/>
      <c r="AA32" s="119"/>
      <c r="AB32" s="119"/>
      <c r="AC32" s="119"/>
      <c r="AD32" s="119"/>
      <c r="AE32" s="119" t="s">
        <v>142</v>
      </c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</row>
    <row r="33" spans="1:60" outlineLevel="1" x14ac:dyDescent="0.2">
      <c r="A33" s="120"/>
      <c r="B33" s="127"/>
      <c r="C33" s="159" t="s">
        <v>176</v>
      </c>
      <c r="D33" s="131"/>
      <c r="E33" s="135">
        <v>18.54</v>
      </c>
      <c r="F33" s="138"/>
      <c r="G33" s="138"/>
      <c r="H33" s="138"/>
      <c r="I33" s="138"/>
      <c r="J33" s="138"/>
      <c r="K33" s="138"/>
      <c r="L33" s="138"/>
      <c r="M33" s="138"/>
      <c r="N33" s="129"/>
      <c r="O33" s="129"/>
      <c r="P33" s="129"/>
      <c r="Q33" s="129"/>
      <c r="R33" s="129"/>
      <c r="S33" s="129"/>
      <c r="T33" s="130"/>
      <c r="U33" s="129"/>
      <c r="V33" s="119"/>
      <c r="W33" s="119"/>
      <c r="X33" s="119"/>
      <c r="Y33" s="119"/>
      <c r="Z33" s="119"/>
      <c r="AA33" s="119"/>
      <c r="AB33" s="119"/>
      <c r="AC33" s="119"/>
      <c r="AD33" s="119"/>
      <c r="AE33" s="119" t="s">
        <v>144</v>
      </c>
      <c r="AF33" s="119">
        <v>0</v>
      </c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</row>
    <row r="34" spans="1:60" outlineLevel="1" x14ac:dyDescent="0.2">
      <c r="A34" s="120"/>
      <c r="B34" s="127"/>
      <c r="C34" s="159" t="s">
        <v>177</v>
      </c>
      <c r="D34" s="131"/>
      <c r="E34" s="135">
        <v>5.6710000000000003</v>
      </c>
      <c r="F34" s="138"/>
      <c r="G34" s="138"/>
      <c r="H34" s="138"/>
      <c r="I34" s="138"/>
      <c r="J34" s="138"/>
      <c r="K34" s="138"/>
      <c r="L34" s="138"/>
      <c r="M34" s="138"/>
      <c r="N34" s="129"/>
      <c r="O34" s="129"/>
      <c r="P34" s="129"/>
      <c r="Q34" s="129"/>
      <c r="R34" s="129"/>
      <c r="S34" s="129"/>
      <c r="T34" s="130"/>
      <c r="U34" s="129"/>
      <c r="V34" s="119"/>
      <c r="W34" s="119"/>
      <c r="X34" s="119"/>
      <c r="Y34" s="119"/>
      <c r="Z34" s="119"/>
      <c r="AA34" s="119"/>
      <c r="AB34" s="119"/>
      <c r="AC34" s="119"/>
      <c r="AD34" s="119"/>
      <c r="AE34" s="119" t="s">
        <v>144</v>
      </c>
      <c r="AF34" s="119">
        <v>0</v>
      </c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</row>
    <row r="35" spans="1:60" outlineLevel="1" x14ac:dyDescent="0.2">
      <c r="A35" s="120"/>
      <c r="B35" s="127"/>
      <c r="C35" s="159" t="s">
        <v>178</v>
      </c>
      <c r="D35" s="131"/>
      <c r="E35" s="135">
        <v>7.59</v>
      </c>
      <c r="F35" s="138"/>
      <c r="G35" s="138"/>
      <c r="H35" s="138"/>
      <c r="I35" s="138"/>
      <c r="J35" s="138"/>
      <c r="K35" s="138"/>
      <c r="L35" s="138"/>
      <c r="M35" s="138"/>
      <c r="N35" s="129"/>
      <c r="O35" s="129"/>
      <c r="P35" s="129"/>
      <c r="Q35" s="129"/>
      <c r="R35" s="129"/>
      <c r="S35" s="129"/>
      <c r="T35" s="130"/>
      <c r="U35" s="129"/>
      <c r="V35" s="119"/>
      <c r="W35" s="119"/>
      <c r="X35" s="119"/>
      <c r="Y35" s="119"/>
      <c r="Z35" s="119"/>
      <c r="AA35" s="119"/>
      <c r="AB35" s="119"/>
      <c r="AC35" s="119"/>
      <c r="AD35" s="119"/>
      <c r="AE35" s="119" t="s">
        <v>144</v>
      </c>
      <c r="AF35" s="119">
        <v>0</v>
      </c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</row>
    <row r="36" spans="1:60" outlineLevel="1" x14ac:dyDescent="0.2">
      <c r="A36" s="120"/>
      <c r="B36" s="127"/>
      <c r="C36" s="159" t="s">
        <v>179</v>
      </c>
      <c r="D36" s="131"/>
      <c r="E36" s="135">
        <v>-3.952</v>
      </c>
      <c r="F36" s="138"/>
      <c r="G36" s="138"/>
      <c r="H36" s="138"/>
      <c r="I36" s="138"/>
      <c r="J36" s="138"/>
      <c r="K36" s="138"/>
      <c r="L36" s="138"/>
      <c r="M36" s="138"/>
      <c r="N36" s="129"/>
      <c r="O36" s="129"/>
      <c r="P36" s="129"/>
      <c r="Q36" s="129"/>
      <c r="R36" s="129"/>
      <c r="S36" s="129"/>
      <c r="T36" s="130"/>
      <c r="U36" s="129"/>
      <c r="V36" s="119"/>
      <c r="W36" s="119"/>
      <c r="X36" s="119"/>
      <c r="Y36" s="119"/>
      <c r="Z36" s="119"/>
      <c r="AA36" s="119"/>
      <c r="AB36" s="119"/>
      <c r="AC36" s="119"/>
      <c r="AD36" s="119"/>
      <c r="AE36" s="119" t="s">
        <v>144</v>
      </c>
      <c r="AF36" s="119">
        <v>0</v>
      </c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</row>
    <row r="37" spans="1:60" outlineLevel="1" x14ac:dyDescent="0.2">
      <c r="A37" s="120">
        <v>10</v>
      </c>
      <c r="B37" s="127" t="s">
        <v>180</v>
      </c>
      <c r="C37" s="158" t="s">
        <v>181</v>
      </c>
      <c r="D37" s="129" t="s">
        <v>169</v>
      </c>
      <c r="E37" s="134">
        <v>2.8210000000000002</v>
      </c>
      <c r="F37" s="137"/>
      <c r="G37" s="138">
        <f>ROUND(E37*F37,2)</f>
        <v>0</v>
      </c>
      <c r="H37" s="137"/>
      <c r="I37" s="138">
        <f>ROUND(E37*H37,2)</f>
        <v>0</v>
      </c>
      <c r="J37" s="137"/>
      <c r="K37" s="138">
        <f>ROUND(E37*J37,2)</f>
        <v>0</v>
      </c>
      <c r="L37" s="138">
        <v>21</v>
      </c>
      <c r="M37" s="138">
        <f>G37*(1+L37/100)</f>
        <v>0</v>
      </c>
      <c r="N37" s="129">
        <v>4.5440000000000001E-2</v>
      </c>
      <c r="O37" s="129">
        <f>ROUND(E37*N37,5)</f>
        <v>0.12819</v>
      </c>
      <c r="P37" s="129">
        <v>0</v>
      </c>
      <c r="Q37" s="129">
        <f>ROUND(E37*P37,5)</f>
        <v>0</v>
      </c>
      <c r="R37" s="129"/>
      <c r="S37" s="129"/>
      <c r="T37" s="130">
        <v>1.452</v>
      </c>
      <c r="U37" s="129">
        <f>ROUND(E37*T37,2)</f>
        <v>4.0999999999999996</v>
      </c>
      <c r="V37" s="119"/>
      <c r="W37" s="119"/>
      <c r="X37" s="119"/>
      <c r="Y37" s="119"/>
      <c r="Z37" s="119"/>
      <c r="AA37" s="119"/>
      <c r="AB37" s="119"/>
      <c r="AC37" s="119"/>
      <c r="AD37" s="119"/>
      <c r="AE37" s="119" t="s">
        <v>142</v>
      </c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</row>
    <row r="38" spans="1:60" outlineLevel="1" x14ac:dyDescent="0.2">
      <c r="A38" s="120"/>
      <c r="B38" s="127"/>
      <c r="C38" s="159" t="s">
        <v>182</v>
      </c>
      <c r="D38" s="131"/>
      <c r="E38" s="135">
        <v>4.2</v>
      </c>
      <c r="F38" s="138"/>
      <c r="G38" s="138"/>
      <c r="H38" s="138"/>
      <c r="I38" s="138"/>
      <c r="J38" s="138"/>
      <c r="K38" s="138"/>
      <c r="L38" s="138"/>
      <c r="M38" s="138"/>
      <c r="N38" s="129"/>
      <c r="O38" s="129"/>
      <c r="P38" s="129"/>
      <c r="Q38" s="129"/>
      <c r="R38" s="129"/>
      <c r="S38" s="129"/>
      <c r="T38" s="130"/>
      <c r="U38" s="129"/>
      <c r="V38" s="119"/>
      <c r="W38" s="119"/>
      <c r="X38" s="119"/>
      <c r="Y38" s="119"/>
      <c r="Z38" s="119"/>
      <c r="AA38" s="119"/>
      <c r="AB38" s="119"/>
      <c r="AC38" s="119"/>
      <c r="AD38" s="119"/>
      <c r="AE38" s="119" t="s">
        <v>144</v>
      </c>
      <c r="AF38" s="119">
        <v>0</v>
      </c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</row>
    <row r="39" spans="1:60" outlineLevel="1" x14ac:dyDescent="0.2">
      <c r="A39" s="120"/>
      <c r="B39" s="127"/>
      <c r="C39" s="159" t="s">
        <v>183</v>
      </c>
      <c r="D39" s="131"/>
      <c r="E39" s="135">
        <v>-1.379</v>
      </c>
      <c r="F39" s="138"/>
      <c r="G39" s="138"/>
      <c r="H39" s="138"/>
      <c r="I39" s="138"/>
      <c r="J39" s="138"/>
      <c r="K39" s="138"/>
      <c r="L39" s="138"/>
      <c r="M39" s="138"/>
      <c r="N39" s="129"/>
      <c r="O39" s="129"/>
      <c r="P39" s="129"/>
      <c r="Q39" s="129"/>
      <c r="R39" s="129"/>
      <c r="S39" s="129"/>
      <c r="T39" s="130"/>
      <c r="U39" s="129"/>
      <c r="V39" s="119"/>
      <c r="W39" s="119"/>
      <c r="X39" s="119"/>
      <c r="Y39" s="119"/>
      <c r="Z39" s="119"/>
      <c r="AA39" s="119"/>
      <c r="AB39" s="119"/>
      <c r="AC39" s="119"/>
      <c r="AD39" s="119"/>
      <c r="AE39" s="119" t="s">
        <v>144</v>
      </c>
      <c r="AF39" s="119">
        <v>0</v>
      </c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</row>
    <row r="40" spans="1:60" ht="22.5" outlineLevel="1" x14ac:dyDescent="0.2">
      <c r="A40" s="120">
        <v>11</v>
      </c>
      <c r="B40" s="127" t="s">
        <v>184</v>
      </c>
      <c r="C40" s="158" t="s">
        <v>185</v>
      </c>
      <c r="D40" s="129" t="s">
        <v>169</v>
      </c>
      <c r="E40" s="134">
        <v>20.987680000000001</v>
      </c>
      <c r="F40" s="137"/>
      <c r="G40" s="138">
        <f>ROUND(E40*F40,2)</f>
        <v>0</v>
      </c>
      <c r="H40" s="137"/>
      <c r="I40" s="138">
        <f>ROUND(E40*H40,2)</f>
        <v>0</v>
      </c>
      <c r="J40" s="137"/>
      <c r="K40" s="138">
        <f>ROUND(E40*J40,2)</f>
        <v>0</v>
      </c>
      <c r="L40" s="138">
        <v>21</v>
      </c>
      <c r="M40" s="138">
        <f>G40*(1+L40/100)</f>
        <v>0</v>
      </c>
      <c r="N40" s="129">
        <v>0</v>
      </c>
      <c r="O40" s="129">
        <f>ROUND(E40*N40,5)</f>
        <v>0</v>
      </c>
      <c r="P40" s="129">
        <v>0</v>
      </c>
      <c r="Q40" s="129">
        <f>ROUND(E40*P40,5)</f>
        <v>0</v>
      </c>
      <c r="R40" s="129"/>
      <c r="S40" s="129"/>
      <c r="T40" s="130">
        <v>0</v>
      </c>
      <c r="U40" s="129">
        <f>ROUND(E40*T40,2)</f>
        <v>0</v>
      </c>
      <c r="V40" s="119"/>
      <c r="W40" s="119"/>
      <c r="X40" s="119"/>
      <c r="Y40" s="119"/>
      <c r="Z40" s="119"/>
      <c r="AA40" s="119"/>
      <c r="AB40" s="119"/>
      <c r="AC40" s="119"/>
      <c r="AD40" s="119"/>
      <c r="AE40" s="119" t="s">
        <v>142</v>
      </c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</row>
    <row r="41" spans="1:60" outlineLevel="1" x14ac:dyDescent="0.2">
      <c r="A41" s="120"/>
      <c r="B41" s="127"/>
      <c r="C41" s="159" t="s">
        <v>186</v>
      </c>
      <c r="D41" s="131"/>
      <c r="E41" s="135">
        <v>20.987680000000001</v>
      </c>
      <c r="F41" s="138"/>
      <c r="G41" s="138"/>
      <c r="H41" s="138"/>
      <c r="I41" s="138"/>
      <c r="J41" s="138"/>
      <c r="K41" s="138"/>
      <c r="L41" s="138"/>
      <c r="M41" s="138"/>
      <c r="N41" s="129"/>
      <c r="O41" s="129"/>
      <c r="P41" s="129"/>
      <c r="Q41" s="129"/>
      <c r="R41" s="129"/>
      <c r="S41" s="129"/>
      <c r="T41" s="130"/>
      <c r="U41" s="129"/>
      <c r="V41" s="119"/>
      <c r="W41" s="119"/>
      <c r="X41" s="119"/>
      <c r="Y41" s="119"/>
      <c r="Z41" s="119"/>
      <c r="AA41" s="119"/>
      <c r="AB41" s="119"/>
      <c r="AC41" s="119"/>
      <c r="AD41" s="119"/>
      <c r="AE41" s="119" t="s">
        <v>144</v>
      </c>
      <c r="AF41" s="119">
        <v>0</v>
      </c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</row>
    <row r="42" spans="1:60" ht="22.5" outlineLevel="1" x14ac:dyDescent="0.2">
      <c r="A42" s="120">
        <v>12</v>
      </c>
      <c r="B42" s="127" t="s">
        <v>187</v>
      </c>
      <c r="C42" s="158" t="s">
        <v>188</v>
      </c>
      <c r="D42" s="129" t="s">
        <v>169</v>
      </c>
      <c r="E42" s="134">
        <v>153.74299999999999</v>
      </c>
      <c r="F42" s="137"/>
      <c r="G42" s="138">
        <f>ROUND(E42*F42,2)</f>
        <v>0</v>
      </c>
      <c r="H42" s="137"/>
      <c r="I42" s="138">
        <f>ROUND(E42*H42,2)</f>
        <v>0</v>
      </c>
      <c r="J42" s="137"/>
      <c r="K42" s="138">
        <f>ROUND(E42*J42,2)</f>
        <v>0</v>
      </c>
      <c r="L42" s="138">
        <v>21</v>
      </c>
      <c r="M42" s="138">
        <f>G42*(1+L42/100)</f>
        <v>0</v>
      </c>
      <c r="N42" s="129">
        <v>1.3769999999999999E-2</v>
      </c>
      <c r="O42" s="129">
        <f>ROUND(E42*N42,5)</f>
        <v>2.1170399999999998</v>
      </c>
      <c r="P42" s="129">
        <v>0</v>
      </c>
      <c r="Q42" s="129">
        <f>ROUND(E42*P42,5)</f>
        <v>0</v>
      </c>
      <c r="R42" s="129"/>
      <c r="S42" s="129"/>
      <c r="T42" s="130">
        <v>1.0960000000000001</v>
      </c>
      <c r="U42" s="129">
        <f>ROUND(E42*T42,2)</f>
        <v>168.5</v>
      </c>
      <c r="V42" s="119"/>
      <c r="W42" s="119"/>
      <c r="X42" s="119"/>
      <c r="Y42" s="119"/>
      <c r="Z42" s="119"/>
      <c r="AA42" s="119"/>
      <c r="AB42" s="119"/>
      <c r="AC42" s="119"/>
      <c r="AD42" s="119"/>
      <c r="AE42" s="119" t="s">
        <v>142</v>
      </c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</row>
    <row r="43" spans="1:60" outlineLevel="1" x14ac:dyDescent="0.2">
      <c r="A43" s="120"/>
      <c r="B43" s="127"/>
      <c r="C43" s="159" t="s">
        <v>189</v>
      </c>
      <c r="D43" s="131"/>
      <c r="E43" s="135">
        <v>148.62299999999999</v>
      </c>
      <c r="F43" s="138"/>
      <c r="G43" s="138"/>
      <c r="H43" s="138"/>
      <c r="I43" s="138"/>
      <c r="J43" s="138"/>
      <c r="K43" s="138"/>
      <c r="L43" s="138"/>
      <c r="M43" s="138"/>
      <c r="N43" s="129"/>
      <c r="O43" s="129"/>
      <c r="P43" s="129"/>
      <c r="Q43" s="129"/>
      <c r="R43" s="129"/>
      <c r="S43" s="129"/>
      <c r="T43" s="130"/>
      <c r="U43" s="129"/>
      <c r="V43" s="119"/>
      <c r="W43" s="119"/>
      <c r="X43" s="119"/>
      <c r="Y43" s="119"/>
      <c r="Z43" s="119"/>
      <c r="AA43" s="119"/>
      <c r="AB43" s="119"/>
      <c r="AC43" s="119"/>
      <c r="AD43" s="119"/>
      <c r="AE43" s="119" t="s">
        <v>144</v>
      </c>
      <c r="AF43" s="119">
        <v>0</v>
      </c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</row>
    <row r="44" spans="1:60" outlineLevel="1" x14ac:dyDescent="0.2">
      <c r="A44" s="120"/>
      <c r="B44" s="127"/>
      <c r="C44" s="159" t="s">
        <v>190</v>
      </c>
      <c r="D44" s="131"/>
      <c r="E44" s="135">
        <v>-8.9600000000000009</v>
      </c>
      <c r="F44" s="138"/>
      <c r="G44" s="138"/>
      <c r="H44" s="138"/>
      <c r="I44" s="138"/>
      <c r="J44" s="138"/>
      <c r="K44" s="138"/>
      <c r="L44" s="138"/>
      <c r="M44" s="138"/>
      <c r="N44" s="129"/>
      <c r="O44" s="129"/>
      <c r="P44" s="129"/>
      <c r="Q44" s="129"/>
      <c r="R44" s="129"/>
      <c r="S44" s="129"/>
      <c r="T44" s="130"/>
      <c r="U44" s="129"/>
      <c r="V44" s="119"/>
      <c r="W44" s="119"/>
      <c r="X44" s="119"/>
      <c r="Y44" s="119"/>
      <c r="Z44" s="119"/>
      <c r="AA44" s="119"/>
      <c r="AB44" s="119"/>
      <c r="AC44" s="119"/>
      <c r="AD44" s="119"/>
      <c r="AE44" s="119" t="s">
        <v>144</v>
      </c>
      <c r="AF44" s="119">
        <v>0</v>
      </c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</row>
    <row r="45" spans="1:60" outlineLevel="1" x14ac:dyDescent="0.2">
      <c r="A45" s="120"/>
      <c r="B45" s="127"/>
      <c r="C45" s="159" t="s">
        <v>191</v>
      </c>
      <c r="D45" s="131"/>
      <c r="E45" s="135">
        <v>14.08</v>
      </c>
      <c r="F45" s="138"/>
      <c r="G45" s="138"/>
      <c r="H45" s="138"/>
      <c r="I45" s="138"/>
      <c r="J45" s="138"/>
      <c r="K45" s="138"/>
      <c r="L45" s="138"/>
      <c r="M45" s="138"/>
      <c r="N45" s="129"/>
      <c r="O45" s="129"/>
      <c r="P45" s="129"/>
      <c r="Q45" s="129"/>
      <c r="R45" s="129"/>
      <c r="S45" s="129"/>
      <c r="T45" s="130"/>
      <c r="U45" s="129"/>
      <c r="V45" s="119"/>
      <c r="W45" s="119"/>
      <c r="X45" s="119"/>
      <c r="Y45" s="119"/>
      <c r="Z45" s="119"/>
      <c r="AA45" s="119"/>
      <c r="AB45" s="119"/>
      <c r="AC45" s="119"/>
      <c r="AD45" s="119"/>
      <c r="AE45" s="119" t="s">
        <v>144</v>
      </c>
      <c r="AF45" s="119">
        <v>0</v>
      </c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</row>
    <row r="46" spans="1:60" ht="22.5" outlineLevel="1" x14ac:dyDescent="0.2">
      <c r="A46" s="120">
        <v>13</v>
      </c>
      <c r="B46" s="127" t="s">
        <v>192</v>
      </c>
      <c r="C46" s="158" t="s">
        <v>193</v>
      </c>
      <c r="D46" s="129" t="s">
        <v>169</v>
      </c>
      <c r="E46" s="134">
        <v>91.337500000000006</v>
      </c>
      <c r="F46" s="137"/>
      <c r="G46" s="138">
        <f>ROUND(E46*F46,2)</f>
        <v>0</v>
      </c>
      <c r="H46" s="137"/>
      <c r="I46" s="138">
        <f>ROUND(E46*H46,2)</f>
        <v>0</v>
      </c>
      <c r="J46" s="137"/>
      <c r="K46" s="138">
        <f>ROUND(E46*J46,2)</f>
        <v>0</v>
      </c>
      <c r="L46" s="138">
        <v>21</v>
      </c>
      <c r="M46" s="138">
        <f>G46*(1+L46/100)</f>
        <v>0</v>
      </c>
      <c r="N46" s="129">
        <v>1.2149999999999999E-2</v>
      </c>
      <c r="O46" s="129">
        <f>ROUND(E46*N46,5)</f>
        <v>1.10975</v>
      </c>
      <c r="P46" s="129">
        <v>0</v>
      </c>
      <c r="Q46" s="129">
        <f>ROUND(E46*P46,5)</f>
        <v>0</v>
      </c>
      <c r="R46" s="129"/>
      <c r="S46" s="129"/>
      <c r="T46" s="130">
        <v>1.0109999999999999</v>
      </c>
      <c r="U46" s="129">
        <f>ROUND(E46*T46,2)</f>
        <v>92.34</v>
      </c>
      <c r="V46" s="119"/>
      <c r="W46" s="119"/>
      <c r="X46" s="119"/>
      <c r="Y46" s="119"/>
      <c r="Z46" s="119"/>
      <c r="AA46" s="119"/>
      <c r="AB46" s="119"/>
      <c r="AC46" s="119"/>
      <c r="AD46" s="119"/>
      <c r="AE46" s="119" t="s">
        <v>142</v>
      </c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</row>
    <row r="47" spans="1:60" outlineLevel="1" x14ac:dyDescent="0.2">
      <c r="A47" s="120"/>
      <c r="B47" s="127"/>
      <c r="C47" s="159" t="s">
        <v>194</v>
      </c>
      <c r="D47" s="131"/>
      <c r="E47" s="135">
        <v>6.95</v>
      </c>
      <c r="F47" s="138"/>
      <c r="G47" s="138"/>
      <c r="H47" s="138"/>
      <c r="I47" s="138"/>
      <c r="J47" s="138"/>
      <c r="K47" s="138"/>
      <c r="L47" s="138"/>
      <c r="M47" s="138"/>
      <c r="N47" s="129"/>
      <c r="O47" s="129"/>
      <c r="P47" s="129"/>
      <c r="Q47" s="129"/>
      <c r="R47" s="129"/>
      <c r="S47" s="129"/>
      <c r="T47" s="130"/>
      <c r="U47" s="129"/>
      <c r="V47" s="119"/>
      <c r="W47" s="119"/>
      <c r="X47" s="119"/>
      <c r="Y47" s="119"/>
      <c r="Z47" s="119"/>
      <c r="AA47" s="119"/>
      <c r="AB47" s="119"/>
      <c r="AC47" s="119"/>
      <c r="AD47" s="119"/>
      <c r="AE47" s="119" t="s">
        <v>144</v>
      </c>
      <c r="AF47" s="119">
        <v>0</v>
      </c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</row>
    <row r="48" spans="1:60" outlineLevel="1" x14ac:dyDescent="0.2">
      <c r="A48" s="120"/>
      <c r="B48" s="127"/>
      <c r="C48" s="159" t="s">
        <v>195</v>
      </c>
      <c r="D48" s="131"/>
      <c r="E48" s="135">
        <v>84.387500000000003</v>
      </c>
      <c r="F48" s="138"/>
      <c r="G48" s="138"/>
      <c r="H48" s="138"/>
      <c r="I48" s="138"/>
      <c r="J48" s="138"/>
      <c r="K48" s="138"/>
      <c r="L48" s="138"/>
      <c r="M48" s="138"/>
      <c r="N48" s="129"/>
      <c r="O48" s="129"/>
      <c r="P48" s="129"/>
      <c r="Q48" s="129"/>
      <c r="R48" s="129"/>
      <c r="S48" s="129"/>
      <c r="T48" s="130"/>
      <c r="U48" s="129"/>
      <c r="V48" s="119"/>
      <c r="W48" s="119"/>
      <c r="X48" s="119"/>
      <c r="Y48" s="119"/>
      <c r="Z48" s="119"/>
      <c r="AA48" s="119"/>
      <c r="AB48" s="119"/>
      <c r="AC48" s="119"/>
      <c r="AD48" s="119"/>
      <c r="AE48" s="119" t="s">
        <v>144</v>
      </c>
      <c r="AF48" s="119">
        <v>0</v>
      </c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</row>
    <row r="49" spans="1:60" ht="22.5" outlineLevel="1" x14ac:dyDescent="0.2">
      <c r="A49" s="120">
        <v>14</v>
      </c>
      <c r="B49" s="127" t="s">
        <v>196</v>
      </c>
      <c r="C49" s="158" t="s">
        <v>197</v>
      </c>
      <c r="D49" s="129" t="s">
        <v>169</v>
      </c>
      <c r="E49" s="134">
        <v>30.67</v>
      </c>
      <c r="F49" s="137"/>
      <c r="G49" s="138">
        <f>ROUND(E49*F49,2)</f>
        <v>0</v>
      </c>
      <c r="H49" s="137"/>
      <c r="I49" s="138">
        <f>ROUND(E49*H49,2)</f>
        <v>0</v>
      </c>
      <c r="J49" s="137"/>
      <c r="K49" s="138">
        <f>ROUND(E49*J49,2)</f>
        <v>0</v>
      </c>
      <c r="L49" s="138">
        <v>21</v>
      </c>
      <c r="M49" s="138">
        <f>G49*(1+L49/100)</f>
        <v>0</v>
      </c>
      <c r="N49" s="129">
        <v>0</v>
      </c>
      <c r="O49" s="129">
        <f>ROUND(E49*N49,5)</f>
        <v>0</v>
      </c>
      <c r="P49" s="129">
        <v>0</v>
      </c>
      <c r="Q49" s="129">
        <f>ROUND(E49*P49,5)</f>
        <v>0</v>
      </c>
      <c r="R49" s="129"/>
      <c r="S49" s="129"/>
      <c r="T49" s="130">
        <v>0.43</v>
      </c>
      <c r="U49" s="129">
        <f>ROUND(E49*T49,2)</f>
        <v>13.19</v>
      </c>
      <c r="V49" s="119"/>
      <c r="W49" s="119"/>
      <c r="X49" s="119"/>
      <c r="Y49" s="119"/>
      <c r="Z49" s="119"/>
      <c r="AA49" s="119"/>
      <c r="AB49" s="119"/>
      <c r="AC49" s="119"/>
      <c r="AD49" s="119"/>
      <c r="AE49" s="119" t="s">
        <v>142</v>
      </c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</row>
    <row r="50" spans="1:60" outlineLevel="1" x14ac:dyDescent="0.2">
      <c r="A50" s="120"/>
      <c r="B50" s="127"/>
      <c r="C50" s="159" t="s">
        <v>198</v>
      </c>
      <c r="D50" s="131"/>
      <c r="E50" s="135">
        <v>30.67</v>
      </c>
      <c r="F50" s="138"/>
      <c r="G50" s="138"/>
      <c r="H50" s="138"/>
      <c r="I50" s="138"/>
      <c r="J50" s="138"/>
      <c r="K50" s="138"/>
      <c r="L50" s="138"/>
      <c r="M50" s="138"/>
      <c r="N50" s="129"/>
      <c r="O50" s="129"/>
      <c r="P50" s="129"/>
      <c r="Q50" s="129"/>
      <c r="R50" s="129"/>
      <c r="S50" s="129"/>
      <c r="T50" s="130"/>
      <c r="U50" s="129"/>
      <c r="V50" s="119"/>
      <c r="W50" s="119"/>
      <c r="X50" s="119"/>
      <c r="Y50" s="119"/>
      <c r="Z50" s="119"/>
      <c r="AA50" s="119"/>
      <c r="AB50" s="119"/>
      <c r="AC50" s="119"/>
      <c r="AD50" s="119"/>
      <c r="AE50" s="119" t="s">
        <v>144</v>
      </c>
      <c r="AF50" s="119">
        <v>0</v>
      </c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</row>
    <row r="51" spans="1:60" ht="22.5" outlineLevel="1" x14ac:dyDescent="0.2">
      <c r="A51" s="120">
        <v>15</v>
      </c>
      <c r="B51" s="127" t="s">
        <v>199</v>
      </c>
      <c r="C51" s="158" t="s">
        <v>200</v>
      </c>
      <c r="D51" s="129" t="s">
        <v>164</v>
      </c>
      <c r="E51" s="134">
        <v>2</v>
      </c>
      <c r="F51" s="137"/>
      <c r="G51" s="138">
        <f>ROUND(E51*F51,2)</f>
        <v>0</v>
      </c>
      <c r="H51" s="137"/>
      <c r="I51" s="138">
        <f>ROUND(E51*H51,2)</f>
        <v>0</v>
      </c>
      <c r="J51" s="137"/>
      <c r="K51" s="138">
        <f>ROUND(E51*J51,2)</f>
        <v>0</v>
      </c>
      <c r="L51" s="138">
        <v>21</v>
      </c>
      <c r="M51" s="138">
        <f>G51*(1+L51/100)</f>
        <v>0</v>
      </c>
      <c r="N51" s="129">
        <v>3.32E-3</v>
      </c>
      <c r="O51" s="129">
        <f>ROUND(E51*N51,5)</f>
        <v>6.6400000000000001E-3</v>
      </c>
      <c r="P51" s="129">
        <v>0</v>
      </c>
      <c r="Q51" s="129">
        <f>ROUND(E51*P51,5)</f>
        <v>0</v>
      </c>
      <c r="R51" s="129"/>
      <c r="S51" s="129"/>
      <c r="T51" s="130">
        <v>0.36</v>
      </c>
      <c r="U51" s="129">
        <f>ROUND(E51*T51,2)</f>
        <v>0.72</v>
      </c>
      <c r="V51" s="119"/>
      <c r="W51" s="119"/>
      <c r="X51" s="119"/>
      <c r="Y51" s="119"/>
      <c r="Z51" s="119"/>
      <c r="AA51" s="119"/>
      <c r="AB51" s="119"/>
      <c r="AC51" s="119"/>
      <c r="AD51" s="119"/>
      <c r="AE51" s="119" t="s">
        <v>142</v>
      </c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</row>
    <row r="52" spans="1:60" outlineLevel="1" x14ac:dyDescent="0.2">
      <c r="A52" s="120">
        <v>16</v>
      </c>
      <c r="B52" s="127" t="s">
        <v>201</v>
      </c>
      <c r="C52" s="158" t="s">
        <v>202</v>
      </c>
      <c r="D52" s="129" t="s">
        <v>164</v>
      </c>
      <c r="E52" s="134">
        <v>2</v>
      </c>
      <c r="F52" s="137"/>
      <c r="G52" s="138">
        <f>ROUND(E52*F52,2)</f>
        <v>0</v>
      </c>
      <c r="H52" s="137"/>
      <c r="I52" s="138">
        <f>ROUND(E52*H52,2)</f>
        <v>0</v>
      </c>
      <c r="J52" s="137"/>
      <c r="K52" s="138">
        <f>ROUND(E52*J52,2)</f>
        <v>0</v>
      </c>
      <c r="L52" s="138">
        <v>21</v>
      </c>
      <c r="M52" s="138">
        <f>G52*(1+L52/100)</f>
        <v>0</v>
      </c>
      <c r="N52" s="129">
        <v>0</v>
      </c>
      <c r="O52" s="129">
        <f>ROUND(E52*N52,5)</f>
        <v>0</v>
      </c>
      <c r="P52" s="129">
        <v>0</v>
      </c>
      <c r="Q52" s="129">
        <f>ROUND(E52*P52,5)</f>
        <v>0</v>
      </c>
      <c r="R52" s="129"/>
      <c r="S52" s="129"/>
      <c r="T52" s="130">
        <v>0</v>
      </c>
      <c r="U52" s="129">
        <f>ROUND(E52*T52,2)</f>
        <v>0</v>
      </c>
      <c r="V52" s="119"/>
      <c r="W52" s="119"/>
      <c r="X52" s="119"/>
      <c r="Y52" s="119"/>
      <c r="Z52" s="119"/>
      <c r="AA52" s="119"/>
      <c r="AB52" s="119"/>
      <c r="AC52" s="119"/>
      <c r="AD52" s="119"/>
      <c r="AE52" s="119" t="s">
        <v>142</v>
      </c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</row>
    <row r="53" spans="1:60" x14ac:dyDescent="0.2">
      <c r="A53" s="121" t="s">
        <v>137</v>
      </c>
      <c r="B53" s="128" t="s">
        <v>50</v>
      </c>
      <c r="C53" s="160" t="s">
        <v>51</v>
      </c>
      <c r="D53" s="132"/>
      <c r="E53" s="136"/>
      <c r="F53" s="139"/>
      <c r="G53" s="139">
        <f>SUMIF(AE54:AE55,"&lt;&gt;NOR",G54:G55)</f>
        <v>0</v>
      </c>
      <c r="H53" s="139"/>
      <c r="I53" s="139">
        <f>SUM(I54:I55)</f>
        <v>0</v>
      </c>
      <c r="J53" s="139"/>
      <c r="K53" s="139">
        <f>SUM(K54:K55)</f>
        <v>0</v>
      </c>
      <c r="L53" s="139"/>
      <c r="M53" s="139">
        <f>SUM(M54:M55)</f>
        <v>0</v>
      </c>
      <c r="N53" s="132"/>
      <c r="O53" s="132">
        <f>SUM(O54:O55)</f>
        <v>0.34343000000000001</v>
      </c>
      <c r="P53" s="132"/>
      <c r="Q53" s="132">
        <f>SUM(Q54:Q55)</f>
        <v>0</v>
      </c>
      <c r="R53" s="132"/>
      <c r="S53" s="132"/>
      <c r="T53" s="133"/>
      <c r="U53" s="132">
        <f>SUM(U54:U55)</f>
        <v>28.66</v>
      </c>
      <c r="AE53" t="s">
        <v>138</v>
      </c>
    </row>
    <row r="54" spans="1:60" ht="22.5" outlineLevel="1" x14ac:dyDescent="0.2">
      <c r="A54" s="120">
        <v>17</v>
      </c>
      <c r="B54" s="127" t="s">
        <v>203</v>
      </c>
      <c r="C54" s="158" t="s">
        <v>204</v>
      </c>
      <c r="D54" s="129" t="s">
        <v>169</v>
      </c>
      <c r="E54" s="134">
        <v>33.44</v>
      </c>
      <c r="F54" s="137"/>
      <c r="G54" s="138">
        <f>ROUND(E54*F54,2)</f>
        <v>0</v>
      </c>
      <c r="H54" s="137"/>
      <c r="I54" s="138">
        <f>ROUND(E54*H54,2)</f>
        <v>0</v>
      </c>
      <c r="J54" s="137"/>
      <c r="K54" s="138">
        <f>ROUND(E54*J54,2)</f>
        <v>0</v>
      </c>
      <c r="L54" s="138">
        <v>21</v>
      </c>
      <c r="M54" s="138">
        <f>G54*(1+L54/100)</f>
        <v>0</v>
      </c>
      <c r="N54" s="129">
        <v>1.027E-2</v>
      </c>
      <c r="O54" s="129">
        <f>ROUND(E54*N54,5)</f>
        <v>0.34343000000000001</v>
      </c>
      <c r="P54" s="129">
        <v>0</v>
      </c>
      <c r="Q54" s="129">
        <f>ROUND(E54*P54,5)</f>
        <v>0</v>
      </c>
      <c r="R54" s="129"/>
      <c r="S54" s="129"/>
      <c r="T54" s="130">
        <v>0.85699999999999998</v>
      </c>
      <c r="U54" s="129">
        <f>ROUND(E54*T54,2)</f>
        <v>28.66</v>
      </c>
      <c r="V54" s="119"/>
      <c r="W54" s="119"/>
      <c r="X54" s="119"/>
      <c r="Y54" s="119"/>
      <c r="Z54" s="119"/>
      <c r="AA54" s="119"/>
      <c r="AB54" s="119"/>
      <c r="AC54" s="119"/>
      <c r="AD54" s="119"/>
      <c r="AE54" s="119" t="s">
        <v>142</v>
      </c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</row>
    <row r="55" spans="1:60" outlineLevel="1" x14ac:dyDescent="0.2">
      <c r="A55" s="120"/>
      <c r="B55" s="127"/>
      <c r="C55" s="159" t="s">
        <v>205</v>
      </c>
      <c r="D55" s="131"/>
      <c r="E55" s="135">
        <v>33.44</v>
      </c>
      <c r="F55" s="138"/>
      <c r="G55" s="138"/>
      <c r="H55" s="138"/>
      <c r="I55" s="138"/>
      <c r="J55" s="138"/>
      <c r="K55" s="138"/>
      <c r="L55" s="138"/>
      <c r="M55" s="138"/>
      <c r="N55" s="129"/>
      <c r="O55" s="129"/>
      <c r="P55" s="129"/>
      <c r="Q55" s="129"/>
      <c r="R55" s="129"/>
      <c r="S55" s="129"/>
      <c r="T55" s="130"/>
      <c r="U55" s="129"/>
      <c r="V55" s="119"/>
      <c r="W55" s="119"/>
      <c r="X55" s="119"/>
      <c r="Y55" s="119"/>
      <c r="Z55" s="119"/>
      <c r="AA55" s="119"/>
      <c r="AB55" s="119"/>
      <c r="AC55" s="119"/>
      <c r="AD55" s="119"/>
      <c r="AE55" s="119" t="s">
        <v>144</v>
      </c>
      <c r="AF55" s="119">
        <v>0</v>
      </c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</row>
    <row r="56" spans="1:60" x14ac:dyDescent="0.2">
      <c r="A56" s="121" t="s">
        <v>137</v>
      </c>
      <c r="B56" s="128" t="s">
        <v>52</v>
      </c>
      <c r="C56" s="160" t="s">
        <v>53</v>
      </c>
      <c r="D56" s="132"/>
      <c r="E56" s="136"/>
      <c r="F56" s="139"/>
      <c r="G56" s="139">
        <f>SUMIF(AE57:AE60,"&lt;&gt;NOR",G57:G60)</f>
        <v>0</v>
      </c>
      <c r="H56" s="139"/>
      <c r="I56" s="139">
        <f>SUM(I57:I60)</f>
        <v>0</v>
      </c>
      <c r="J56" s="139"/>
      <c r="K56" s="139">
        <f>SUM(K57:K60)</f>
        <v>0</v>
      </c>
      <c r="L56" s="139"/>
      <c r="M56" s="139">
        <f>SUM(M57:M60)</f>
        <v>0</v>
      </c>
      <c r="N56" s="132"/>
      <c r="O56" s="132">
        <f>SUM(O57:O60)</f>
        <v>0.98236999999999997</v>
      </c>
      <c r="P56" s="132"/>
      <c r="Q56" s="132">
        <f>SUM(Q57:Q60)</f>
        <v>0</v>
      </c>
      <c r="R56" s="132"/>
      <c r="S56" s="132"/>
      <c r="T56" s="133"/>
      <c r="U56" s="132">
        <f>SUM(U57:U60)</f>
        <v>5.95</v>
      </c>
      <c r="AE56" t="s">
        <v>138</v>
      </c>
    </row>
    <row r="57" spans="1:60" ht="22.5" outlineLevel="1" x14ac:dyDescent="0.2">
      <c r="A57" s="120">
        <v>18</v>
      </c>
      <c r="B57" s="127" t="s">
        <v>206</v>
      </c>
      <c r="C57" s="158" t="s">
        <v>207</v>
      </c>
      <c r="D57" s="129" t="s">
        <v>169</v>
      </c>
      <c r="E57" s="134">
        <v>11.55</v>
      </c>
      <c r="F57" s="137"/>
      <c r="G57" s="138">
        <f>ROUND(E57*F57,2)</f>
        <v>0</v>
      </c>
      <c r="H57" s="137"/>
      <c r="I57" s="138">
        <f>ROUND(E57*H57,2)</f>
        <v>0</v>
      </c>
      <c r="J57" s="137"/>
      <c r="K57" s="138">
        <f>ROUND(E57*J57,2)</f>
        <v>0</v>
      </c>
      <c r="L57" s="138">
        <v>21</v>
      </c>
      <c r="M57" s="138">
        <f>G57*(1+L57/100)</f>
        <v>0</v>
      </c>
      <c r="N57" s="129">
        <v>4.7300000000000002E-2</v>
      </c>
      <c r="O57" s="129">
        <f>ROUND(E57*N57,5)</f>
        <v>0.54632000000000003</v>
      </c>
      <c r="P57" s="129">
        <v>0</v>
      </c>
      <c r="Q57" s="129">
        <f>ROUND(E57*P57,5)</f>
        <v>0</v>
      </c>
      <c r="R57" s="129"/>
      <c r="S57" s="129"/>
      <c r="T57" s="130">
        <v>0.32850000000000001</v>
      </c>
      <c r="U57" s="129">
        <f>ROUND(E57*T57,2)</f>
        <v>3.79</v>
      </c>
      <c r="V57" s="119"/>
      <c r="W57" s="119"/>
      <c r="X57" s="119"/>
      <c r="Y57" s="119"/>
      <c r="Z57" s="119"/>
      <c r="AA57" s="119"/>
      <c r="AB57" s="119"/>
      <c r="AC57" s="119"/>
      <c r="AD57" s="119"/>
      <c r="AE57" s="119" t="s">
        <v>142</v>
      </c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</row>
    <row r="58" spans="1:60" outlineLevel="1" x14ac:dyDescent="0.2">
      <c r="A58" s="120"/>
      <c r="B58" s="127"/>
      <c r="C58" s="159" t="s">
        <v>208</v>
      </c>
      <c r="D58" s="131"/>
      <c r="E58" s="135">
        <v>11.55</v>
      </c>
      <c r="F58" s="138"/>
      <c r="G58" s="138"/>
      <c r="H58" s="138"/>
      <c r="I58" s="138"/>
      <c r="J58" s="138"/>
      <c r="K58" s="138"/>
      <c r="L58" s="138"/>
      <c r="M58" s="138"/>
      <c r="N58" s="129"/>
      <c r="O58" s="129"/>
      <c r="P58" s="129"/>
      <c r="Q58" s="129"/>
      <c r="R58" s="129"/>
      <c r="S58" s="129"/>
      <c r="T58" s="130"/>
      <c r="U58" s="129"/>
      <c r="V58" s="119"/>
      <c r="W58" s="119"/>
      <c r="X58" s="119"/>
      <c r="Y58" s="119"/>
      <c r="Z58" s="119"/>
      <c r="AA58" s="119"/>
      <c r="AB58" s="119"/>
      <c r="AC58" s="119"/>
      <c r="AD58" s="119"/>
      <c r="AE58" s="119" t="s">
        <v>144</v>
      </c>
      <c r="AF58" s="119">
        <v>0</v>
      </c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</row>
    <row r="59" spans="1:60" outlineLevel="1" x14ac:dyDescent="0.2">
      <c r="A59" s="120">
        <v>19</v>
      </c>
      <c r="B59" s="127" t="s">
        <v>209</v>
      </c>
      <c r="C59" s="158" t="s">
        <v>210</v>
      </c>
      <c r="D59" s="129" t="s">
        <v>169</v>
      </c>
      <c r="E59" s="134">
        <v>4.59</v>
      </c>
      <c r="F59" s="137"/>
      <c r="G59" s="138">
        <f>ROUND(E59*F59,2)</f>
        <v>0</v>
      </c>
      <c r="H59" s="137"/>
      <c r="I59" s="138">
        <f>ROUND(E59*H59,2)</f>
        <v>0</v>
      </c>
      <c r="J59" s="137"/>
      <c r="K59" s="138">
        <f>ROUND(E59*J59,2)</f>
        <v>0</v>
      </c>
      <c r="L59" s="138">
        <v>21</v>
      </c>
      <c r="M59" s="138">
        <f>G59*(1+L59/100)</f>
        <v>0</v>
      </c>
      <c r="N59" s="129">
        <v>9.5000000000000001E-2</v>
      </c>
      <c r="O59" s="129">
        <f>ROUND(E59*N59,5)</f>
        <v>0.43604999999999999</v>
      </c>
      <c r="P59" s="129">
        <v>0</v>
      </c>
      <c r="Q59" s="129">
        <f>ROUND(E59*P59,5)</f>
        <v>0</v>
      </c>
      <c r="R59" s="129"/>
      <c r="S59" s="129"/>
      <c r="T59" s="130">
        <v>0.47</v>
      </c>
      <c r="U59" s="129">
        <f>ROUND(E59*T59,2)</f>
        <v>2.16</v>
      </c>
      <c r="V59" s="119"/>
      <c r="W59" s="119"/>
      <c r="X59" s="119"/>
      <c r="Y59" s="119"/>
      <c r="Z59" s="119"/>
      <c r="AA59" s="119"/>
      <c r="AB59" s="119"/>
      <c r="AC59" s="119"/>
      <c r="AD59" s="119"/>
      <c r="AE59" s="119" t="s">
        <v>142</v>
      </c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</row>
    <row r="60" spans="1:60" outlineLevel="1" x14ac:dyDescent="0.2">
      <c r="A60" s="120"/>
      <c r="B60" s="127"/>
      <c r="C60" s="159" t="s">
        <v>211</v>
      </c>
      <c r="D60" s="131"/>
      <c r="E60" s="135">
        <v>4.59</v>
      </c>
      <c r="F60" s="138"/>
      <c r="G60" s="138"/>
      <c r="H60" s="138"/>
      <c r="I60" s="138"/>
      <c r="J60" s="138"/>
      <c r="K60" s="138"/>
      <c r="L60" s="138"/>
      <c r="M60" s="138"/>
      <c r="N60" s="129"/>
      <c r="O60" s="129"/>
      <c r="P60" s="129"/>
      <c r="Q60" s="129"/>
      <c r="R60" s="129"/>
      <c r="S60" s="129"/>
      <c r="T60" s="130"/>
      <c r="U60" s="129"/>
      <c r="V60" s="119"/>
      <c r="W60" s="119"/>
      <c r="X60" s="119"/>
      <c r="Y60" s="119"/>
      <c r="Z60" s="119"/>
      <c r="AA60" s="119"/>
      <c r="AB60" s="119"/>
      <c r="AC60" s="119"/>
      <c r="AD60" s="119"/>
      <c r="AE60" s="119" t="s">
        <v>144</v>
      </c>
      <c r="AF60" s="119">
        <v>0</v>
      </c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</row>
    <row r="61" spans="1:60" x14ac:dyDescent="0.2">
      <c r="A61" s="121" t="s">
        <v>137</v>
      </c>
      <c r="B61" s="128" t="s">
        <v>54</v>
      </c>
      <c r="C61" s="160" t="s">
        <v>55</v>
      </c>
      <c r="D61" s="132"/>
      <c r="E61" s="136"/>
      <c r="F61" s="139"/>
      <c r="G61" s="139">
        <f>SUMIF(AE62:AE64,"&lt;&gt;NOR",G62:G64)</f>
        <v>0</v>
      </c>
      <c r="H61" s="139"/>
      <c r="I61" s="139">
        <f>SUM(I62:I64)</f>
        <v>0</v>
      </c>
      <c r="J61" s="139"/>
      <c r="K61" s="139">
        <f>SUM(K62:K64)</f>
        <v>0</v>
      </c>
      <c r="L61" s="139"/>
      <c r="M61" s="139">
        <f>SUM(M62:M64)</f>
        <v>0</v>
      </c>
      <c r="N61" s="132"/>
      <c r="O61" s="132">
        <f>SUM(O62:O64)</f>
        <v>7.1580000000000005E-2</v>
      </c>
      <c r="P61" s="132"/>
      <c r="Q61" s="132">
        <f>SUM(Q62:Q64)</f>
        <v>0</v>
      </c>
      <c r="R61" s="132"/>
      <c r="S61" s="132"/>
      <c r="T61" s="133"/>
      <c r="U61" s="132">
        <f>SUM(U62:U64)</f>
        <v>2.75</v>
      </c>
      <c r="AE61" t="s">
        <v>138</v>
      </c>
    </row>
    <row r="62" spans="1:60" ht="22.5" outlineLevel="1" x14ac:dyDescent="0.2">
      <c r="A62" s="120">
        <v>20</v>
      </c>
      <c r="B62" s="127" t="s">
        <v>212</v>
      </c>
      <c r="C62" s="158" t="s">
        <v>213</v>
      </c>
      <c r="D62" s="129" t="s">
        <v>164</v>
      </c>
      <c r="E62" s="134">
        <v>2</v>
      </c>
      <c r="F62" s="137"/>
      <c r="G62" s="138">
        <f>ROUND(E62*F62,2)</f>
        <v>0</v>
      </c>
      <c r="H62" s="137"/>
      <c r="I62" s="138">
        <f>ROUND(E62*H62,2)</f>
        <v>0</v>
      </c>
      <c r="J62" s="137"/>
      <c r="K62" s="138">
        <f>ROUND(E62*J62,2)</f>
        <v>0</v>
      </c>
      <c r="L62" s="138">
        <v>21</v>
      </c>
      <c r="M62" s="138">
        <f>G62*(1+L62/100)</f>
        <v>0</v>
      </c>
      <c r="N62" s="129">
        <v>2.6079999999999999E-2</v>
      </c>
      <c r="O62" s="129">
        <f>ROUND(E62*N62,5)</f>
        <v>5.2159999999999998E-2</v>
      </c>
      <c r="P62" s="129">
        <v>0</v>
      </c>
      <c r="Q62" s="129">
        <f>ROUND(E62*P62,5)</f>
        <v>0</v>
      </c>
      <c r="R62" s="129"/>
      <c r="S62" s="129"/>
      <c r="T62" s="130">
        <v>0.85</v>
      </c>
      <c r="U62" s="129">
        <f>ROUND(E62*T62,2)</f>
        <v>1.7</v>
      </c>
      <c r="V62" s="119"/>
      <c r="W62" s="119"/>
      <c r="X62" s="119"/>
      <c r="Y62" s="119"/>
      <c r="Z62" s="119"/>
      <c r="AA62" s="119"/>
      <c r="AB62" s="119"/>
      <c r="AC62" s="119"/>
      <c r="AD62" s="119"/>
      <c r="AE62" s="119" t="s">
        <v>142</v>
      </c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</row>
    <row r="63" spans="1:60" outlineLevel="1" x14ac:dyDescent="0.2">
      <c r="A63" s="120">
        <v>21</v>
      </c>
      <c r="B63" s="127" t="s">
        <v>214</v>
      </c>
      <c r="C63" s="158" t="s">
        <v>215</v>
      </c>
      <c r="D63" s="129" t="s">
        <v>164</v>
      </c>
      <c r="E63" s="134">
        <v>1</v>
      </c>
      <c r="F63" s="137"/>
      <c r="G63" s="138">
        <f>ROUND(E63*F63,2)</f>
        <v>0</v>
      </c>
      <c r="H63" s="137"/>
      <c r="I63" s="138">
        <f>ROUND(E63*H63,2)</f>
        <v>0</v>
      </c>
      <c r="J63" s="137"/>
      <c r="K63" s="138">
        <f>ROUND(E63*J63,2)</f>
        <v>0</v>
      </c>
      <c r="L63" s="138">
        <v>21</v>
      </c>
      <c r="M63" s="138">
        <f>G63*(1+L63/100)</f>
        <v>0</v>
      </c>
      <c r="N63" s="129">
        <v>2.9299999999999999E-3</v>
      </c>
      <c r="O63" s="129">
        <f>ROUND(E63*N63,5)</f>
        <v>2.9299999999999999E-3</v>
      </c>
      <c r="P63" s="129">
        <v>0</v>
      </c>
      <c r="Q63" s="129">
        <f>ROUND(E63*P63,5)</f>
        <v>0</v>
      </c>
      <c r="R63" s="129"/>
      <c r="S63" s="129"/>
      <c r="T63" s="130">
        <v>1.05</v>
      </c>
      <c r="U63" s="129">
        <f>ROUND(E63*T63,2)</f>
        <v>1.05</v>
      </c>
      <c r="V63" s="119"/>
      <c r="W63" s="119"/>
      <c r="X63" s="119"/>
      <c r="Y63" s="119"/>
      <c r="Z63" s="119"/>
      <c r="AA63" s="119"/>
      <c r="AB63" s="119"/>
      <c r="AC63" s="119"/>
      <c r="AD63" s="119"/>
      <c r="AE63" s="119" t="s">
        <v>142</v>
      </c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</row>
    <row r="64" spans="1:60" ht="22.5" outlineLevel="1" x14ac:dyDescent="0.2">
      <c r="A64" s="120">
        <v>22</v>
      </c>
      <c r="B64" s="127" t="s">
        <v>216</v>
      </c>
      <c r="C64" s="158" t="s">
        <v>217</v>
      </c>
      <c r="D64" s="129" t="s">
        <v>164</v>
      </c>
      <c r="E64" s="134">
        <v>1</v>
      </c>
      <c r="F64" s="137"/>
      <c r="G64" s="138">
        <f>ROUND(E64*F64,2)</f>
        <v>0</v>
      </c>
      <c r="H64" s="137"/>
      <c r="I64" s="138">
        <f>ROUND(E64*H64,2)</f>
        <v>0</v>
      </c>
      <c r="J64" s="137"/>
      <c r="K64" s="138">
        <f>ROUND(E64*J64,2)</f>
        <v>0</v>
      </c>
      <c r="L64" s="138">
        <v>21</v>
      </c>
      <c r="M64" s="138">
        <f>G64*(1+L64/100)</f>
        <v>0</v>
      </c>
      <c r="N64" s="129">
        <v>1.6490000000000001E-2</v>
      </c>
      <c r="O64" s="129">
        <f>ROUND(E64*N64,5)</f>
        <v>1.6490000000000001E-2</v>
      </c>
      <c r="P64" s="129">
        <v>0</v>
      </c>
      <c r="Q64" s="129">
        <f>ROUND(E64*P64,5)</f>
        <v>0</v>
      </c>
      <c r="R64" s="129"/>
      <c r="S64" s="129"/>
      <c r="T64" s="130">
        <v>0</v>
      </c>
      <c r="U64" s="129">
        <f>ROUND(E64*T64,2)</f>
        <v>0</v>
      </c>
      <c r="V64" s="119"/>
      <c r="W64" s="119"/>
      <c r="X64" s="119"/>
      <c r="Y64" s="119"/>
      <c r="Z64" s="119"/>
      <c r="AA64" s="119"/>
      <c r="AB64" s="119"/>
      <c r="AC64" s="119"/>
      <c r="AD64" s="119"/>
      <c r="AE64" s="119" t="s">
        <v>218</v>
      </c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</row>
    <row r="65" spans="1:60" x14ac:dyDescent="0.2">
      <c r="A65" s="121" t="s">
        <v>137</v>
      </c>
      <c r="B65" s="128" t="s">
        <v>56</v>
      </c>
      <c r="C65" s="160" t="s">
        <v>57</v>
      </c>
      <c r="D65" s="132"/>
      <c r="E65" s="136"/>
      <c r="F65" s="139"/>
      <c r="G65" s="139">
        <f>SUMIF(AE66:AE74,"&lt;&gt;NOR",G66:G74)</f>
        <v>0</v>
      </c>
      <c r="H65" s="139"/>
      <c r="I65" s="139">
        <f>SUM(I66:I74)</f>
        <v>0</v>
      </c>
      <c r="J65" s="139"/>
      <c r="K65" s="139">
        <f>SUM(K66:K74)</f>
        <v>0</v>
      </c>
      <c r="L65" s="139"/>
      <c r="M65" s="139">
        <f>SUM(M66:M74)</f>
        <v>0</v>
      </c>
      <c r="N65" s="132"/>
      <c r="O65" s="132">
        <f>SUM(O66:O74)</f>
        <v>4.2848899999999999</v>
      </c>
      <c r="P65" s="132"/>
      <c r="Q65" s="132">
        <f>SUM(Q66:Q74)</f>
        <v>0</v>
      </c>
      <c r="R65" s="132"/>
      <c r="S65" s="132"/>
      <c r="T65" s="133"/>
      <c r="U65" s="132">
        <f>SUM(U66:U74)</f>
        <v>78.12</v>
      </c>
      <c r="AE65" t="s">
        <v>138</v>
      </c>
    </row>
    <row r="66" spans="1:60" outlineLevel="1" x14ac:dyDescent="0.2">
      <c r="A66" s="120">
        <v>23</v>
      </c>
      <c r="B66" s="127" t="s">
        <v>219</v>
      </c>
      <c r="C66" s="158" t="s">
        <v>220</v>
      </c>
      <c r="D66" s="129" t="s">
        <v>169</v>
      </c>
      <c r="E66" s="134">
        <v>203.625</v>
      </c>
      <c r="F66" s="137"/>
      <c r="G66" s="138">
        <f>ROUND(E66*F66,2)</f>
        <v>0</v>
      </c>
      <c r="H66" s="137"/>
      <c r="I66" s="138">
        <f>ROUND(E66*H66,2)</f>
        <v>0</v>
      </c>
      <c r="J66" s="137"/>
      <c r="K66" s="138">
        <f>ROUND(E66*J66,2)</f>
        <v>0</v>
      </c>
      <c r="L66" s="138">
        <v>21</v>
      </c>
      <c r="M66" s="138">
        <f>G66*(1+L66/100)</f>
        <v>0</v>
      </c>
      <c r="N66" s="129">
        <v>1.8380000000000001E-2</v>
      </c>
      <c r="O66" s="129">
        <f>ROUND(E66*N66,5)</f>
        <v>3.7426300000000001</v>
      </c>
      <c r="P66" s="129">
        <v>0</v>
      </c>
      <c r="Q66" s="129">
        <f>ROUND(E66*P66,5)</f>
        <v>0</v>
      </c>
      <c r="R66" s="129"/>
      <c r="S66" s="129"/>
      <c r="T66" s="130">
        <v>0.13</v>
      </c>
      <c r="U66" s="129">
        <f>ROUND(E66*T66,2)</f>
        <v>26.47</v>
      </c>
      <c r="V66" s="119"/>
      <c r="W66" s="119"/>
      <c r="X66" s="119"/>
      <c r="Y66" s="119"/>
      <c r="Z66" s="119"/>
      <c r="AA66" s="119"/>
      <c r="AB66" s="119"/>
      <c r="AC66" s="119"/>
      <c r="AD66" s="119"/>
      <c r="AE66" s="119" t="s">
        <v>142</v>
      </c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</row>
    <row r="67" spans="1:60" outlineLevel="1" x14ac:dyDescent="0.2">
      <c r="A67" s="120"/>
      <c r="B67" s="127"/>
      <c r="C67" s="159" t="s">
        <v>221</v>
      </c>
      <c r="D67" s="131"/>
      <c r="E67" s="135">
        <v>203.625</v>
      </c>
      <c r="F67" s="138"/>
      <c r="G67" s="138"/>
      <c r="H67" s="138"/>
      <c r="I67" s="138"/>
      <c r="J67" s="138"/>
      <c r="K67" s="138"/>
      <c r="L67" s="138"/>
      <c r="M67" s="138"/>
      <c r="N67" s="129"/>
      <c r="O67" s="129"/>
      <c r="P67" s="129"/>
      <c r="Q67" s="129"/>
      <c r="R67" s="129"/>
      <c r="S67" s="129"/>
      <c r="T67" s="130"/>
      <c r="U67" s="129"/>
      <c r="V67" s="119"/>
      <c r="W67" s="119"/>
      <c r="X67" s="119"/>
      <c r="Y67" s="119"/>
      <c r="Z67" s="119"/>
      <c r="AA67" s="119"/>
      <c r="AB67" s="119"/>
      <c r="AC67" s="119"/>
      <c r="AD67" s="119"/>
      <c r="AE67" s="119" t="s">
        <v>144</v>
      </c>
      <c r="AF67" s="119">
        <v>0</v>
      </c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</row>
    <row r="68" spans="1:60" outlineLevel="1" x14ac:dyDescent="0.2">
      <c r="A68" s="120">
        <v>24</v>
      </c>
      <c r="B68" s="127" t="s">
        <v>222</v>
      </c>
      <c r="C68" s="158" t="s">
        <v>223</v>
      </c>
      <c r="D68" s="129" t="s">
        <v>169</v>
      </c>
      <c r="E68" s="134">
        <v>203.625</v>
      </c>
      <c r="F68" s="137"/>
      <c r="G68" s="138">
        <f>ROUND(E68*F68,2)</f>
        <v>0</v>
      </c>
      <c r="H68" s="137"/>
      <c r="I68" s="138">
        <f>ROUND(E68*H68,2)</f>
        <v>0</v>
      </c>
      <c r="J68" s="137"/>
      <c r="K68" s="138">
        <f>ROUND(E68*J68,2)</f>
        <v>0</v>
      </c>
      <c r="L68" s="138">
        <v>21</v>
      </c>
      <c r="M68" s="138">
        <f>G68*(1+L68/100)</f>
        <v>0</v>
      </c>
      <c r="N68" s="129">
        <v>8.4999999999999995E-4</v>
      </c>
      <c r="O68" s="129">
        <f>ROUND(E68*N68,5)</f>
        <v>0.17308000000000001</v>
      </c>
      <c r="P68" s="129">
        <v>0</v>
      </c>
      <c r="Q68" s="129">
        <f>ROUND(E68*P68,5)</f>
        <v>0</v>
      </c>
      <c r="R68" s="129"/>
      <c r="S68" s="129"/>
      <c r="T68" s="130">
        <v>6.0000000000000001E-3</v>
      </c>
      <c r="U68" s="129">
        <f>ROUND(E68*T68,2)</f>
        <v>1.22</v>
      </c>
      <c r="V68" s="119"/>
      <c r="W68" s="119"/>
      <c r="X68" s="119"/>
      <c r="Y68" s="119"/>
      <c r="Z68" s="119"/>
      <c r="AA68" s="119"/>
      <c r="AB68" s="119"/>
      <c r="AC68" s="119"/>
      <c r="AD68" s="119"/>
      <c r="AE68" s="119" t="s">
        <v>142</v>
      </c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</row>
    <row r="69" spans="1:60" outlineLevel="1" x14ac:dyDescent="0.2">
      <c r="A69" s="120">
        <v>25</v>
      </c>
      <c r="B69" s="127" t="s">
        <v>224</v>
      </c>
      <c r="C69" s="158" t="s">
        <v>225</v>
      </c>
      <c r="D69" s="129" t="s">
        <v>169</v>
      </c>
      <c r="E69" s="134">
        <v>203.625</v>
      </c>
      <c r="F69" s="137"/>
      <c r="G69" s="138">
        <f>ROUND(E69*F69,2)</f>
        <v>0</v>
      </c>
      <c r="H69" s="137"/>
      <c r="I69" s="138">
        <f>ROUND(E69*H69,2)</f>
        <v>0</v>
      </c>
      <c r="J69" s="137"/>
      <c r="K69" s="138">
        <f>ROUND(E69*J69,2)</f>
        <v>0</v>
      </c>
      <c r="L69" s="138">
        <v>21</v>
      </c>
      <c r="M69" s="138">
        <f>G69*(1+L69/100)</f>
        <v>0</v>
      </c>
      <c r="N69" s="129">
        <v>0</v>
      </c>
      <c r="O69" s="129">
        <f>ROUND(E69*N69,5)</f>
        <v>0</v>
      </c>
      <c r="P69" s="129">
        <v>0</v>
      </c>
      <c r="Q69" s="129">
        <f>ROUND(E69*P69,5)</f>
        <v>0</v>
      </c>
      <c r="R69" s="129"/>
      <c r="S69" s="129"/>
      <c r="T69" s="130">
        <v>0.112</v>
      </c>
      <c r="U69" s="129">
        <f>ROUND(E69*T69,2)</f>
        <v>22.81</v>
      </c>
      <c r="V69" s="119"/>
      <c r="W69" s="119"/>
      <c r="X69" s="119"/>
      <c r="Y69" s="119"/>
      <c r="Z69" s="119"/>
      <c r="AA69" s="119"/>
      <c r="AB69" s="119"/>
      <c r="AC69" s="119"/>
      <c r="AD69" s="119"/>
      <c r="AE69" s="119" t="s">
        <v>142</v>
      </c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</row>
    <row r="70" spans="1:60" outlineLevel="1" x14ac:dyDescent="0.2">
      <c r="A70" s="120">
        <v>26</v>
      </c>
      <c r="B70" s="127" t="s">
        <v>226</v>
      </c>
      <c r="C70" s="158" t="s">
        <v>227</v>
      </c>
      <c r="D70" s="129" t="s">
        <v>169</v>
      </c>
      <c r="E70" s="134">
        <v>107.8625</v>
      </c>
      <c r="F70" s="137"/>
      <c r="G70" s="138">
        <f>ROUND(E70*F70,2)</f>
        <v>0</v>
      </c>
      <c r="H70" s="137"/>
      <c r="I70" s="138">
        <f>ROUND(E70*H70,2)</f>
        <v>0</v>
      </c>
      <c r="J70" s="137"/>
      <c r="K70" s="138">
        <f>ROUND(E70*J70,2)</f>
        <v>0</v>
      </c>
      <c r="L70" s="138">
        <v>21</v>
      </c>
      <c r="M70" s="138">
        <f>G70*(1+L70/100)</f>
        <v>0</v>
      </c>
      <c r="N70" s="129">
        <v>1.58E-3</v>
      </c>
      <c r="O70" s="129">
        <f>ROUND(E70*N70,5)</f>
        <v>0.17041999999999999</v>
      </c>
      <c r="P70" s="129">
        <v>0</v>
      </c>
      <c r="Q70" s="129">
        <f>ROUND(E70*P70,5)</f>
        <v>0</v>
      </c>
      <c r="R70" s="129"/>
      <c r="S70" s="129"/>
      <c r="T70" s="130">
        <v>0.214</v>
      </c>
      <c r="U70" s="129">
        <f>ROUND(E70*T70,2)</f>
        <v>23.08</v>
      </c>
      <c r="V70" s="119"/>
      <c r="W70" s="119"/>
      <c r="X70" s="119"/>
      <c r="Y70" s="119"/>
      <c r="Z70" s="119"/>
      <c r="AA70" s="119"/>
      <c r="AB70" s="119"/>
      <c r="AC70" s="119"/>
      <c r="AD70" s="119"/>
      <c r="AE70" s="119" t="s">
        <v>142</v>
      </c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</row>
    <row r="71" spans="1:60" outlineLevel="1" x14ac:dyDescent="0.2">
      <c r="A71" s="120"/>
      <c r="B71" s="127"/>
      <c r="C71" s="159" t="s">
        <v>228</v>
      </c>
      <c r="D71" s="131"/>
      <c r="E71" s="135">
        <v>23.475000000000001</v>
      </c>
      <c r="F71" s="138"/>
      <c r="G71" s="138"/>
      <c r="H71" s="138"/>
      <c r="I71" s="138"/>
      <c r="J71" s="138"/>
      <c r="K71" s="138"/>
      <c r="L71" s="138"/>
      <c r="M71" s="138"/>
      <c r="N71" s="129"/>
      <c r="O71" s="129"/>
      <c r="P71" s="129"/>
      <c r="Q71" s="129"/>
      <c r="R71" s="129"/>
      <c r="S71" s="129"/>
      <c r="T71" s="130"/>
      <c r="U71" s="129"/>
      <c r="V71" s="119"/>
      <c r="W71" s="119"/>
      <c r="X71" s="119"/>
      <c r="Y71" s="119"/>
      <c r="Z71" s="119"/>
      <c r="AA71" s="119"/>
      <c r="AB71" s="119"/>
      <c r="AC71" s="119"/>
      <c r="AD71" s="119"/>
      <c r="AE71" s="119" t="s">
        <v>144</v>
      </c>
      <c r="AF71" s="119">
        <v>0</v>
      </c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</row>
    <row r="72" spans="1:60" outlineLevel="1" x14ac:dyDescent="0.2">
      <c r="A72" s="120"/>
      <c r="B72" s="127"/>
      <c r="C72" s="159" t="s">
        <v>195</v>
      </c>
      <c r="D72" s="131"/>
      <c r="E72" s="135">
        <v>84.387500000000003</v>
      </c>
      <c r="F72" s="138"/>
      <c r="G72" s="138"/>
      <c r="H72" s="138"/>
      <c r="I72" s="138"/>
      <c r="J72" s="138"/>
      <c r="K72" s="138"/>
      <c r="L72" s="138"/>
      <c r="M72" s="138"/>
      <c r="N72" s="129"/>
      <c r="O72" s="129"/>
      <c r="P72" s="129"/>
      <c r="Q72" s="129"/>
      <c r="R72" s="129"/>
      <c r="S72" s="129"/>
      <c r="T72" s="130"/>
      <c r="U72" s="129"/>
      <c r="V72" s="119"/>
      <c r="W72" s="119"/>
      <c r="X72" s="119"/>
      <c r="Y72" s="119"/>
      <c r="Z72" s="119"/>
      <c r="AA72" s="119"/>
      <c r="AB72" s="119"/>
      <c r="AC72" s="119"/>
      <c r="AD72" s="119"/>
      <c r="AE72" s="119" t="s">
        <v>144</v>
      </c>
      <c r="AF72" s="119">
        <v>0</v>
      </c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</row>
    <row r="73" spans="1:60" outlineLevel="1" x14ac:dyDescent="0.2">
      <c r="A73" s="120">
        <v>27</v>
      </c>
      <c r="B73" s="127" t="s">
        <v>229</v>
      </c>
      <c r="C73" s="158" t="s">
        <v>230</v>
      </c>
      <c r="D73" s="129" t="s">
        <v>231</v>
      </c>
      <c r="E73" s="134">
        <v>31.3</v>
      </c>
      <c r="F73" s="137"/>
      <c r="G73" s="138">
        <f>ROUND(E73*F73,2)</f>
        <v>0</v>
      </c>
      <c r="H73" s="137"/>
      <c r="I73" s="138">
        <f>ROUND(E73*H73,2)</f>
        <v>0</v>
      </c>
      <c r="J73" s="137"/>
      <c r="K73" s="138">
        <f>ROUND(E73*J73,2)</f>
        <v>0</v>
      </c>
      <c r="L73" s="138">
        <v>21</v>
      </c>
      <c r="M73" s="138">
        <f>G73*(1+L73/100)</f>
        <v>0</v>
      </c>
      <c r="N73" s="129">
        <v>6.3499999999999997E-3</v>
      </c>
      <c r="O73" s="129">
        <f>ROUND(E73*N73,5)</f>
        <v>0.19875999999999999</v>
      </c>
      <c r="P73" s="129">
        <v>0</v>
      </c>
      <c r="Q73" s="129">
        <f>ROUND(E73*P73,5)</f>
        <v>0</v>
      </c>
      <c r="R73" s="129"/>
      <c r="S73" s="129"/>
      <c r="T73" s="130">
        <v>0.14499999999999999</v>
      </c>
      <c r="U73" s="129">
        <f>ROUND(E73*T73,2)</f>
        <v>4.54</v>
      </c>
      <c r="V73" s="119"/>
      <c r="W73" s="119"/>
      <c r="X73" s="119"/>
      <c r="Y73" s="119"/>
      <c r="Z73" s="119"/>
      <c r="AA73" s="119"/>
      <c r="AB73" s="119"/>
      <c r="AC73" s="119"/>
      <c r="AD73" s="119"/>
      <c r="AE73" s="119" t="s">
        <v>142</v>
      </c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</row>
    <row r="74" spans="1:60" outlineLevel="1" x14ac:dyDescent="0.2">
      <c r="A74" s="120"/>
      <c r="B74" s="127"/>
      <c r="C74" s="159" t="s">
        <v>232</v>
      </c>
      <c r="D74" s="131"/>
      <c r="E74" s="135">
        <v>31.3</v>
      </c>
      <c r="F74" s="138"/>
      <c r="G74" s="138"/>
      <c r="H74" s="138"/>
      <c r="I74" s="138"/>
      <c r="J74" s="138"/>
      <c r="K74" s="138"/>
      <c r="L74" s="138"/>
      <c r="M74" s="138"/>
      <c r="N74" s="129"/>
      <c r="O74" s="129"/>
      <c r="P74" s="129"/>
      <c r="Q74" s="129"/>
      <c r="R74" s="129"/>
      <c r="S74" s="129"/>
      <c r="T74" s="130"/>
      <c r="U74" s="129"/>
      <c r="V74" s="119"/>
      <c r="W74" s="119"/>
      <c r="X74" s="119"/>
      <c r="Y74" s="119"/>
      <c r="Z74" s="119"/>
      <c r="AA74" s="119"/>
      <c r="AB74" s="119"/>
      <c r="AC74" s="119"/>
      <c r="AD74" s="119"/>
      <c r="AE74" s="119" t="s">
        <v>144</v>
      </c>
      <c r="AF74" s="119">
        <v>0</v>
      </c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</row>
    <row r="75" spans="1:60" x14ac:dyDescent="0.2">
      <c r="A75" s="121" t="s">
        <v>137</v>
      </c>
      <c r="B75" s="128" t="s">
        <v>58</v>
      </c>
      <c r="C75" s="160" t="s">
        <v>59</v>
      </c>
      <c r="D75" s="132"/>
      <c r="E75" s="136"/>
      <c r="F75" s="139"/>
      <c r="G75" s="139">
        <f>SUMIF(AE76:AE76,"&lt;&gt;NOR",G76:G76)</f>
        <v>0</v>
      </c>
      <c r="H75" s="139"/>
      <c r="I75" s="139">
        <f>SUM(I76:I76)</f>
        <v>0</v>
      </c>
      <c r="J75" s="139"/>
      <c r="K75" s="139">
        <f>SUM(K76:K76)</f>
        <v>0</v>
      </c>
      <c r="L75" s="139"/>
      <c r="M75" s="139">
        <f>SUM(M76:M76)</f>
        <v>0</v>
      </c>
      <c r="N75" s="132"/>
      <c r="O75" s="132">
        <f>SUM(O76:O76)</f>
        <v>7.43E-3</v>
      </c>
      <c r="P75" s="132"/>
      <c r="Q75" s="132">
        <f>SUM(Q76:Q76)</f>
        <v>0</v>
      </c>
      <c r="R75" s="132"/>
      <c r="S75" s="132"/>
      <c r="T75" s="133"/>
      <c r="U75" s="132">
        <f>SUM(U76:U76)</f>
        <v>65.739999999999995</v>
      </c>
      <c r="AE75" t="s">
        <v>138</v>
      </c>
    </row>
    <row r="76" spans="1:60" outlineLevel="1" x14ac:dyDescent="0.2">
      <c r="A76" s="120">
        <v>28</v>
      </c>
      <c r="B76" s="127" t="s">
        <v>233</v>
      </c>
      <c r="C76" s="158" t="s">
        <v>234</v>
      </c>
      <c r="D76" s="129" t="s">
        <v>169</v>
      </c>
      <c r="E76" s="134">
        <v>185.7</v>
      </c>
      <c r="F76" s="137"/>
      <c r="G76" s="138">
        <f>ROUND(E76*F76,2)</f>
        <v>0</v>
      </c>
      <c r="H76" s="137"/>
      <c r="I76" s="138">
        <f>ROUND(E76*H76,2)</f>
        <v>0</v>
      </c>
      <c r="J76" s="137"/>
      <c r="K76" s="138">
        <f>ROUND(E76*J76,2)</f>
        <v>0</v>
      </c>
      <c r="L76" s="138">
        <v>21</v>
      </c>
      <c r="M76" s="138">
        <f>G76*(1+L76/100)</f>
        <v>0</v>
      </c>
      <c r="N76" s="129">
        <v>4.0000000000000003E-5</v>
      </c>
      <c r="O76" s="129">
        <f>ROUND(E76*N76,5)</f>
        <v>7.43E-3</v>
      </c>
      <c r="P76" s="129">
        <v>0</v>
      </c>
      <c r="Q76" s="129">
        <f>ROUND(E76*P76,5)</f>
        <v>0</v>
      </c>
      <c r="R76" s="129"/>
      <c r="S76" s="129"/>
      <c r="T76" s="130">
        <v>0.35399999999999998</v>
      </c>
      <c r="U76" s="129">
        <f>ROUND(E76*T76,2)</f>
        <v>65.739999999999995</v>
      </c>
      <c r="V76" s="119"/>
      <c r="W76" s="119"/>
      <c r="X76" s="119"/>
      <c r="Y76" s="119"/>
      <c r="Z76" s="119"/>
      <c r="AA76" s="119"/>
      <c r="AB76" s="119"/>
      <c r="AC76" s="119"/>
      <c r="AD76" s="119"/>
      <c r="AE76" s="119" t="s">
        <v>142</v>
      </c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</row>
    <row r="77" spans="1:60" x14ac:dyDescent="0.2">
      <c r="A77" s="121" t="s">
        <v>137</v>
      </c>
      <c r="B77" s="128" t="s">
        <v>60</v>
      </c>
      <c r="C77" s="160" t="s">
        <v>61</v>
      </c>
      <c r="D77" s="132"/>
      <c r="E77" s="136"/>
      <c r="F77" s="139"/>
      <c r="G77" s="139">
        <f>SUMIF(AE78:AE80,"&lt;&gt;NOR",G78:G80)</f>
        <v>0</v>
      </c>
      <c r="H77" s="139"/>
      <c r="I77" s="139">
        <f>SUM(I78:I80)</f>
        <v>0</v>
      </c>
      <c r="J77" s="139"/>
      <c r="K77" s="139">
        <f>SUM(K78:K80)</f>
        <v>0</v>
      </c>
      <c r="L77" s="139"/>
      <c r="M77" s="139">
        <f>SUM(M78:M80)</f>
        <v>0</v>
      </c>
      <c r="N77" s="132"/>
      <c r="O77" s="132">
        <f>SUM(O78:O80)</f>
        <v>2.8E-3</v>
      </c>
      <c r="P77" s="132"/>
      <c r="Q77" s="132">
        <f>SUM(Q78:Q80)</f>
        <v>3.93336</v>
      </c>
      <c r="R77" s="132"/>
      <c r="S77" s="132"/>
      <c r="T77" s="133"/>
      <c r="U77" s="132">
        <f>SUM(U78:U80)</f>
        <v>3.32</v>
      </c>
      <c r="AE77" t="s">
        <v>138</v>
      </c>
    </row>
    <row r="78" spans="1:60" outlineLevel="1" x14ac:dyDescent="0.2">
      <c r="A78" s="120">
        <v>29</v>
      </c>
      <c r="B78" s="127" t="s">
        <v>235</v>
      </c>
      <c r="C78" s="158" t="s">
        <v>236</v>
      </c>
      <c r="D78" s="129" t="s">
        <v>141</v>
      </c>
      <c r="E78" s="134">
        <v>2.1852</v>
      </c>
      <c r="F78" s="137"/>
      <c r="G78" s="138">
        <f>ROUND(E78*F78,2)</f>
        <v>0</v>
      </c>
      <c r="H78" s="137"/>
      <c r="I78" s="138">
        <f>ROUND(E78*H78,2)</f>
        <v>0</v>
      </c>
      <c r="J78" s="137"/>
      <c r="K78" s="138">
        <f>ROUND(E78*J78,2)</f>
        <v>0</v>
      </c>
      <c r="L78" s="138">
        <v>21</v>
      </c>
      <c r="M78" s="138">
        <f>G78*(1+L78/100)</f>
        <v>0</v>
      </c>
      <c r="N78" s="129">
        <v>1.2800000000000001E-3</v>
      </c>
      <c r="O78" s="129">
        <f>ROUND(E78*N78,5)</f>
        <v>2.8E-3</v>
      </c>
      <c r="P78" s="129">
        <v>1.8</v>
      </c>
      <c r="Q78" s="129">
        <f>ROUND(E78*P78,5)</f>
        <v>3.93336</v>
      </c>
      <c r="R78" s="129"/>
      <c r="S78" s="129"/>
      <c r="T78" s="130">
        <v>1.52</v>
      </c>
      <c r="U78" s="129">
        <f>ROUND(E78*T78,2)</f>
        <v>3.32</v>
      </c>
      <c r="V78" s="119"/>
      <c r="W78" s="119"/>
      <c r="X78" s="119"/>
      <c r="Y78" s="119"/>
      <c r="Z78" s="119"/>
      <c r="AA78" s="119"/>
      <c r="AB78" s="119"/>
      <c r="AC78" s="119"/>
      <c r="AD78" s="119"/>
      <c r="AE78" s="119" t="s">
        <v>142</v>
      </c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</row>
    <row r="79" spans="1:60" outlineLevel="1" x14ac:dyDescent="0.2">
      <c r="A79" s="120"/>
      <c r="B79" s="127"/>
      <c r="C79" s="159" t="s">
        <v>237</v>
      </c>
      <c r="D79" s="131"/>
      <c r="E79" s="135">
        <v>1.0302</v>
      </c>
      <c r="F79" s="138"/>
      <c r="G79" s="138"/>
      <c r="H79" s="138"/>
      <c r="I79" s="138"/>
      <c r="J79" s="138"/>
      <c r="K79" s="138"/>
      <c r="L79" s="138"/>
      <c r="M79" s="138"/>
      <c r="N79" s="129"/>
      <c r="O79" s="129"/>
      <c r="P79" s="129"/>
      <c r="Q79" s="129"/>
      <c r="R79" s="129"/>
      <c r="S79" s="129"/>
      <c r="T79" s="130"/>
      <c r="U79" s="129"/>
      <c r="V79" s="119"/>
      <c r="W79" s="119"/>
      <c r="X79" s="119"/>
      <c r="Y79" s="119"/>
      <c r="Z79" s="119"/>
      <c r="AA79" s="119"/>
      <c r="AB79" s="119"/>
      <c r="AC79" s="119"/>
      <c r="AD79" s="119"/>
      <c r="AE79" s="119" t="s">
        <v>144</v>
      </c>
      <c r="AF79" s="119">
        <v>0</v>
      </c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</row>
    <row r="80" spans="1:60" outlineLevel="1" x14ac:dyDescent="0.2">
      <c r="A80" s="120"/>
      <c r="B80" s="127"/>
      <c r="C80" s="159" t="s">
        <v>238</v>
      </c>
      <c r="D80" s="131"/>
      <c r="E80" s="135">
        <v>1.155</v>
      </c>
      <c r="F80" s="138"/>
      <c r="G80" s="138"/>
      <c r="H80" s="138"/>
      <c r="I80" s="138"/>
      <c r="J80" s="138"/>
      <c r="K80" s="138"/>
      <c r="L80" s="138"/>
      <c r="M80" s="138"/>
      <c r="N80" s="129"/>
      <c r="O80" s="129"/>
      <c r="P80" s="129"/>
      <c r="Q80" s="129"/>
      <c r="R80" s="129"/>
      <c r="S80" s="129"/>
      <c r="T80" s="130"/>
      <c r="U80" s="129"/>
      <c r="V80" s="119"/>
      <c r="W80" s="119"/>
      <c r="X80" s="119"/>
      <c r="Y80" s="119"/>
      <c r="Z80" s="119"/>
      <c r="AA80" s="119"/>
      <c r="AB80" s="119"/>
      <c r="AC80" s="119"/>
      <c r="AD80" s="119"/>
      <c r="AE80" s="119" t="s">
        <v>144</v>
      </c>
      <c r="AF80" s="119">
        <v>0</v>
      </c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</row>
    <row r="81" spans="1:60" x14ac:dyDescent="0.2">
      <c r="A81" s="121" t="s">
        <v>137</v>
      </c>
      <c r="B81" s="128" t="s">
        <v>62</v>
      </c>
      <c r="C81" s="160" t="s">
        <v>63</v>
      </c>
      <c r="D81" s="132"/>
      <c r="E81" s="136"/>
      <c r="F81" s="139"/>
      <c r="G81" s="139">
        <f>SUMIF(AE82:AE97,"&lt;&gt;NOR",G82:G97)</f>
        <v>0</v>
      </c>
      <c r="H81" s="139"/>
      <c r="I81" s="139">
        <f>SUM(I82:I97)</f>
        <v>0</v>
      </c>
      <c r="J81" s="139"/>
      <c r="K81" s="139">
        <f>SUM(K82:K97)</f>
        <v>0</v>
      </c>
      <c r="L81" s="139"/>
      <c r="M81" s="139">
        <f>SUM(M82:M97)</f>
        <v>0</v>
      </c>
      <c r="N81" s="132"/>
      <c r="O81" s="132">
        <f>SUM(O82:O97)</f>
        <v>5.9300000000000004E-3</v>
      </c>
      <c r="P81" s="132"/>
      <c r="Q81" s="132">
        <f>SUM(Q82:Q97)</f>
        <v>2.3254000000000001</v>
      </c>
      <c r="R81" s="132"/>
      <c r="S81" s="132"/>
      <c r="T81" s="133"/>
      <c r="U81" s="132">
        <f>SUM(U82:U97)</f>
        <v>52.459999999999994</v>
      </c>
      <c r="AE81" t="s">
        <v>138</v>
      </c>
    </row>
    <row r="82" spans="1:60" outlineLevel="1" x14ac:dyDescent="0.2">
      <c r="A82" s="120">
        <v>30</v>
      </c>
      <c r="B82" s="127" t="s">
        <v>239</v>
      </c>
      <c r="C82" s="158" t="s">
        <v>240</v>
      </c>
      <c r="D82" s="129" t="s">
        <v>231</v>
      </c>
      <c r="E82" s="134">
        <v>12.1</v>
      </c>
      <c r="F82" s="137"/>
      <c r="G82" s="138">
        <f>ROUND(E82*F82,2)</f>
        <v>0</v>
      </c>
      <c r="H82" s="137"/>
      <c r="I82" s="138">
        <f>ROUND(E82*H82,2)</f>
        <v>0</v>
      </c>
      <c r="J82" s="137"/>
      <c r="K82" s="138">
        <f>ROUND(E82*J82,2)</f>
        <v>0</v>
      </c>
      <c r="L82" s="138">
        <v>21</v>
      </c>
      <c r="M82" s="138">
        <f>G82*(1+L82/100)</f>
        <v>0</v>
      </c>
      <c r="N82" s="129">
        <v>4.8999999999999998E-4</v>
      </c>
      <c r="O82" s="129">
        <f>ROUND(E82*N82,5)</f>
        <v>5.9300000000000004E-3</v>
      </c>
      <c r="P82" s="129">
        <v>5.3999999999999999E-2</v>
      </c>
      <c r="Q82" s="129">
        <f>ROUND(E82*P82,5)</f>
        <v>0.65339999999999998</v>
      </c>
      <c r="R82" s="129"/>
      <c r="S82" s="129"/>
      <c r="T82" s="130">
        <v>0.72899999999999998</v>
      </c>
      <c r="U82" s="129">
        <f>ROUND(E82*T82,2)</f>
        <v>8.82</v>
      </c>
      <c r="V82" s="119"/>
      <c r="W82" s="119"/>
      <c r="X82" s="119"/>
      <c r="Y82" s="119"/>
      <c r="Z82" s="119"/>
      <c r="AA82" s="119"/>
      <c r="AB82" s="119"/>
      <c r="AC82" s="119"/>
      <c r="AD82" s="119"/>
      <c r="AE82" s="119" t="s">
        <v>142</v>
      </c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</row>
    <row r="83" spans="1:60" outlineLevel="1" x14ac:dyDescent="0.2">
      <c r="A83" s="120"/>
      <c r="B83" s="127"/>
      <c r="C83" s="159" t="s">
        <v>241</v>
      </c>
      <c r="D83" s="131"/>
      <c r="E83" s="135">
        <v>3.5</v>
      </c>
      <c r="F83" s="138"/>
      <c r="G83" s="138"/>
      <c r="H83" s="138"/>
      <c r="I83" s="138"/>
      <c r="J83" s="138"/>
      <c r="K83" s="138"/>
      <c r="L83" s="138"/>
      <c r="M83" s="138"/>
      <c r="N83" s="129"/>
      <c r="O83" s="129"/>
      <c r="P83" s="129"/>
      <c r="Q83" s="129"/>
      <c r="R83" s="129"/>
      <c r="S83" s="129"/>
      <c r="T83" s="130"/>
      <c r="U83" s="129"/>
      <c r="V83" s="119"/>
      <c r="W83" s="119"/>
      <c r="X83" s="119"/>
      <c r="Y83" s="119"/>
      <c r="Z83" s="119"/>
      <c r="AA83" s="119"/>
      <c r="AB83" s="119"/>
      <c r="AC83" s="119"/>
      <c r="AD83" s="119"/>
      <c r="AE83" s="119" t="s">
        <v>144</v>
      </c>
      <c r="AF83" s="119">
        <v>0</v>
      </c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</row>
    <row r="84" spans="1:60" outlineLevel="1" x14ac:dyDescent="0.2">
      <c r="A84" s="120"/>
      <c r="B84" s="127"/>
      <c r="C84" s="159" t="s">
        <v>242</v>
      </c>
      <c r="D84" s="131"/>
      <c r="E84" s="135">
        <v>8.6</v>
      </c>
      <c r="F84" s="138"/>
      <c r="G84" s="138"/>
      <c r="H84" s="138"/>
      <c r="I84" s="138"/>
      <c r="J84" s="138"/>
      <c r="K84" s="138"/>
      <c r="L84" s="138"/>
      <c r="M84" s="138"/>
      <c r="N84" s="129"/>
      <c r="O84" s="129"/>
      <c r="P84" s="129"/>
      <c r="Q84" s="129"/>
      <c r="R84" s="129"/>
      <c r="S84" s="129"/>
      <c r="T84" s="130"/>
      <c r="U84" s="129"/>
      <c r="V84" s="119"/>
      <c r="W84" s="119"/>
      <c r="X84" s="119"/>
      <c r="Y84" s="119"/>
      <c r="Z84" s="119"/>
      <c r="AA84" s="119"/>
      <c r="AB84" s="119"/>
      <c r="AC84" s="119"/>
      <c r="AD84" s="119"/>
      <c r="AE84" s="119" t="s">
        <v>144</v>
      </c>
      <c r="AF84" s="119">
        <v>0</v>
      </c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</row>
    <row r="85" spans="1:60" outlineLevel="1" x14ac:dyDescent="0.2">
      <c r="A85" s="120">
        <v>31</v>
      </c>
      <c r="B85" s="127" t="s">
        <v>243</v>
      </c>
      <c r="C85" s="158" t="s">
        <v>244</v>
      </c>
      <c r="D85" s="129" t="s">
        <v>169</v>
      </c>
      <c r="E85" s="134">
        <v>33.44</v>
      </c>
      <c r="F85" s="137"/>
      <c r="G85" s="138">
        <f>ROUND(E85*F85,2)</f>
        <v>0</v>
      </c>
      <c r="H85" s="137"/>
      <c r="I85" s="138">
        <f>ROUND(E85*H85,2)</f>
        <v>0</v>
      </c>
      <c r="J85" s="137"/>
      <c r="K85" s="138">
        <f>ROUND(E85*J85,2)</f>
        <v>0</v>
      </c>
      <c r="L85" s="138">
        <v>21</v>
      </c>
      <c r="M85" s="138">
        <f>G85*(1+L85/100)</f>
        <v>0</v>
      </c>
      <c r="N85" s="129">
        <v>0</v>
      </c>
      <c r="O85" s="129">
        <f>ROUND(E85*N85,5)</f>
        <v>0</v>
      </c>
      <c r="P85" s="129">
        <v>0.05</v>
      </c>
      <c r="Q85" s="129">
        <f>ROUND(E85*P85,5)</f>
        <v>1.6719999999999999</v>
      </c>
      <c r="R85" s="129"/>
      <c r="S85" s="129"/>
      <c r="T85" s="130">
        <v>0.33</v>
      </c>
      <c r="U85" s="129">
        <f>ROUND(E85*T85,2)</f>
        <v>11.04</v>
      </c>
      <c r="V85" s="119"/>
      <c r="W85" s="119"/>
      <c r="X85" s="119"/>
      <c r="Y85" s="119"/>
      <c r="Z85" s="119"/>
      <c r="AA85" s="119"/>
      <c r="AB85" s="119"/>
      <c r="AC85" s="119"/>
      <c r="AD85" s="119"/>
      <c r="AE85" s="119" t="s">
        <v>142</v>
      </c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</row>
    <row r="86" spans="1:60" outlineLevel="1" x14ac:dyDescent="0.2">
      <c r="A86" s="120"/>
      <c r="B86" s="127"/>
      <c r="C86" s="159" t="s">
        <v>205</v>
      </c>
      <c r="D86" s="131"/>
      <c r="E86" s="135">
        <v>33.44</v>
      </c>
      <c r="F86" s="138"/>
      <c r="G86" s="138"/>
      <c r="H86" s="138"/>
      <c r="I86" s="138"/>
      <c r="J86" s="138"/>
      <c r="K86" s="138"/>
      <c r="L86" s="138"/>
      <c r="M86" s="138"/>
      <c r="N86" s="129"/>
      <c r="O86" s="129"/>
      <c r="P86" s="129"/>
      <c r="Q86" s="129"/>
      <c r="R86" s="129"/>
      <c r="S86" s="129"/>
      <c r="T86" s="130"/>
      <c r="U86" s="129"/>
      <c r="V86" s="119"/>
      <c r="W86" s="119"/>
      <c r="X86" s="119"/>
      <c r="Y86" s="119"/>
      <c r="Z86" s="119"/>
      <c r="AA86" s="119"/>
      <c r="AB86" s="119"/>
      <c r="AC86" s="119"/>
      <c r="AD86" s="119"/>
      <c r="AE86" s="119" t="s">
        <v>144</v>
      </c>
      <c r="AF86" s="119">
        <v>0</v>
      </c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</row>
    <row r="87" spans="1:60" outlineLevel="1" x14ac:dyDescent="0.2">
      <c r="A87" s="120">
        <v>32</v>
      </c>
      <c r="B87" s="127" t="s">
        <v>245</v>
      </c>
      <c r="C87" s="158" t="s">
        <v>246</v>
      </c>
      <c r="D87" s="129" t="s">
        <v>247</v>
      </c>
      <c r="E87" s="134">
        <v>7.53</v>
      </c>
      <c r="F87" s="137"/>
      <c r="G87" s="138">
        <f>ROUND(E87*F87,2)</f>
        <v>0</v>
      </c>
      <c r="H87" s="137"/>
      <c r="I87" s="138">
        <f>ROUND(E87*H87,2)</f>
        <v>0</v>
      </c>
      <c r="J87" s="137"/>
      <c r="K87" s="138">
        <f>ROUND(E87*J87,2)</f>
        <v>0</v>
      </c>
      <c r="L87" s="138">
        <v>21</v>
      </c>
      <c r="M87" s="138">
        <f>G87*(1+L87/100)</f>
        <v>0</v>
      </c>
      <c r="N87" s="129">
        <v>0</v>
      </c>
      <c r="O87" s="129">
        <f>ROUND(E87*N87,5)</f>
        <v>0</v>
      </c>
      <c r="P87" s="129">
        <v>0</v>
      </c>
      <c r="Q87" s="129">
        <f>ROUND(E87*P87,5)</f>
        <v>0</v>
      </c>
      <c r="R87" s="129"/>
      <c r="S87" s="129"/>
      <c r="T87" s="130">
        <v>0.55000000000000004</v>
      </c>
      <c r="U87" s="129">
        <f>ROUND(E87*T87,2)</f>
        <v>4.1399999999999997</v>
      </c>
      <c r="V87" s="119"/>
      <c r="W87" s="119"/>
      <c r="X87" s="119"/>
      <c r="Y87" s="119"/>
      <c r="Z87" s="119"/>
      <c r="AA87" s="119"/>
      <c r="AB87" s="119"/>
      <c r="AC87" s="119"/>
      <c r="AD87" s="119"/>
      <c r="AE87" s="119" t="s">
        <v>142</v>
      </c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</row>
    <row r="88" spans="1:60" outlineLevel="1" x14ac:dyDescent="0.2">
      <c r="A88" s="120"/>
      <c r="B88" s="127"/>
      <c r="C88" s="159" t="s">
        <v>248</v>
      </c>
      <c r="D88" s="131"/>
      <c r="E88" s="135">
        <v>7.53</v>
      </c>
      <c r="F88" s="138"/>
      <c r="G88" s="138"/>
      <c r="H88" s="138"/>
      <c r="I88" s="138"/>
      <c r="J88" s="138"/>
      <c r="K88" s="138"/>
      <c r="L88" s="138"/>
      <c r="M88" s="138"/>
      <c r="N88" s="129"/>
      <c r="O88" s="129"/>
      <c r="P88" s="129"/>
      <c r="Q88" s="129"/>
      <c r="R88" s="129"/>
      <c r="S88" s="129"/>
      <c r="T88" s="130"/>
      <c r="U88" s="129"/>
      <c r="V88" s="119"/>
      <c r="W88" s="119"/>
      <c r="X88" s="119"/>
      <c r="Y88" s="119"/>
      <c r="Z88" s="119"/>
      <c r="AA88" s="119"/>
      <c r="AB88" s="119"/>
      <c r="AC88" s="119"/>
      <c r="AD88" s="119"/>
      <c r="AE88" s="119" t="s">
        <v>144</v>
      </c>
      <c r="AF88" s="119">
        <v>0</v>
      </c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</row>
    <row r="89" spans="1:60" outlineLevel="1" x14ac:dyDescent="0.2">
      <c r="A89" s="120">
        <v>33</v>
      </c>
      <c r="B89" s="127" t="s">
        <v>249</v>
      </c>
      <c r="C89" s="158" t="s">
        <v>250</v>
      </c>
      <c r="D89" s="129" t="s">
        <v>164</v>
      </c>
      <c r="E89" s="134">
        <v>2</v>
      </c>
      <c r="F89" s="137"/>
      <c r="G89" s="138">
        <f>ROUND(E89*F89,2)</f>
        <v>0</v>
      </c>
      <c r="H89" s="137"/>
      <c r="I89" s="138">
        <f>ROUND(E89*H89,2)</f>
        <v>0</v>
      </c>
      <c r="J89" s="137"/>
      <c r="K89" s="138">
        <f>ROUND(E89*J89,2)</f>
        <v>0</v>
      </c>
      <c r="L89" s="138">
        <v>21</v>
      </c>
      <c r="M89" s="138">
        <f>G89*(1+L89/100)</f>
        <v>0</v>
      </c>
      <c r="N89" s="129">
        <v>0</v>
      </c>
      <c r="O89" s="129">
        <f>ROUND(E89*N89,5)</f>
        <v>0</v>
      </c>
      <c r="P89" s="129">
        <v>0</v>
      </c>
      <c r="Q89" s="129">
        <f>ROUND(E89*P89,5)</f>
        <v>0</v>
      </c>
      <c r="R89" s="129"/>
      <c r="S89" s="129"/>
      <c r="T89" s="130">
        <v>8.84</v>
      </c>
      <c r="U89" s="129">
        <f>ROUND(E89*T89,2)</f>
        <v>17.68</v>
      </c>
      <c r="V89" s="119"/>
      <c r="W89" s="119"/>
      <c r="X89" s="119"/>
      <c r="Y89" s="119"/>
      <c r="Z89" s="119"/>
      <c r="AA89" s="119"/>
      <c r="AB89" s="119"/>
      <c r="AC89" s="119"/>
      <c r="AD89" s="119"/>
      <c r="AE89" s="119" t="s">
        <v>142</v>
      </c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  <c r="BH89" s="119"/>
    </row>
    <row r="90" spans="1:60" outlineLevel="1" x14ac:dyDescent="0.2">
      <c r="A90" s="120">
        <v>34</v>
      </c>
      <c r="B90" s="127" t="s">
        <v>251</v>
      </c>
      <c r="C90" s="158" t="s">
        <v>252</v>
      </c>
      <c r="D90" s="129" t="s">
        <v>247</v>
      </c>
      <c r="E90" s="134">
        <v>7.53</v>
      </c>
      <c r="F90" s="137"/>
      <c r="G90" s="138">
        <f>ROUND(E90*F90,2)</f>
        <v>0</v>
      </c>
      <c r="H90" s="137"/>
      <c r="I90" s="138">
        <f>ROUND(E90*H90,2)</f>
        <v>0</v>
      </c>
      <c r="J90" s="137"/>
      <c r="K90" s="138">
        <f>ROUND(E90*J90,2)</f>
        <v>0</v>
      </c>
      <c r="L90" s="138">
        <v>21</v>
      </c>
      <c r="M90" s="138">
        <f>G90*(1+L90/100)</f>
        <v>0</v>
      </c>
      <c r="N90" s="129">
        <v>0</v>
      </c>
      <c r="O90" s="129">
        <f>ROUND(E90*N90,5)</f>
        <v>0</v>
      </c>
      <c r="P90" s="129">
        <v>0</v>
      </c>
      <c r="Q90" s="129">
        <f>ROUND(E90*P90,5)</f>
        <v>0</v>
      </c>
      <c r="R90" s="129"/>
      <c r="S90" s="129"/>
      <c r="T90" s="130">
        <v>0.49</v>
      </c>
      <c r="U90" s="129">
        <f>ROUND(E90*T90,2)</f>
        <v>3.69</v>
      </c>
      <c r="V90" s="119"/>
      <c r="W90" s="119"/>
      <c r="X90" s="119"/>
      <c r="Y90" s="119"/>
      <c r="Z90" s="119"/>
      <c r="AA90" s="119"/>
      <c r="AB90" s="119"/>
      <c r="AC90" s="119"/>
      <c r="AD90" s="119"/>
      <c r="AE90" s="119" t="s">
        <v>142</v>
      </c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  <c r="BH90" s="119"/>
    </row>
    <row r="91" spans="1:60" outlineLevel="1" x14ac:dyDescent="0.2">
      <c r="A91" s="120">
        <v>35</v>
      </c>
      <c r="B91" s="127" t="s">
        <v>253</v>
      </c>
      <c r="C91" s="158" t="s">
        <v>254</v>
      </c>
      <c r="D91" s="129" t="s">
        <v>247</v>
      </c>
      <c r="E91" s="134">
        <v>135.54</v>
      </c>
      <c r="F91" s="137"/>
      <c r="G91" s="138">
        <f>ROUND(E91*F91,2)</f>
        <v>0</v>
      </c>
      <c r="H91" s="137"/>
      <c r="I91" s="138">
        <f>ROUND(E91*H91,2)</f>
        <v>0</v>
      </c>
      <c r="J91" s="137"/>
      <c r="K91" s="138">
        <f>ROUND(E91*J91,2)</f>
        <v>0</v>
      </c>
      <c r="L91" s="138">
        <v>21</v>
      </c>
      <c r="M91" s="138">
        <f>G91*(1+L91/100)</f>
        <v>0</v>
      </c>
      <c r="N91" s="129">
        <v>0</v>
      </c>
      <c r="O91" s="129">
        <f>ROUND(E91*N91,5)</f>
        <v>0</v>
      </c>
      <c r="P91" s="129">
        <v>0</v>
      </c>
      <c r="Q91" s="129">
        <f>ROUND(E91*P91,5)</f>
        <v>0</v>
      </c>
      <c r="R91" s="129"/>
      <c r="S91" s="129"/>
      <c r="T91" s="130">
        <v>0</v>
      </c>
      <c r="U91" s="129">
        <f>ROUND(E91*T91,2)</f>
        <v>0</v>
      </c>
      <c r="V91" s="119"/>
      <c r="W91" s="119"/>
      <c r="X91" s="119"/>
      <c r="Y91" s="119"/>
      <c r="Z91" s="119"/>
      <c r="AA91" s="119"/>
      <c r="AB91" s="119"/>
      <c r="AC91" s="119"/>
      <c r="AD91" s="119"/>
      <c r="AE91" s="119" t="s">
        <v>142</v>
      </c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</row>
    <row r="92" spans="1:60" outlineLevel="1" x14ac:dyDescent="0.2">
      <c r="A92" s="120"/>
      <c r="B92" s="127"/>
      <c r="C92" s="159" t="s">
        <v>255</v>
      </c>
      <c r="D92" s="131"/>
      <c r="E92" s="135">
        <v>135.54</v>
      </c>
      <c r="F92" s="138"/>
      <c r="G92" s="138"/>
      <c r="H92" s="138"/>
      <c r="I92" s="138"/>
      <c r="J92" s="138"/>
      <c r="K92" s="138"/>
      <c r="L92" s="138"/>
      <c r="M92" s="138"/>
      <c r="N92" s="129"/>
      <c r="O92" s="129"/>
      <c r="P92" s="129"/>
      <c r="Q92" s="129"/>
      <c r="R92" s="129"/>
      <c r="S92" s="129"/>
      <c r="T92" s="130"/>
      <c r="U92" s="129"/>
      <c r="V92" s="119"/>
      <c r="W92" s="119"/>
      <c r="X92" s="119"/>
      <c r="Y92" s="119"/>
      <c r="Z92" s="119"/>
      <c r="AA92" s="119"/>
      <c r="AB92" s="119"/>
      <c r="AC92" s="119"/>
      <c r="AD92" s="119"/>
      <c r="AE92" s="119" t="s">
        <v>144</v>
      </c>
      <c r="AF92" s="119">
        <v>0</v>
      </c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</row>
    <row r="93" spans="1:60" outlineLevel="1" x14ac:dyDescent="0.2">
      <c r="A93" s="120">
        <v>36</v>
      </c>
      <c r="B93" s="127" t="s">
        <v>256</v>
      </c>
      <c r="C93" s="158" t="s">
        <v>257</v>
      </c>
      <c r="D93" s="129" t="s">
        <v>247</v>
      </c>
      <c r="E93" s="134">
        <v>7.53</v>
      </c>
      <c r="F93" s="137"/>
      <c r="G93" s="138">
        <f>ROUND(E93*F93,2)</f>
        <v>0</v>
      </c>
      <c r="H93" s="137"/>
      <c r="I93" s="138">
        <f>ROUND(E93*H93,2)</f>
        <v>0</v>
      </c>
      <c r="J93" s="137"/>
      <c r="K93" s="138">
        <f>ROUND(E93*J93,2)</f>
        <v>0</v>
      </c>
      <c r="L93" s="138">
        <v>21</v>
      </c>
      <c r="M93" s="138">
        <f>G93*(1+L93/100)</f>
        <v>0</v>
      </c>
      <c r="N93" s="129">
        <v>0</v>
      </c>
      <c r="O93" s="129">
        <f>ROUND(E93*N93,5)</f>
        <v>0</v>
      </c>
      <c r="P93" s="129">
        <v>0</v>
      </c>
      <c r="Q93" s="129">
        <f>ROUND(E93*P93,5)</f>
        <v>0</v>
      </c>
      <c r="R93" s="129"/>
      <c r="S93" s="129"/>
      <c r="T93" s="130">
        <v>0.94199999999999995</v>
      </c>
      <c r="U93" s="129">
        <f>ROUND(E93*T93,2)</f>
        <v>7.09</v>
      </c>
      <c r="V93" s="119"/>
      <c r="W93" s="119"/>
      <c r="X93" s="119"/>
      <c r="Y93" s="119"/>
      <c r="Z93" s="119"/>
      <c r="AA93" s="119"/>
      <c r="AB93" s="119"/>
      <c r="AC93" s="119"/>
      <c r="AD93" s="119"/>
      <c r="AE93" s="119" t="s">
        <v>142</v>
      </c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</row>
    <row r="94" spans="1:60" outlineLevel="1" x14ac:dyDescent="0.2">
      <c r="A94" s="120">
        <v>37</v>
      </c>
      <c r="B94" s="127" t="s">
        <v>258</v>
      </c>
      <c r="C94" s="158" t="s">
        <v>259</v>
      </c>
      <c r="D94" s="129" t="s">
        <v>260</v>
      </c>
      <c r="E94" s="134">
        <v>10</v>
      </c>
      <c r="F94" s="137"/>
      <c r="G94" s="138">
        <f>ROUND(E94*F94,2)</f>
        <v>0</v>
      </c>
      <c r="H94" s="137"/>
      <c r="I94" s="138">
        <f>ROUND(E94*H94,2)</f>
        <v>0</v>
      </c>
      <c r="J94" s="137"/>
      <c r="K94" s="138">
        <f>ROUND(E94*J94,2)</f>
        <v>0</v>
      </c>
      <c r="L94" s="138">
        <v>21</v>
      </c>
      <c r="M94" s="138">
        <f>G94*(1+L94/100)</f>
        <v>0</v>
      </c>
      <c r="N94" s="129">
        <v>0</v>
      </c>
      <c r="O94" s="129">
        <f>ROUND(E94*N94,5)</f>
        <v>0</v>
      </c>
      <c r="P94" s="129">
        <v>0</v>
      </c>
      <c r="Q94" s="129">
        <f>ROUND(E94*P94,5)</f>
        <v>0</v>
      </c>
      <c r="R94" s="129"/>
      <c r="S94" s="129"/>
      <c r="T94" s="130">
        <v>0</v>
      </c>
      <c r="U94" s="129">
        <f>ROUND(E94*T94,2)</f>
        <v>0</v>
      </c>
      <c r="V94" s="119"/>
      <c r="W94" s="119"/>
      <c r="X94" s="119"/>
      <c r="Y94" s="119"/>
      <c r="Z94" s="119"/>
      <c r="AA94" s="119"/>
      <c r="AB94" s="119"/>
      <c r="AC94" s="119"/>
      <c r="AD94" s="119"/>
      <c r="AE94" s="119" t="s">
        <v>142</v>
      </c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  <c r="BH94" s="119"/>
    </row>
    <row r="95" spans="1:60" outlineLevel="1" x14ac:dyDescent="0.2">
      <c r="A95" s="120">
        <v>38</v>
      </c>
      <c r="B95" s="127" t="s">
        <v>261</v>
      </c>
      <c r="C95" s="158" t="s">
        <v>262</v>
      </c>
      <c r="D95" s="129" t="s">
        <v>247</v>
      </c>
      <c r="E95" s="134">
        <v>6.24</v>
      </c>
      <c r="F95" s="137"/>
      <c r="G95" s="138">
        <f>ROUND(E95*F95,2)</f>
        <v>0</v>
      </c>
      <c r="H95" s="137"/>
      <c r="I95" s="138">
        <f>ROUND(E95*H95,2)</f>
        <v>0</v>
      </c>
      <c r="J95" s="137"/>
      <c r="K95" s="138">
        <f>ROUND(E95*J95,2)</f>
        <v>0</v>
      </c>
      <c r="L95" s="138">
        <v>21</v>
      </c>
      <c r="M95" s="138">
        <f>G95*(1+L95/100)</f>
        <v>0</v>
      </c>
      <c r="N95" s="129">
        <v>0</v>
      </c>
      <c r="O95" s="129">
        <f>ROUND(E95*N95,5)</f>
        <v>0</v>
      </c>
      <c r="P95" s="129">
        <v>0</v>
      </c>
      <c r="Q95" s="129">
        <f>ROUND(E95*P95,5)</f>
        <v>0</v>
      </c>
      <c r="R95" s="129"/>
      <c r="S95" s="129"/>
      <c r="T95" s="130">
        <v>0</v>
      </c>
      <c r="U95" s="129">
        <f>ROUND(E95*T95,2)</f>
        <v>0</v>
      </c>
      <c r="V95" s="119"/>
      <c r="W95" s="119"/>
      <c r="X95" s="119"/>
      <c r="Y95" s="119"/>
      <c r="Z95" s="119"/>
      <c r="AA95" s="119"/>
      <c r="AB95" s="119"/>
      <c r="AC95" s="119"/>
      <c r="AD95" s="119"/>
      <c r="AE95" s="119" t="s">
        <v>142</v>
      </c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</row>
    <row r="96" spans="1:60" outlineLevel="1" x14ac:dyDescent="0.2">
      <c r="A96" s="120"/>
      <c r="B96" s="127"/>
      <c r="C96" s="159" t="s">
        <v>263</v>
      </c>
      <c r="D96" s="131"/>
      <c r="E96" s="135">
        <v>6.24</v>
      </c>
      <c r="F96" s="138"/>
      <c r="G96" s="138"/>
      <c r="H96" s="138"/>
      <c r="I96" s="138"/>
      <c r="J96" s="138"/>
      <c r="K96" s="138"/>
      <c r="L96" s="138"/>
      <c r="M96" s="138"/>
      <c r="N96" s="129"/>
      <c r="O96" s="129"/>
      <c r="P96" s="129"/>
      <c r="Q96" s="129"/>
      <c r="R96" s="129"/>
      <c r="S96" s="129"/>
      <c r="T96" s="130"/>
      <c r="U96" s="129"/>
      <c r="V96" s="119"/>
      <c r="W96" s="119"/>
      <c r="X96" s="119"/>
      <c r="Y96" s="119"/>
      <c r="Z96" s="119"/>
      <c r="AA96" s="119"/>
      <c r="AB96" s="119"/>
      <c r="AC96" s="119"/>
      <c r="AD96" s="119"/>
      <c r="AE96" s="119" t="s">
        <v>144</v>
      </c>
      <c r="AF96" s="119">
        <v>0</v>
      </c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  <c r="BH96" s="119"/>
    </row>
    <row r="97" spans="1:60" outlineLevel="1" x14ac:dyDescent="0.2">
      <c r="A97" s="120">
        <v>39</v>
      </c>
      <c r="B97" s="127" t="s">
        <v>264</v>
      </c>
      <c r="C97" s="158" t="s">
        <v>265</v>
      </c>
      <c r="D97" s="129" t="s">
        <v>247</v>
      </c>
      <c r="E97" s="134">
        <v>1.29</v>
      </c>
      <c r="F97" s="137"/>
      <c r="G97" s="138">
        <f>ROUND(E97*F97,2)</f>
        <v>0</v>
      </c>
      <c r="H97" s="137"/>
      <c r="I97" s="138">
        <f>ROUND(E97*H97,2)</f>
        <v>0</v>
      </c>
      <c r="J97" s="137"/>
      <c r="K97" s="138">
        <f>ROUND(E97*J97,2)</f>
        <v>0</v>
      </c>
      <c r="L97" s="138">
        <v>21</v>
      </c>
      <c r="M97" s="138">
        <f>G97*(1+L97/100)</f>
        <v>0</v>
      </c>
      <c r="N97" s="129">
        <v>0</v>
      </c>
      <c r="O97" s="129">
        <f>ROUND(E97*N97,5)</f>
        <v>0</v>
      </c>
      <c r="P97" s="129">
        <v>0</v>
      </c>
      <c r="Q97" s="129">
        <f>ROUND(E97*P97,5)</f>
        <v>0</v>
      </c>
      <c r="R97" s="129"/>
      <c r="S97" s="129"/>
      <c r="T97" s="130">
        <v>0</v>
      </c>
      <c r="U97" s="129">
        <f>ROUND(E97*T97,2)</f>
        <v>0</v>
      </c>
      <c r="V97" s="119"/>
      <c r="W97" s="119"/>
      <c r="X97" s="119"/>
      <c r="Y97" s="119"/>
      <c r="Z97" s="119"/>
      <c r="AA97" s="119"/>
      <c r="AB97" s="119"/>
      <c r="AC97" s="119"/>
      <c r="AD97" s="119"/>
      <c r="AE97" s="119" t="s">
        <v>142</v>
      </c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  <c r="BH97" s="119"/>
    </row>
    <row r="98" spans="1:60" x14ac:dyDescent="0.2">
      <c r="A98" s="121" t="s">
        <v>137</v>
      </c>
      <c r="B98" s="128" t="s">
        <v>64</v>
      </c>
      <c r="C98" s="160" t="s">
        <v>65</v>
      </c>
      <c r="D98" s="132"/>
      <c r="E98" s="136"/>
      <c r="F98" s="139"/>
      <c r="G98" s="139">
        <f>SUMIF(AE99:AE101,"&lt;&gt;NOR",G99:G101)</f>
        <v>0</v>
      </c>
      <c r="H98" s="139"/>
      <c r="I98" s="139">
        <f>SUM(I99:I101)</f>
        <v>0</v>
      </c>
      <c r="J98" s="139"/>
      <c r="K98" s="139">
        <f>SUM(K99:K101)</f>
        <v>0</v>
      </c>
      <c r="L98" s="139"/>
      <c r="M98" s="139">
        <f>SUM(M99:M101)</f>
        <v>0</v>
      </c>
      <c r="N98" s="132"/>
      <c r="O98" s="132">
        <f>SUM(O99:O101)</f>
        <v>0</v>
      </c>
      <c r="P98" s="132"/>
      <c r="Q98" s="132">
        <f>SUM(Q99:Q101)</f>
        <v>0</v>
      </c>
      <c r="R98" s="132"/>
      <c r="S98" s="132"/>
      <c r="T98" s="133"/>
      <c r="U98" s="132">
        <f>SUM(U99:U101)</f>
        <v>56.53</v>
      </c>
      <c r="AE98" t="s">
        <v>138</v>
      </c>
    </row>
    <row r="99" spans="1:60" outlineLevel="1" x14ac:dyDescent="0.2">
      <c r="A99" s="120">
        <v>40</v>
      </c>
      <c r="B99" s="127" t="s">
        <v>266</v>
      </c>
      <c r="C99" s="158" t="s">
        <v>267</v>
      </c>
      <c r="D99" s="129" t="s">
        <v>247</v>
      </c>
      <c r="E99" s="134">
        <v>29.88</v>
      </c>
      <c r="F99" s="137"/>
      <c r="G99" s="138">
        <f>ROUND(E99*F99,2)</f>
        <v>0</v>
      </c>
      <c r="H99" s="137"/>
      <c r="I99" s="138">
        <f>ROUND(E99*H99,2)</f>
        <v>0</v>
      </c>
      <c r="J99" s="137"/>
      <c r="K99" s="138">
        <f>ROUND(E99*J99,2)</f>
        <v>0</v>
      </c>
      <c r="L99" s="138">
        <v>21</v>
      </c>
      <c r="M99" s="138">
        <f>G99*(1+L99/100)</f>
        <v>0</v>
      </c>
      <c r="N99" s="129">
        <v>0</v>
      </c>
      <c r="O99" s="129">
        <f>ROUND(E99*N99,5)</f>
        <v>0</v>
      </c>
      <c r="P99" s="129">
        <v>0</v>
      </c>
      <c r="Q99" s="129">
        <f>ROUND(E99*P99,5)</f>
        <v>0</v>
      </c>
      <c r="R99" s="129"/>
      <c r="S99" s="129"/>
      <c r="T99" s="130">
        <v>1.8919999999999999</v>
      </c>
      <c r="U99" s="129">
        <f>ROUND(E99*T99,2)</f>
        <v>56.53</v>
      </c>
      <c r="V99" s="119"/>
      <c r="W99" s="119"/>
      <c r="X99" s="119"/>
      <c r="Y99" s="119"/>
      <c r="Z99" s="119"/>
      <c r="AA99" s="119"/>
      <c r="AB99" s="119"/>
      <c r="AC99" s="119"/>
      <c r="AD99" s="119"/>
      <c r="AE99" s="119" t="s">
        <v>142</v>
      </c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  <c r="BH99" s="119"/>
    </row>
    <row r="100" spans="1:60" ht="22.5" outlineLevel="1" x14ac:dyDescent="0.2">
      <c r="A100" s="120"/>
      <c r="B100" s="127"/>
      <c r="C100" s="159" t="s">
        <v>268</v>
      </c>
      <c r="D100" s="131"/>
      <c r="E100" s="135">
        <v>22.2</v>
      </c>
      <c r="F100" s="138"/>
      <c r="G100" s="138"/>
      <c r="H100" s="138"/>
      <c r="I100" s="138"/>
      <c r="J100" s="138"/>
      <c r="K100" s="138"/>
      <c r="L100" s="138"/>
      <c r="M100" s="138"/>
      <c r="N100" s="129"/>
      <c r="O100" s="129"/>
      <c r="P100" s="129"/>
      <c r="Q100" s="129"/>
      <c r="R100" s="129"/>
      <c r="S100" s="129"/>
      <c r="T100" s="130"/>
      <c r="U100" s="12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 t="s">
        <v>144</v>
      </c>
      <c r="AF100" s="119">
        <v>0</v>
      </c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</row>
    <row r="101" spans="1:60" ht="22.5" outlineLevel="1" x14ac:dyDescent="0.2">
      <c r="A101" s="120"/>
      <c r="B101" s="127"/>
      <c r="C101" s="159" t="s">
        <v>269</v>
      </c>
      <c r="D101" s="131"/>
      <c r="E101" s="135">
        <v>7.68</v>
      </c>
      <c r="F101" s="138"/>
      <c r="G101" s="138"/>
      <c r="H101" s="138"/>
      <c r="I101" s="138"/>
      <c r="J101" s="138"/>
      <c r="K101" s="138"/>
      <c r="L101" s="138"/>
      <c r="M101" s="138"/>
      <c r="N101" s="129"/>
      <c r="O101" s="129"/>
      <c r="P101" s="129"/>
      <c r="Q101" s="129"/>
      <c r="R101" s="129"/>
      <c r="S101" s="129"/>
      <c r="T101" s="130"/>
      <c r="U101" s="12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 t="s">
        <v>144</v>
      </c>
      <c r="AF101" s="119">
        <v>0</v>
      </c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</row>
    <row r="102" spans="1:60" x14ac:dyDescent="0.2">
      <c r="A102" s="121" t="s">
        <v>137</v>
      </c>
      <c r="B102" s="128" t="s">
        <v>66</v>
      </c>
      <c r="C102" s="160" t="s">
        <v>67</v>
      </c>
      <c r="D102" s="132"/>
      <c r="E102" s="136"/>
      <c r="F102" s="139"/>
      <c r="G102" s="139">
        <f>SUMIF(AE103:AE108,"&lt;&gt;NOR",G103:G108)</f>
        <v>0</v>
      </c>
      <c r="H102" s="139"/>
      <c r="I102" s="139">
        <f>SUM(I103:I108)</f>
        <v>0</v>
      </c>
      <c r="J102" s="139"/>
      <c r="K102" s="139">
        <f>SUM(K103:K108)</f>
        <v>0</v>
      </c>
      <c r="L102" s="139"/>
      <c r="M102" s="139">
        <f>SUM(M103:M108)</f>
        <v>0</v>
      </c>
      <c r="N102" s="132"/>
      <c r="O102" s="132">
        <f>SUM(O103:O108)</f>
        <v>0.10661999999999999</v>
      </c>
      <c r="P102" s="132"/>
      <c r="Q102" s="132">
        <f>SUM(Q103:Q108)</f>
        <v>0</v>
      </c>
      <c r="R102" s="132"/>
      <c r="S102" s="132"/>
      <c r="T102" s="133"/>
      <c r="U102" s="132">
        <f>SUM(U103:U108)</f>
        <v>9.18</v>
      </c>
      <c r="AE102" t="s">
        <v>138</v>
      </c>
    </row>
    <row r="103" spans="1:60" ht="22.5" outlineLevel="1" x14ac:dyDescent="0.2">
      <c r="A103" s="120">
        <v>41</v>
      </c>
      <c r="B103" s="127" t="s">
        <v>270</v>
      </c>
      <c r="C103" s="158" t="s">
        <v>271</v>
      </c>
      <c r="D103" s="129" t="s">
        <v>169</v>
      </c>
      <c r="E103" s="134">
        <v>19.495999999999999</v>
      </c>
      <c r="F103" s="137"/>
      <c r="G103" s="138">
        <f>ROUND(E103*F103,2)</f>
        <v>0</v>
      </c>
      <c r="H103" s="137"/>
      <c r="I103" s="138">
        <f>ROUND(E103*H103,2)</f>
        <v>0</v>
      </c>
      <c r="J103" s="137"/>
      <c r="K103" s="138">
        <f>ROUND(E103*J103,2)</f>
        <v>0</v>
      </c>
      <c r="L103" s="138">
        <v>21</v>
      </c>
      <c r="M103" s="138">
        <f>G103*(1+L103/100)</f>
        <v>0</v>
      </c>
      <c r="N103" s="129">
        <v>3.3999999999999998E-3</v>
      </c>
      <c r="O103" s="129">
        <f>ROUND(E103*N103,5)</f>
        <v>6.6290000000000002E-2</v>
      </c>
      <c r="P103" s="129">
        <v>0</v>
      </c>
      <c r="Q103" s="129">
        <f>ROUND(E103*P103,5)</f>
        <v>0</v>
      </c>
      <c r="R103" s="129"/>
      <c r="S103" s="129"/>
      <c r="T103" s="130">
        <v>0.38500000000000001</v>
      </c>
      <c r="U103" s="129">
        <f>ROUND(E103*T103,2)</f>
        <v>7.51</v>
      </c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 t="s">
        <v>142</v>
      </c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</row>
    <row r="104" spans="1:60" outlineLevel="1" x14ac:dyDescent="0.2">
      <c r="A104" s="120"/>
      <c r="B104" s="127"/>
      <c r="C104" s="159" t="s">
        <v>272</v>
      </c>
      <c r="D104" s="131"/>
      <c r="E104" s="135">
        <v>19.495999999999999</v>
      </c>
      <c r="F104" s="138"/>
      <c r="G104" s="138"/>
      <c r="H104" s="138"/>
      <c r="I104" s="138"/>
      <c r="J104" s="138"/>
      <c r="K104" s="138"/>
      <c r="L104" s="138"/>
      <c r="M104" s="138"/>
      <c r="N104" s="129"/>
      <c r="O104" s="129"/>
      <c r="P104" s="129"/>
      <c r="Q104" s="129"/>
      <c r="R104" s="129"/>
      <c r="S104" s="129"/>
      <c r="T104" s="130"/>
      <c r="U104" s="12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 t="s">
        <v>144</v>
      </c>
      <c r="AF104" s="119">
        <v>0</v>
      </c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19"/>
    </row>
    <row r="105" spans="1:60" outlineLevel="1" x14ac:dyDescent="0.2">
      <c r="A105" s="120">
        <v>42</v>
      </c>
      <c r="B105" s="127" t="s">
        <v>273</v>
      </c>
      <c r="C105" s="158" t="s">
        <v>274</v>
      </c>
      <c r="D105" s="129" t="s">
        <v>169</v>
      </c>
      <c r="E105" s="134">
        <v>8.0500000000000007</v>
      </c>
      <c r="F105" s="137"/>
      <c r="G105" s="138">
        <f>ROUND(E105*F105,2)</f>
        <v>0</v>
      </c>
      <c r="H105" s="137"/>
      <c r="I105" s="138">
        <f>ROUND(E105*H105,2)</f>
        <v>0</v>
      </c>
      <c r="J105" s="137"/>
      <c r="K105" s="138">
        <f>ROUND(E105*J105,2)</f>
        <v>0</v>
      </c>
      <c r="L105" s="138">
        <v>21</v>
      </c>
      <c r="M105" s="138">
        <f>G105*(1+L105/100)</f>
        <v>0</v>
      </c>
      <c r="N105" s="129">
        <v>4.0999999999999999E-4</v>
      </c>
      <c r="O105" s="129">
        <f>ROUND(E105*N105,5)</f>
        <v>3.3E-3</v>
      </c>
      <c r="P105" s="129">
        <v>0</v>
      </c>
      <c r="Q105" s="129">
        <f>ROUND(E105*P105,5)</f>
        <v>0</v>
      </c>
      <c r="R105" s="129"/>
      <c r="S105" s="129"/>
      <c r="T105" s="130">
        <v>0.20799999999999999</v>
      </c>
      <c r="U105" s="129">
        <f>ROUND(E105*T105,2)</f>
        <v>1.67</v>
      </c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 t="s">
        <v>142</v>
      </c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</row>
    <row r="106" spans="1:60" outlineLevel="1" x14ac:dyDescent="0.2">
      <c r="A106" s="120"/>
      <c r="B106" s="127"/>
      <c r="C106" s="159" t="s">
        <v>275</v>
      </c>
      <c r="D106" s="131"/>
      <c r="E106" s="135">
        <v>8.0500000000000007</v>
      </c>
      <c r="F106" s="138"/>
      <c r="G106" s="138"/>
      <c r="H106" s="138"/>
      <c r="I106" s="138"/>
      <c r="J106" s="138"/>
      <c r="K106" s="138"/>
      <c r="L106" s="138"/>
      <c r="M106" s="138"/>
      <c r="N106" s="129"/>
      <c r="O106" s="129"/>
      <c r="P106" s="129"/>
      <c r="Q106" s="129"/>
      <c r="R106" s="129"/>
      <c r="S106" s="129"/>
      <c r="T106" s="130"/>
      <c r="U106" s="12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 t="s">
        <v>144</v>
      </c>
      <c r="AF106" s="119">
        <v>0</v>
      </c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</row>
    <row r="107" spans="1:60" outlineLevel="1" x14ac:dyDescent="0.2">
      <c r="A107" s="120">
        <v>43</v>
      </c>
      <c r="B107" s="127" t="s">
        <v>276</v>
      </c>
      <c r="C107" s="158" t="s">
        <v>277</v>
      </c>
      <c r="D107" s="129" t="s">
        <v>169</v>
      </c>
      <c r="E107" s="134">
        <v>9.2575000000000003</v>
      </c>
      <c r="F107" s="137"/>
      <c r="G107" s="138">
        <f>ROUND(E107*F107,2)</f>
        <v>0</v>
      </c>
      <c r="H107" s="137"/>
      <c r="I107" s="138">
        <f>ROUND(E107*H107,2)</f>
        <v>0</v>
      </c>
      <c r="J107" s="137"/>
      <c r="K107" s="138">
        <f>ROUND(E107*J107,2)</f>
        <v>0</v>
      </c>
      <c r="L107" s="138">
        <v>21</v>
      </c>
      <c r="M107" s="138">
        <f>G107*(1+L107/100)</f>
        <v>0</v>
      </c>
      <c r="N107" s="129">
        <v>4.0000000000000001E-3</v>
      </c>
      <c r="O107" s="129">
        <f>ROUND(E107*N107,5)</f>
        <v>3.703E-2</v>
      </c>
      <c r="P107" s="129">
        <v>0</v>
      </c>
      <c r="Q107" s="129">
        <f>ROUND(E107*P107,5)</f>
        <v>0</v>
      </c>
      <c r="R107" s="129"/>
      <c r="S107" s="129"/>
      <c r="T107" s="130">
        <v>0</v>
      </c>
      <c r="U107" s="129">
        <f>ROUND(E107*T107,2)</f>
        <v>0</v>
      </c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 t="s">
        <v>218</v>
      </c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</row>
    <row r="108" spans="1:60" outlineLevel="1" x14ac:dyDescent="0.2">
      <c r="A108" s="120"/>
      <c r="B108" s="127"/>
      <c r="C108" s="159" t="s">
        <v>278</v>
      </c>
      <c r="D108" s="131"/>
      <c r="E108" s="135">
        <v>9.2575000000000003</v>
      </c>
      <c r="F108" s="138"/>
      <c r="G108" s="138"/>
      <c r="H108" s="138"/>
      <c r="I108" s="138"/>
      <c r="J108" s="138"/>
      <c r="K108" s="138"/>
      <c r="L108" s="138"/>
      <c r="M108" s="138"/>
      <c r="N108" s="129"/>
      <c r="O108" s="129"/>
      <c r="P108" s="129"/>
      <c r="Q108" s="129"/>
      <c r="R108" s="129"/>
      <c r="S108" s="129"/>
      <c r="T108" s="130"/>
      <c r="U108" s="12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 t="s">
        <v>144</v>
      </c>
      <c r="AF108" s="119">
        <v>0</v>
      </c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</row>
    <row r="109" spans="1:60" x14ac:dyDescent="0.2">
      <c r="A109" s="121" t="s">
        <v>137</v>
      </c>
      <c r="B109" s="128" t="s">
        <v>68</v>
      </c>
      <c r="C109" s="160" t="s">
        <v>69</v>
      </c>
      <c r="D109" s="132"/>
      <c r="E109" s="136"/>
      <c r="F109" s="139"/>
      <c r="G109" s="139">
        <f>SUMIF(AE110:AE111,"&lt;&gt;NOR",G110:G111)</f>
        <v>0</v>
      </c>
      <c r="H109" s="139"/>
      <c r="I109" s="139">
        <f>SUM(I110:I111)</f>
        <v>0</v>
      </c>
      <c r="J109" s="139"/>
      <c r="K109" s="139">
        <f>SUM(K110:K111)</f>
        <v>0</v>
      </c>
      <c r="L109" s="139"/>
      <c r="M109" s="139">
        <f>SUM(M110:M111)</f>
        <v>0</v>
      </c>
      <c r="N109" s="132"/>
      <c r="O109" s="132">
        <f>SUM(O110:O111)</f>
        <v>0</v>
      </c>
      <c r="P109" s="132"/>
      <c r="Q109" s="132">
        <f>SUM(Q110:Q111)</f>
        <v>1.29444</v>
      </c>
      <c r="R109" s="132"/>
      <c r="S109" s="132"/>
      <c r="T109" s="133"/>
      <c r="U109" s="132">
        <f>SUM(U110:U111)</f>
        <v>11</v>
      </c>
      <c r="AE109" t="s">
        <v>138</v>
      </c>
    </row>
    <row r="110" spans="1:60" outlineLevel="1" x14ac:dyDescent="0.2">
      <c r="A110" s="120">
        <v>44</v>
      </c>
      <c r="B110" s="127" t="s">
        <v>279</v>
      </c>
      <c r="C110" s="158" t="s">
        <v>280</v>
      </c>
      <c r="D110" s="129" t="s">
        <v>169</v>
      </c>
      <c r="E110" s="134">
        <v>215.74</v>
      </c>
      <c r="F110" s="137"/>
      <c r="G110" s="138">
        <f>ROUND(E110*F110,2)</f>
        <v>0</v>
      </c>
      <c r="H110" s="137"/>
      <c r="I110" s="138">
        <f>ROUND(E110*H110,2)</f>
        <v>0</v>
      </c>
      <c r="J110" s="137"/>
      <c r="K110" s="138">
        <f>ROUND(E110*J110,2)</f>
        <v>0</v>
      </c>
      <c r="L110" s="138">
        <v>21</v>
      </c>
      <c r="M110" s="138">
        <f>G110*(1+L110/100)</f>
        <v>0</v>
      </c>
      <c r="N110" s="129">
        <v>0</v>
      </c>
      <c r="O110" s="129">
        <f>ROUND(E110*N110,5)</f>
        <v>0</v>
      </c>
      <c r="P110" s="129">
        <v>6.0000000000000001E-3</v>
      </c>
      <c r="Q110" s="129">
        <f>ROUND(E110*P110,5)</f>
        <v>1.29444</v>
      </c>
      <c r="R110" s="129"/>
      <c r="S110" s="129"/>
      <c r="T110" s="130">
        <v>5.0999999999999997E-2</v>
      </c>
      <c r="U110" s="129">
        <f>ROUND(E110*T110,2)</f>
        <v>11</v>
      </c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 t="s">
        <v>142</v>
      </c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  <c r="BB110" s="119"/>
      <c r="BC110" s="119"/>
      <c r="BD110" s="119"/>
      <c r="BE110" s="119"/>
      <c r="BF110" s="119"/>
      <c r="BG110" s="119"/>
      <c r="BH110" s="119"/>
    </row>
    <row r="111" spans="1:60" outlineLevel="1" x14ac:dyDescent="0.2">
      <c r="A111" s="120"/>
      <c r="B111" s="127"/>
      <c r="C111" s="159" t="s">
        <v>281</v>
      </c>
      <c r="D111" s="131"/>
      <c r="E111" s="135">
        <v>215.74</v>
      </c>
      <c r="F111" s="138"/>
      <c r="G111" s="138"/>
      <c r="H111" s="138"/>
      <c r="I111" s="138"/>
      <c r="J111" s="138"/>
      <c r="K111" s="138"/>
      <c r="L111" s="138"/>
      <c r="M111" s="138"/>
      <c r="N111" s="129"/>
      <c r="O111" s="129"/>
      <c r="P111" s="129"/>
      <c r="Q111" s="129"/>
      <c r="R111" s="129"/>
      <c r="S111" s="129"/>
      <c r="T111" s="130"/>
      <c r="U111" s="12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 t="s">
        <v>144</v>
      </c>
      <c r="AF111" s="119">
        <v>0</v>
      </c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19"/>
      <c r="BA111" s="119"/>
      <c r="BB111" s="119"/>
      <c r="BC111" s="119"/>
      <c r="BD111" s="119"/>
      <c r="BE111" s="119"/>
      <c r="BF111" s="119"/>
      <c r="BG111" s="119"/>
      <c r="BH111" s="119"/>
    </row>
    <row r="112" spans="1:60" x14ac:dyDescent="0.2">
      <c r="A112" s="121" t="s">
        <v>137</v>
      </c>
      <c r="B112" s="128" t="s">
        <v>70</v>
      </c>
      <c r="C112" s="160" t="s">
        <v>71</v>
      </c>
      <c r="D112" s="132"/>
      <c r="E112" s="136"/>
      <c r="F112" s="139"/>
      <c r="G112" s="139">
        <f>SUMIF(AE113:AE137,"&lt;&gt;NOR",G113:G137)</f>
        <v>0</v>
      </c>
      <c r="H112" s="139"/>
      <c r="I112" s="139">
        <f>SUM(I113:I137)</f>
        <v>0</v>
      </c>
      <c r="J112" s="139"/>
      <c r="K112" s="139">
        <f>SUM(K113:K137)</f>
        <v>0</v>
      </c>
      <c r="L112" s="139"/>
      <c r="M112" s="139">
        <f>SUM(M113:M137)</f>
        <v>0</v>
      </c>
      <c r="N112" s="132"/>
      <c r="O112" s="132">
        <f>SUM(O113:O137)</f>
        <v>3.05206</v>
      </c>
      <c r="P112" s="132"/>
      <c r="Q112" s="132">
        <f>SUM(Q113:Q137)</f>
        <v>0</v>
      </c>
      <c r="R112" s="132"/>
      <c r="S112" s="132"/>
      <c r="T112" s="133"/>
      <c r="U112" s="132">
        <f>SUM(U113:U137)</f>
        <v>141.03</v>
      </c>
      <c r="AE112" t="s">
        <v>138</v>
      </c>
    </row>
    <row r="113" spans="1:60" ht="22.5" outlineLevel="1" x14ac:dyDescent="0.2">
      <c r="A113" s="120">
        <v>45</v>
      </c>
      <c r="B113" s="127" t="s">
        <v>282</v>
      </c>
      <c r="C113" s="158" t="s">
        <v>283</v>
      </c>
      <c r="D113" s="129" t="s">
        <v>169</v>
      </c>
      <c r="E113" s="134">
        <v>84.387500000000003</v>
      </c>
      <c r="F113" s="137"/>
      <c r="G113" s="138">
        <f>ROUND(E113*F113,2)</f>
        <v>0</v>
      </c>
      <c r="H113" s="137"/>
      <c r="I113" s="138">
        <f>ROUND(E113*H113,2)</f>
        <v>0</v>
      </c>
      <c r="J113" s="137"/>
      <c r="K113" s="138">
        <f>ROUND(E113*J113,2)</f>
        <v>0</v>
      </c>
      <c r="L113" s="138">
        <v>21</v>
      </c>
      <c r="M113" s="138">
        <f>G113*(1+L113/100)</f>
        <v>0</v>
      </c>
      <c r="N113" s="129">
        <v>0</v>
      </c>
      <c r="O113" s="129">
        <f>ROUND(E113*N113,5)</f>
        <v>0</v>
      </c>
      <c r="P113" s="129">
        <v>0</v>
      </c>
      <c r="Q113" s="129">
        <f>ROUND(E113*P113,5)</f>
        <v>0</v>
      </c>
      <c r="R113" s="129"/>
      <c r="S113" s="129"/>
      <c r="T113" s="130">
        <v>0.09</v>
      </c>
      <c r="U113" s="129">
        <f>ROUND(E113*T113,2)</f>
        <v>7.59</v>
      </c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 t="s">
        <v>142</v>
      </c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19"/>
      <c r="BG113" s="119"/>
      <c r="BH113" s="119"/>
    </row>
    <row r="114" spans="1:60" outlineLevel="1" x14ac:dyDescent="0.2">
      <c r="A114" s="120"/>
      <c r="B114" s="127"/>
      <c r="C114" s="159" t="s">
        <v>195</v>
      </c>
      <c r="D114" s="131"/>
      <c r="E114" s="135">
        <v>84.387500000000003</v>
      </c>
      <c r="F114" s="138"/>
      <c r="G114" s="138"/>
      <c r="H114" s="138"/>
      <c r="I114" s="138"/>
      <c r="J114" s="138"/>
      <c r="K114" s="138"/>
      <c r="L114" s="138"/>
      <c r="M114" s="138"/>
      <c r="N114" s="129"/>
      <c r="O114" s="129"/>
      <c r="P114" s="129"/>
      <c r="Q114" s="129"/>
      <c r="R114" s="129"/>
      <c r="S114" s="129"/>
      <c r="T114" s="130"/>
      <c r="U114" s="12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 t="s">
        <v>144</v>
      </c>
      <c r="AF114" s="119">
        <v>0</v>
      </c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119"/>
      <c r="BF114" s="119"/>
      <c r="BG114" s="119"/>
      <c r="BH114" s="119"/>
    </row>
    <row r="115" spans="1:60" ht="22.5" outlineLevel="1" x14ac:dyDescent="0.2">
      <c r="A115" s="120">
        <v>46</v>
      </c>
      <c r="B115" s="127" t="s">
        <v>284</v>
      </c>
      <c r="C115" s="158" t="s">
        <v>285</v>
      </c>
      <c r="D115" s="129" t="s">
        <v>169</v>
      </c>
      <c r="E115" s="134">
        <v>153.74299999999999</v>
      </c>
      <c r="F115" s="137"/>
      <c r="G115" s="138">
        <f>ROUND(E115*F115,2)</f>
        <v>0</v>
      </c>
      <c r="H115" s="137"/>
      <c r="I115" s="138">
        <f>ROUND(E115*H115,2)</f>
        <v>0</v>
      </c>
      <c r="J115" s="137"/>
      <c r="K115" s="138">
        <f>ROUND(E115*J115,2)</f>
        <v>0</v>
      </c>
      <c r="L115" s="138">
        <v>21</v>
      </c>
      <c r="M115" s="138">
        <f>G115*(1+L115/100)</f>
        <v>0</v>
      </c>
      <c r="N115" s="129">
        <v>2.3000000000000001E-4</v>
      </c>
      <c r="O115" s="129">
        <f>ROUND(E115*N115,5)</f>
        <v>3.5360000000000003E-2</v>
      </c>
      <c r="P115" s="129">
        <v>0</v>
      </c>
      <c r="Q115" s="129">
        <f>ROUND(E115*P115,5)</f>
        <v>0</v>
      </c>
      <c r="R115" s="129"/>
      <c r="S115" s="129"/>
      <c r="T115" s="130">
        <v>0.36199999999999999</v>
      </c>
      <c r="U115" s="129">
        <f>ROUND(E115*T115,2)</f>
        <v>55.65</v>
      </c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 t="s">
        <v>142</v>
      </c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19"/>
      <c r="BA115" s="119"/>
      <c r="BB115" s="119"/>
      <c r="BC115" s="119"/>
      <c r="BD115" s="119"/>
      <c r="BE115" s="119"/>
      <c r="BF115" s="119"/>
      <c r="BG115" s="119"/>
      <c r="BH115" s="119"/>
    </row>
    <row r="116" spans="1:60" outlineLevel="1" x14ac:dyDescent="0.2">
      <c r="A116" s="120"/>
      <c r="B116" s="127"/>
      <c r="C116" s="159" t="s">
        <v>286</v>
      </c>
      <c r="D116" s="131"/>
      <c r="E116" s="135">
        <v>153.74299999999999</v>
      </c>
      <c r="F116" s="138"/>
      <c r="G116" s="138"/>
      <c r="H116" s="138"/>
      <c r="I116" s="138"/>
      <c r="J116" s="138"/>
      <c r="K116" s="138"/>
      <c r="L116" s="138"/>
      <c r="M116" s="138"/>
      <c r="N116" s="129"/>
      <c r="O116" s="129"/>
      <c r="P116" s="129"/>
      <c r="Q116" s="129"/>
      <c r="R116" s="129"/>
      <c r="S116" s="129"/>
      <c r="T116" s="130"/>
      <c r="U116" s="12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 t="s">
        <v>144</v>
      </c>
      <c r="AF116" s="119">
        <v>0</v>
      </c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19"/>
      <c r="BA116" s="119"/>
      <c r="BB116" s="119"/>
      <c r="BC116" s="119"/>
      <c r="BD116" s="119"/>
      <c r="BE116" s="119"/>
      <c r="BF116" s="119"/>
      <c r="BG116" s="119"/>
      <c r="BH116" s="119"/>
    </row>
    <row r="117" spans="1:60" ht="22.5" outlineLevel="1" x14ac:dyDescent="0.2">
      <c r="A117" s="120">
        <v>47</v>
      </c>
      <c r="B117" s="127" t="s">
        <v>287</v>
      </c>
      <c r="C117" s="158" t="s">
        <v>288</v>
      </c>
      <c r="D117" s="129" t="s">
        <v>169</v>
      </c>
      <c r="E117" s="134">
        <v>308.04950000000002</v>
      </c>
      <c r="F117" s="137"/>
      <c r="G117" s="138">
        <f>ROUND(E117*F117,2)</f>
        <v>0</v>
      </c>
      <c r="H117" s="137"/>
      <c r="I117" s="138">
        <f>ROUND(E117*H117,2)</f>
        <v>0</v>
      </c>
      <c r="J117" s="137"/>
      <c r="K117" s="138">
        <f>ROUND(E117*J117,2)</f>
        <v>0</v>
      </c>
      <c r="L117" s="138">
        <v>21</v>
      </c>
      <c r="M117" s="138">
        <f>G117*(1+L117/100)</f>
        <v>0</v>
      </c>
      <c r="N117" s="129">
        <v>1.4999999999999999E-4</v>
      </c>
      <c r="O117" s="129">
        <f>ROUND(E117*N117,5)</f>
        <v>4.6210000000000001E-2</v>
      </c>
      <c r="P117" s="129">
        <v>0</v>
      </c>
      <c r="Q117" s="129">
        <f>ROUND(E117*P117,5)</f>
        <v>0</v>
      </c>
      <c r="R117" s="129"/>
      <c r="S117" s="129"/>
      <c r="T117" s="130">
        <v>0.16</v>
      </c>
      <c r="U117" s="129">
        <f>ROUND(E117*T117,2)</f>
        <v>49.29</v>
      </c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 t="s">
        <v>142</v>
      </c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19"/>
      <c r="AZ117" s="119"/>
      <c r="BA117" s="119"/>
      <c r="BB117" s="119"/>
      <c r="BC117" s="119"/>
      <c r="BD117" s="119"/>
      <c r="BE117" s="119"/>
      <c r="BF117" s="119"/>
      <c r="BG117" s="119"/>
      <c r="BH117" s="119"/>
    </row>
    <row r="118" spans="1:60" outlineLevel="1" x14ac:dyDescent="0.2">
      <c r="A118" s="120"/>
      <c r="B118" s="127"/>
      <c r="C118" s="159" t="s">
        <v>289</v>
      </c>
      <c r="D118" s="131"/>
      <c r="E118" s="135">
        <v>69.918999999999997</v>
      </c>
      <c r="F118" s="138"/>
      <c r="G118" s="138"/>
      <c r="H118" s="138"/>
      <c r="I118" s="138"/>
      <c r="J118" s="138"/>
      <c r="K118" s="138"/>
      <c r="L118" s="138"/>
      <c r="M118" s="138"/>
      <c r="N118" s="129"/>
      <c r="O118" s="129"/>
      <c r="P118" s="129"/>
      <c r="Q118" s="129"/>
      <c r="R118" s="129"/>
      <c r="S118" s="129"/>
      <c r="T118" s="130"/>
      <c r="U118" s="12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 t="s">
        <v>144</v>
      </c>
      <c r="AF118" s="119">
        <v>0</v>
      </c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19"/>
      <c r="AZ118" s="119"/>
      <c r="BA118" s="119"/>
      <c r="BB118" s="119"/>
      <c r="BC118" s="119"/>
      <c r="BD118" s="119"/>
      <c r="BE118" s="119"/>
      <c r="BF118" s="119"/>
      <c r="BG118" s="119"/>
      <c r="BH118" s="119"/>
    </row>
    <row r="119" spans="1:60" outlineLevel="1" x14ac:dyDescent="0.2">
      <c r="A119" s="120"/>
      <c r="B119" s="127"/>
      <c r="C119" s="159" t="s">
        <v>290</v>
      </c>
      <c r="D119" s="131"/>
      <c r="E119" s="135">
        <v>153.74299999999999</v>
      </c>
      <c r="F119" s="138"/>
      <c r="G119" s="138"/>
      <c r="H119" s="138"/>
      <c r="I119" s="138"/>
      <c r="J119" s="138"/>
      <c r="K119" s="138"/>
      <c r="L119" s="138"/>
      <c r="M119" s="138"/>
      <c r="N119" s="129"/>
      <c r="O119" s="129"/>
      <c r="P119" s="129"/>
      <c r="Q119" s="129"/>
      <c r="R119" s="129"/>
      <c r="S119" s="129"/>
      <c r="T119" s="130"/>
      <c r="U119" s="12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 t="s">
        <v>144</v>
      </c>
      <c r="AF119" s="119">
        <v>0</v>
      </c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19"/>
      <c r="BG119" s="119"/>
      <c r="BH119" s="119"/>
    </row>
    <row r="120" spans="1:60" outlineLevel="1" x14ac:dyDescent="0.2">
      <c r="A120" s="120"/>
      <c r="B120" s="127"/>
      <c r="C120" s="159" t="s">
        <v>291</v>
      </c>
      <c r="D120" s="131"/>
      <c r="E120" s="135">
        <v>84.387500000000003</v>
      </c>
      <c r="F120" s="138"/>
      <c r="G120" s="138"/>
      <c r="H120" s="138"/>
      <c r="I120" s="138"/>
      <c r="J120" s="138"/>
      <c r="K120" s="138"/>
      <c r="L120" s="138"/>
      <c r="M120" s="138"/>
      <c r="N120" s="129"/>
      <c r="O120" s="129"/>
      <c r="P120" s="129"/>
      <c r="Q120" s="129"/>
      <c r="R120" s="129"/>
      <c r="S120" s="129"/>
      <c r="T120" s="130"/>
      <c r="U120" s="12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 t="s">
        <v>144</v>
      </c>
      <c r="AF120" s="119">
        <v>0</v>
      </c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</row>
    <row r="121" spans="1:60" ht="22.5" outlineLevel="1" x14ac:dyDescent="0.2">
      <c r="A121" s="120">
        <v>48</v>
      </c>
      <c r="B121" s="127" t="s">
        <v>292</v>
      </c>
      <c r="C121" s="158" t="s">
        <v>293</v>
      </c>
      <c r="D121" s="129" t="s">
        <v>164</v>
      </c>
      <c r="E121" s="134">
        <v>45</v>
      </c>
      <c r="F121" s="137"/>
      <c r="G121" s="138">
        <f>ROUND(E121*F121,2)</f>
        <v>0</v>
      </c>
      <c r="H121" s="137"/>
      <c r="I121" s="138">
        <f>ROUND(E121*H121,2)</f>
        <v>0</v>
      </c>
      <c r="J121" s="137"/>
      <c r="K121" s="138">
        <f>ROUND(E121*J121,2)</f>
        <v>0</v>
      </c>
      <c r="L121" s="138">
        <v>21</v>
      </c>
      <c r="M121" s="138">
        <f>G121*(1+L121/100)</f>
        <v>0</v>
      </c>
      <c r="N121" s="129">
        <v>1.2999999999999999E-4</v>
      </c>
      <c r="O121" s="129">
        <f>ROUND(E121*N121,5)</f>
        <v>5.8500000000000002E-3</v>
      </c>
      <c r="P121" s="129">
        <v>0</v>
      </c>
      <c r="Q121" s="129">
        <f>ROUND(E121*P121,5)</f>
        <v>0</v>
      </c>
      <c r="R121" s="129"/>
      <c r="S121" s="129"/>
      <c r="T121" s="130">
        <v>0.3</v>
      </c>
      <c r="U121" s="129">
        <f>ROUND(E121*T121,2)</f>
        <v>13.5</v>
      </c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 t="s">
        <v>142</v>
      </c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</row>
    <row r="122" spans="1:60" outlineLevel="1" x14ac:dyDescent="0.2">
      <c r="A122" s="120"/>
      <c r="B122" s="127"/>
      <c r="C122" s="159" t="s">
        <v>294</v>
      </c>
      <c r="D122" s="131"/>
      <c r="E122" s="135">
        <v>45</v>
      </c>
      <c r="F122" s="138"/>
      <c r="G122" s="138"/>
      <c r="H122" s="138"/>
      <c r="I122" s="138"/>
      <c r="J122" s="138"/>
      <c r="K122" s="138"/>
      <c r="L122" s="138"/>
      <c r="M122" s="138"/>
      <c r="N122" s="129"/>
      <c r="O122" s="129"/>
      <c r="P122" s="129"/>
      <c r="Q122" s="129"/>
      <c r="R122" s="129"/>
      <c r="S122" s="129"/>
      <c r="T122" s="130"/>
      <c r="U122" s="12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 t="s">
        <v>144</v>
      </c>
      <c r="AF122" s="119">
        <v>0</v>
      </c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119"/>
    </row>
    <row r="123" spans="1:60" ht="22.5" outlineLevel="1" x14ac:dyDescent="0.2">
      <c r="A123" s="120">
        <v>49</v>
      </c>
      <c r="B123" s="127" t="s">
        <v>295</v>
      </c>
      <c r="C123" s="158" t="s">
        <v>296</v>
      </c>
      <c r="D123" s="129" t="s">
        <v>169</v>
      </c>
      <c r="E123" s="134">
        <v>37.975000000000001</v>
      </c>
      <c r="F123" s="137"/>
      <c r="G123" s="138">
        <f>ROUND(E123*F123,2)</f>
        <v>0</v>
      </c>
      <c r="H123" s="137"/>
      <c r="I123" s="138">
        <f>ROUND(E123*H123,2)</f>
        <v>0</v>
      </c>
      <c r="J123" s="137"/>
      <c r="K123" s="138">
        <f>ROUND(E123*J123,2)</f>
        <v>0</v>
      </c>
      <c r="L123" s="138">
        <v>21</v>
      </c>
      <c r="M123" s="138">
        <f>G123*(1+L123/100)</f>
        <v>0</v>
      </c>
      <c r="N123" s="129">
        <v>0</v>
      </c>
      <c r="O123" s="129">
        <f>ROUND(E123*N123,5)</f>
        <v>0</v>
      </c>
      <c r="P123" s="129">
        <v>0</v>
      </c>
      <c r="Q123" s="129">
        <f>ROUND(E123*P123,5)</f>
        <v>0</v>
      </c>
      <c r="R123" s="129"/>
      <c r="S123" s="129"/>
      <c r="T123" s="130">
        <v>0.08</v>
      </c>
      <c r="U123" s="129">
        <f>ROUND(E123*T123,2)</f>
        <v>3.04</v>
      </c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 t="s">
        <v>142</v>
      </c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/>
      <c r="BF123" s="119"/>
      <c r="BG123" s="119"/>
      <c r="BH123" s="119"/>
    </row>
    <row r="124" spans="1:60" outlineLevel="1" x14ac:dyDescent="0.2">
      <c r="A124" s="120"/>
      <c r="B124" s="127"/>
      <c r="C124" s="159" t="s">
        <v>297</v>
      </c>
      <c r="D124" s="131"/>
      <c r="E124" s="135">
        <v>37.975000000000001</v>
      </c>
      <c r="F124" s="138"/>
      <c r="G124" s="138"/>
      <c r="H124" s="138"/>
      <c r="I124" s="138"/>
      <c r="J124" s="138"/>
      <c r="K124" s="138"/>
      <c r="L124" s="138"/>
      <c r="M124" s="138"/>
      <c r="N124" s="129"/>
      <c r="O124" s="129"/>
      <c r="P124" s="129"/>
      <c r="Q124" s="129"/>
      <c r="R124" s="129"/>
      <c r="S124" s="129"/>
      <c r="T124" s="130"/>
      <c r="U124" s="12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 t="s">
        <v>144</v>
      </c>
      <c r="AF124" s="119">
        <v>0</v>
      </c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</row>
    <row r="125" spans="1:60" outlineLevel="1" x14ac:dyDescent="0.2">
      <c r="A125" s="120">
        <v>50</v>
      </c>
      <c r="B125" s="127" t="s">
        <v>298</v>
      </c>
      <c r="C125" s="158" t="s">
        <v>299</v>
      </c>
      <c r="D125" s="129" t="s">
        <v>169</v>
      </c>
      <c r="E125" s="134">
        <v>69.918999999999997</v>
      </c>
      <c r="F125" s="137"/>
      <c r="G125" s="138">
        <f>ROUND(E125*F125,2)</f>
        <v>0</v>
      </c>
      <c r="H125" s="137"/>
      <c r="I125" s="138">
        <f>ROUND(E125*H125,2)</f>
        <v>0</v>
      </c>
      <c r="J125" s="137"/>
      <c r="K125" s="138">
        <f>ROUND(E125*J125,2)</f>
        <v>0</v>
      </c>
      <c r="L125" s="138">
        <v>21</v>
      </c>
      <c r="M125" s="138">
        <f>G125*(1+L125/100)</f>
        <v>0</v>
      </c>
      <c r="N125" s="129">
        <v>5.2999999999999998E-4</v>
      </c>
      <c r="O125" s="129">
        <f>ROUND(E125*N125,5)</f>
        <v>3.7060000000000003E-2</v>
      </c>
      <c r="P125" s="129">
        <v>0</v>
      </c>
      <c r="Q125" s="129">
        <f>ROUND(E125*P125,5)</f>
        <v>0</v>
      </c>
      <c r="R125" s="129"/>
      <c r="S125" s="129"/>
      <c r="T125" s="130">
        <v>0.17100000000000001</v>
      </c>
      <c r="U125" s="129">
        <f>ROUND(E125*T125,2)</f>
        <v>11.96</v>
      </c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 t="s">
        <v>142</v>
      </c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119"/>
      <c r="AR125" s="119"/>
      <c r="AS125" s="119"/>
      <c r="AT125" s="119"/>
      <c r="AU125" s="119"/>
      <c r="AV125" s="119"/>
      <c r="AW125" s="119"/>
      <c r="AX125" s="119"/>
      <c r="AY125" s="119"/>
      <c r="AZ125" s="119"/>
      <c r="BA125" s="119"/>
      <c r="BB125" s="119"/>
      <c r="BC125" s="119"/>
      <c r="BD125" s="119"/>
      <c r="BE125" s="119"/>
      <c r="BF125" s="119"/>
      <c r="BG125" s="119"/>
      <c r="BH125" s="119"/>
    </row>
    <row r="126" spans="1:60" outlineLevel="1" x14ac:dyDescent="0.2">
      <c r="A126" s="120"/>
      <c r="B126" s="127"/>
      <c r="C126" s="159" t="s">
        <v>300</v>
      </c>
      <c r="D126" s="131"/>
      <c r="E126" s="135">
        <v>69.918999999999997</v>
      </c>
      <c r="F126" s="138"/>
      <c r="G126" s="138"/>
      <c r="H126" s="138"/>
      <c r="I126" s="138"/>
      <c r="J126" s="138"/>
      <c r="K126" s="138"/>
      <c r="L126" s="138"/>
      <c r="M126" s="138"/>
      <c r="N126" s="129"/>
      <c r="O126" s="129"/>
      <c r="P126" s="129"/>
      <c r="Q126" s="129"/>
      <c r="R126" s="129"/>
      <c r="S126" s="129"/>
      <c r="T126" s="130"/>
      <c r="U126" s="12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 t="s">
        <v>144</v>
      </c>
      <c r="AF126" s="119">
        <v>0</v>
      </c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</row>
    <row r="127" spans="1:60" outlineLevel="1" x14ac:dyDescent="0.2">
      <c r="A127" s="120">
        <v>51</v>
      </c>
      <c r="B127" s="127" t="s">
        <v>301</v>
      </c>
      <c r="C127" s="158" t="s">
        <v>302</v>
      </c>
      <c r="D127" s="129" t="s">
        <v>141</v>
      </c>
      <c r="E127" s="134">
        <v>5.3814409999999997</v>
      </c>
      <c r="F127" s="137"/>
      <c r="G127" s="138">
        <f>ROUND(E127*F127,2)</f>
        <v>0</v>
      </c>
      <c r="H127" s="137"/>
      <c r="I127" s="138">
        <f>ROUND(E127*H127,2)</f>
        <v>0</v>
      </c>
      <c r="J127" s="137"/>
      <c r="K127" s="138">
        <f>ROUND(E127*J127,2)</f>
        <v>0</v>
      </c>
      <c r="L127" s="138">
        <v>21</v>
      </c>
      <c r="M127" s="138">
        <f>G127*(1+L127/100)</f>
        <v>0</v>
      </c>
      <c r="N127" s="129">
        <v>0.02</v>
      </c>
      <c r="O127" s="129">
        <f>ROUND(E127*N127,5)</f>
        <v>0.10763</v>
      </c>
      <c r="P127" s="129">
        <v>0</v>
      </c>
      <c r="Q127" s="129">
        <f>ROUND(E127*P127,5)</f>
        <v>0</v>
      </c>
      <c r="R127" s="129"/>
      <c r="S127" s="129"/>
      <c r="T127" s="130">
        <v>0</v>
      </c>
      <c r="U127" s="129">
        <f>ROUND(E127*T127,2)</f>
        <v>0</v>
      </c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 t="s">
        <v>218</v>
      </c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  <c r="AR127" s="119"/>
      <c r="AS127" s="119"/>
      <c r="AT127" s="119"/>
      <c r="AU127" s="119"/>
      <c r="AV127" s="119"/>
      <c r="AW127" s="119"/>
      <c r="AX127" s="119"/>
      <c r="AY127" s="119"/>
      <c r="AZ127" s="119"/>
      <c r="BA127" s="119"/>
      <c r="BB127" s="119"/>
      <c r="BC127" s="119"/>
      <c r="BD127" s="119"/>
      <c r="BE127" s="119"/>
      <c r="BF127" s="119"/>
      <c r="BG127" s="119"/>
      <c r="BH127" s="119"/>
    </row>
    <row r="128" spans="1:60" outlineLevel="1" x14ac:dyDescent="0.2">
      <c r="A128" s="120"/>
      <c r="B128" s="127"/>
      <c r="C128" s="159" t="s">
        <v>303</v>
      </c>
      <c r="D128" s="131"/>
      <c r="E128" s="135">
        <v>0.56732400000000005</v>
      </c>
      <c r="F128" s="138"/>
      <c r="G128" s="138"/>
      <c r="H128" s="138"/>
      <c r="I128" s="138"/>
      <c r="J128" s="138"/>
      <c r="K128" s="138"/>
      <c r="L128" s="138"/>
      <c r="M128" s="138"/>
      <c r="N128" s="129"/>
      <c r="O128" s="129"/>
      <c r="P128" s="129"/>
      <c r="Q128" s="129"/>
      <c r="R128" s="129"/>
      <c r="S128" s="129"/>
      <c r="T128" s="130"/>
      <c r="U128" s="12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 t="s">
        <v>144</v>
      </c>
      <c r="AF128" s="119">
        <v>0</v>
      </c>
      <c r="AG128" s="119"/>
      <c r="AH128" s="119"/>
      <c r="AI128" s="119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119"/>
      <c r="AW128" s="119"/>
      <c r="AX128" s="119"/>
      <c r="AY128" s="119"/>
      <c r="AZ128" s="119"/>
      <c r="BA128" s="119"/>
      <c r="BB128" s="119"/>
      <c r="BC128" s="119"/>
      <c r="BD128" s="119"/>
      <c r="BE128" s="119"/>
      <c r="BF128" s="119"/>
      <c r="BG128" s="119"/>
      <c r="BH128" s="119"/>
    </row>
    <row r="129" spans="1:60" outlineLevel="1" x14ac:dyDescent="0.2">
      <c r="A129" s="120"/>
      <c r="B129" s="127"/>
      <c r="C129" s="159" t="s">
        <v>304</v>
      </c>
      <c r="D129" s="131"/>
      <c r="E129" s="135">
        <v>4.8141170000000004</v>
      </c>
      <c r="F129" s="138"/>
      <c r="G129" s="138"/>
      <c r="H129" s="138"/>
      <c r="I129" s="138"/>
      <c r="J129" s="138"/>
      <c r="K129" s="138"/>
      <c r="L129" s="138"/>
      <c r="M129" s="138"/>
      <c r="N129" s="129"/>
      <c r="O129" s="129"/>
      <c r="P129" s="129"/>
      <c r="Q129" s="129"/>
      <c r="R129" s="129"/>
      <c r="S129" s="129"/>
      <c r="T129" s="130"/>
      <c r="U129" s="12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 t="s">
        <v>144</v>
      </c>
      <c r="AF129" s="119">
        <v>0</v>
      </c>
      <c r="AG129" s="119"/>
      <c r="AH129" s="119"/>
      <c r="AI129" s="119"/>
      <c r="AJ129" s="119"/>
      <c r="AK129" s="119"/>
      <c r="AL129" s="119"/>
      <c r="AM129" s="119"/>
      <c r="AN129" s="119"/>
      <c r="AO129" s="119"/>
      <c r="AP129" s="119"/>
      <c r="AQ129" s="119"/>
      <c r="AR129" s="119"/>
      <c r="AS129" s="119"/>
      <c r="AT129" s="119"/>
      <c r="AU129" s="119"/>
      <c r="AV129" s="119"/>
      <c r="AW129" s="119"/>
      <c r="AX129" s="119"/>
      <c r="AY129" s="119"/>
      <c r="AZ129" s="119"/>
      <c r="BA129" s="119"/>
      <c r="BB129" s="119"/>
      <c r="BC129" s="119"/>
      <c r="BD129" s="119"/>
      <c r="BE129" s="119"/>
      <c r="BF129" s="119"/>
      <c r="BG129" s="119"/>
      <c r="BH129" s="119"/>
    </row>
    <row r="130" spans="1:60" ht="22.5" outlineLevel="1" x14ac:dyDescent="0.2">
      <c r="A130" s="120">
        <v>52</v>
      </c>
      <c r="B130" s="127" t="s">
        <v>305</v>
      </c>
      <c r="C130" s="158" t="s">
        <v>306</v>
      </c>
      <c r="D130" s="129" t="s">
        <v>169</v>
      </c>
      <c r="E130" s="134">
        <v>85.889125000000007</v>
      </c>
      <c r="F130" s="137"/>
      <c r="G130" s="138">
        <f>ROUND(E130*F130,2)</f>
        <v>0</v>
      </c>
      <c r="H130" s="137"/>
      <c r="I130" s="138">
        <f>ROUND(E130*H130,2)</f>
        <v>0</v>
      </c>
      <c r="J130" s="137"/>
      <c r="K130" s="138">
        <f>ROUND(E130*J130,2)</f>
        <v>0</v>
      </c>
      <c r="L130" s="138">
        <v>21</v>
      </c>
      <c r="M130" s="138">
        <f>G130*(1+L130/100)</f>
        <v>0</v>
      </c>
      <c r="N130" s="129">
        <v>4.0000000000000001E-3</v>
      </c>
      <c r="O130" s="129">
        <f>ROUND(E130*N130,5)</f>
        <v>0.34355999999999998</v>
      </c>
      <c r="P130" s="129">
        <v>0</v>
      </c>
      <c r="Q130" s="129">
        <f>ROUND(E130*P130,5)</f>
        <v>0</v>
      </c>
      <c r="R130" s="129"/>
      <c r="S130" s="129"/>
      <c r="T130" s="130">
        <v>0</v>
      </c>
      <c r="U130" s="129">
        <f>ROUND(E130*T130,2)</f>
        <v>0</v>
      </c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 t="s">
        <v>218</v>
      </c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19"/>
      <c r="BC130" s="119"/>
      <c r="BD130" s="119"/>
      <c r="BE130" s="119"/>
      <c r="BF130" s="119"/>
      <c r="BG130" s="119"/>
      <c r="BH130" s="119"/>
    </row>
    <row r="131" spans="1:60" outlineLevel="1" x14ac:dyDescent="0.2">
      <c r="A131" s="120"/>
      <c r="B131" s="127"/>
      <c r="C131" s="159" t="s">
        <v>307</v>
      </c>
      <c r="D131" s="131"/>
      <c r="E131" s="135">
        <v>85.889125000000007</v>
      </c>
      <c r="F131" s="138"/>
      <c r="G131" s="138"/>
      <c r="H131" s="138"/>
      <c r="I131" s="138"/>
      <c r="J131" s="138"/>
      <c r="K131" s="138"/>
      <c r="L131" s="138"/>
      <c r="M131" s="138"/>
      <c r="N131" s="129"/>
      <c r="O131" s="129"/>
      <c r="P131" s="129"/>
      <c r="Q131" s="129"/>
      <c r="R131" s="129"/>
      <c r="S131" s="129"/>
      <c r="T131" s="130"/>
      <c r="U131" s="12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 t="s">
        <v>144</v>
      </c>
      <c r="AF131" s="119">
        <v>0</v>
      </c>
      <c r="AG131" s="119"/>
      <c r="AH131" s="119"/>
      <c r="AI131" s="119"/>
      <c r="AJ131" s="119"/>
      <c r="AK131" s="119"/>
      <c r="AL131" s="119"/>
      <c r="AM131" s="119"/>
      <c r="AN131" s="119"/>
      <c r="AO131" s="119"/>
      <c r="AP131" s="119"/>
      <c r="AQ131" s="119"/>
      <c r="AR131" s="119"/>
      <c r="AS131" s="119"/>
      <c r="AT131" s="119"/>
      <c r="AU131" s="119"/>
      <c r="AV131" s="119"/>
      <c r="AW131" s="119"/>
      <c r="AX131" s="119"/>
      <c r="AY131" s="119"/>
      <c r="AZ131" s="119"/>
      <c r="BA131" s="119"/>
      <c r="BB131" s="119"/>
      <c r="BC131" s="119"/>
      <c r="BD131" s="119"/>
      <c r="BE131" s="119"/>
      <c r="BF131" s="119"/>
      <c r="BG131" s="119"/>
      <c r="BH131" s="119"/>
    </row>
    <row r="132" spans="1:60" outlineLevel="1" x14ac:dyDescent="0.2">
      <c r="A132" s="120">
        <v>53</v>
      </c>
      <c r="B132" s="127" t="s">
        <v>308</v>
      </c>
      <c r="C132" s="158" t="s">
        <v>309</v>
      </c>
      <c r="D132" s="129" t="s">
        <v>169</v>
      </c>
      <c r="E132" s="134">
        <v>158.35529</v>
      </c>
      <c r="F132" s="137"/>
      <c r="G132" s="138">
        <f>ROUND(E132*F132,2)</f>
        <v>0</v>
      </c>
      <c r="H132" s="137"/>
      <c r="I132" s="138">
        <f>ROUND(E132*H132,2)</f>
        <v>0</v>
      </c>
      <c r="J132" s="137"/>
      <c r="K132" s="138">
        <f>ROUND(E132*J132,2)</f>
        <v>0</v>
      </c>
      <c r="L132" s="138">
        <v>21</v>
      </c>
      <c r="M132" s="138">
        <f>G132*(1+L132/100)</f>
        <v>0</v>
      </c>
      <c r="N132" s="129">
        <v>5.5999999999999999E-3</v>
      </c>
      <c r="O132" s="129">
        <f>ROUND(E132*N132,5)</f>
        <v>0.88678999999999997</v>
      </c>
      <c r="P132" s="129">
        <v>0</v>
      </c>
      <c r="Q132" s="129">
        <f>ROUND(E132*P132,5)</f>
        <v>0</v>
      </c>
      <c r="R132" s="129"/>
      <c r="S132" s="129"/>
      <c r="T132" s="130">
        <v>0</v>
      </c>
      <c r="U132" s="129">
        <f>ROUND(E132*T132,2)</f>
        <v>0</v>
      </c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 t="s">
        <v>218</v>
      </c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  <c r="BE132" s="119"/>
      <c r="BF132" s="119"/>
      <c r="BG132" s="119"/>
      <c r="BH132" s="119"/>
    </row>
    <row r="133" spans="1:60" outlineLevel="1" x14ac:dyDescent="0.2">
      <c r="A133" s="120"/>
      <c r="B133" s="127"/>
      <c r="C133" s="159" t="s">
        <v>310</v>
      </c>
      <c r="D133" s="131"/>
      <c r="E133" s="135">
        <v>158.35529</v>
      </c>
      <c r="F133" s="138"/>
      <c r="G133" s="138"/>
      <c r="H133" s="138"/>
      <c r="I133" s="138"/>
      <c r="J133" s="138"/>
      <c r="K133" s="138"/>
      <c r="L133" s="138"/>
      <c r="M133" s="138"/>
      <c r="N133" s="129"/>
      <c r="O133" s="129"/>
      <c r="P133" s="129"/>
      <c r="Q133" s="129"/>
      <c r="R133" s="129"/>
      <c r="S133" s="129"/>
      <c r="T133" s="130"/>
      <c r="U133" s="12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 t="s">
        <v>144</v>
      </c>
      <c r="AF133" s="119">
        <v>0</v>
      </c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9"/>
      <c r="AS133" s="119"/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19"/>
      <c r="BE133" s="119"/>
      <c r="BF133" s="119"/>
      <c r="BG133" s="119"/>
      <c r="BH133" s="119"/>
    </row>
    <row r="134" spans="1:60" outlineLevel="1" x14ac:dyDescent="0.2">
      <c r="A134" s="120">
        <v>54</v>
      </c>
      <c r="B134" s="127" t="s">
        <v>311</v>
      </c>
      <c r="C134" s="158" t="s">
        <v>312</v>
      </c>
      <c r="D134" s="129" t="s">
        <v>169</v>
      </c>
      <c r="E134" s="134">
        <v>158.35529</v>
      </c>
      <c r="F134" s="137"/>
      <c r="G134" s="138">
        <f>ROUND(E134*F134,2)</f>
        <v>0</v>
      </c>
      <c r="H134" s="137"/>
      <c r="I134" s="138">
        <f>ROUND(E134*H134,2)</f>
        <v>0</v>
      </c>
      <c r="J134" s="137"/>
      <c r="K134" s="138">
        <f>ROUND(E134*J134,2)</f>
        <v>0</v>
      </c>
      <c r="L134" s="138">
        <v>21</v>
      </c>
      <c r="M134" s="138">
        <f>G134*(1+L134/100)</f>
        <v>0</v>
      </c>
      <c r="N134" s="129">
        <v>6.4000000000000003E-3</v>
      </c>
      <c r="O134" s="129">
        <f>ROUND(E134*N134,5)</f>
        <v>1.0134700000000001</v>
      </c>
      <c r="P134" s="129">
        <v>0</v>
      </c>
      <c r="Q134" s="129">
        <f>ROUND(E134*P134,5)</f>
        <v>0</v>
      </c>
      <c r="R134" s="129"/>
      <c r="S134" s="129"/>
      <c r="T134" s="130">
        <v>0</v>
      </c>
      <c r="U134" s="129">
        <f>ROUND(E134*T134,2)</f>
        <v>0</v>
      </c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 t="s">
        <v>218</v>
      </c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19"/>
      <c r="AP134" s="119"/>
      <c r="AQ134" s="119"/>
      <c r="AR134" s="119"/>
      <c r="AS134" s="119"/>
      <c r="AT134" s="119"/>
      <c r="AU134" s="119"/>
      <c r="AV134" s="119"/>
      <c r="AW134" s="119"/>
      <c r="AX134" s="119"/>
      <c r="AY134" s="119"/>
      <c r="AZ134" s="119"/>
      <c r="BA134" s="119"/>
      <c r="BB134" s="119"/>
      <c r="BC134" s="119"/>
      <c r="BD134" s="119"/>
      <c r="BE134" s="119"/>
      <c r="BF134" s="119"/>
      <c r="BG134" s="119"/>
      <c r="BH134" s="119"/>
    </row>
    <row r="135" spans="1:60" outlineLevel="1" x14ac:dyDescent="0.2">
      <c r="A135" s="120"/>
      <c r="B135" s="127"/>
      <c r="C135" s="159" t="s">
        <v>310</v>
      </c>
      <c r="D135" s="131"/>
      <c r="E135" s="135">
        <v>158.35529</v>
      </c>
      <c r="F135" s="138"/>
      <c r="G135" s="138"/>
      <c r="H135" s="138"/>
      <c r="I135" s="138"/>
      <c r="J135" s="138"/>
      <c r="K135" s="138"/>
      <c r="L135" s="138"/>
      <c r="M135" s="138"/>
      <c r="N135" s="129"/>
      <c r="O135" s="129"/>
      <c r="P135" s="129"/>
      <c r="Q135" s="129"/>
      <c r="R135" s="129"/>
      <c r="S135" s="129"/>
      <c r="T135" s="130"/>
      <c r="U135" s="12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 t="s">
        <v>144</v>
      </c>
      <c r="AF135" s="119">
        <v>0</v>
      </c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</row>
    <row r="136" spans="1:60" outlineLevel="1" x14ac:dyDescent="0.2">
      <c r="A136" s="120">
        <v>55</v>
      </c>
      <c r="B136" s="127" t="s">
        <v>313</v>
      </c>
      <c r="C136" s="158" t="s">
        <v>314</v>
      </c>
      <c r="D136" s="129" t="s">
        <v>169</v>
      </c>
      <c r="E136" s="134">
        <v>72.016570000000002</v>
      </c>
      <c r="F136" s="137"/>
      <c r="G136" s="138">
        <f>ROUND(E136*F136,2)</f>
        <v>0</v>
      </c>
      <c r="H136" s="137"/>
      <c r="I136" s="138">
        <f>ROUND(E136*H136,2)</f>
        <v>0</v>
      </c>
      <c r="J136" s="137"/>
      <c r="K136" s="138">
        <f>ROUND(E136*J136,2)</f>
        <v>0</v>
      </c>
      <c r="L136" s="138">
        <v>21</v>
      </c>
      <c r="M136" s="138">
        <f>G136*(1+L136/100)</f>
        <v>0</v>
      </c>
      <c r="N136" s="129">
        <v>8.0000000000000002E-3</v>
      </c>
      <c r="O136" s="129">
        <f>ROUND(E136*N136,5)</f>
        <v>0.57613000000000003</v>
      </c>
      <c r="P136" s="129">
        <v>0</v>
      </c>
      <c r="Q136" s="129">
        <f>ROUND(E136*P136,5)</f>
        <v>0</v>
      </c>
      <c r="R136" s="129"/>
      <c r="S136" s="129"/>
      <c r="T136" s="130">
        <v>0</v>
      </c>
      <c r="U136" s="129">
        <f>ROUND(E136*T136,2)</f>
        <v>0</v>
      </c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 t="s">
        <v>218</v>
      </c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</row>
    <row r="137" spans="1:60" outlineLevel="1" x14ac:dyDescent="0.2">
      <c r="A137" s="120"/>
      <c r="B137" s="127"/>
      <c r="C137" s="159" t="s">
        <v>315</v>
      </c>
      <c r="D137" s="131"/>
      <c r="E137" s="135">
        <v>72.016570000000002</v>
      </c>
      <c r="F137" s="138"/>
      <c r="G137" s="138"/>
      <c r="H137" s="138"/>
      <c r="I137" s="138"/>
      <c r="J137" s="138"/>
      <c r="K137" s="138"/>
      <c r="L137" s="138"/>
      <c r="M137" s="138"/>
      <c r="N137" s="129"/>
      <c r="O137" s="129"/>
      <c r="P137" s="129"/>
      <c r="Q137" s="129"/>
      <c r="R137" s="129"/>
      <c r="S137" s="129"/>
      <c r="T137" s="130"/>
      <c r="U137" s="12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 t="s">
        <v>144</v>
      </c>
      <c r="AF137" s="119">
        <v>0</v>
      </c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</row>
    <row r="138" spans="1:60" x14ac:dyDescent="0.2">
      <c r="A138" s="121" t="s">
        <v>137</v>
      </c>
      <c r="B138" s="128" t="s">
        <v>72</v>
      </c>
      <c r="C138" s="160" t="s">
        <v>73</v>
      </c>
      <c r="D138" s="132"/>
      <c r="E138" s="136"/>
      <c r="F138" s="139"/>
      <c r="G138" s="139">
        <f>SUMIF(AE139:AE151,"&lt;&gt;NOR",G139:G151)</f>
        <v>0</v>
      </c>
      <c r="H138" s="139"/>
      <c r="I138" s="139">
        <f>SUM(I139:I151)</f>
        <v>0</v>
      </c>
      <c r="J138" s="139"/>
      <c r="K138" s="139">
        <f>SUM(K139:K151)</f>
        <v>0</v>
      </c>
      <c r="L138" s="139"/>
      <c r="M138" s="139">
        <f>SUM(M139:M151)</f>
        <v>0</v>
      </c>
      <c r="N138" s="132"/>
      <c r="O138" s="132">
        <f>SUM(O139:O151)</f>
        <v>0.17484</v>
      </c>
      <c r="P138" s="132"/>
      <c r="Q138" s="132">
        <f>SUM(Q139:Q151)</f>
        <v>0</v>
      </c>
      <c r="R138" s="132"/>
      <c r="S138" s="132"/>
      <c r="T138" s="133"/>
      <c r="U138" s="132">
        <f>SUM(U139:U151)</f>
        <v>49.52000000000001</v>
      </c>
      <c r="AE138" t="s">
        <v>138</v>
      </c>
    </row>
    <row r="139" spans="1:60" outlineLevel="1" x14ac:dyDescent="0.2">
      <c r="A139" s="120">
        <v>56</v>
      </c>
      <c r="B139" s="127" t="s">
        <v>316</v>
      </c>
      <c r="C139" s="158" t="s">
        <v>317</v>
      </c>
      <c r="D139" s="129" t="s">
        <v>231</v>
      </c>
      <c r="E139" s="134">
        <v>10.4</v>
      </c>
      <c r="F139" s="137"/>
      <c r="G139" s="138">
        <f>ROUND(E139*F139,2)</f>
        <v>0</v>
      </c>
      <c r="H139" s="137"/>
      <c r="I139" s="138">
        <f>ROUND(E139*H139,2)</f>
        <v>0</v>
      </c>
      <c r="J139" s="137"/>
      <c r="K139" s="138">
        <f>ROUND(E139*J139,2)</f>
        <v>0</v>
      </c>
      <c r="L139" s="138">
        <v>21</v>
      </c>
      <c r="M139" s="138">
        <f>G139*(1+L139/100)</f>
        <v>0</v>
      </c>
      <c r="N139" s="129">
        <v>4.6999999999999999E-4</v>
      </c>
      <c r="O139" s="129">
        <f>ROUND(E139*N139,5)</f>
        <v>4.8900000000000002E-3</v>
      </c>
      <c r="P139" s="129">
        <v>0</v>
      </c>
      <c r="Q139" s="129">
        <f>ROUND(E139*P139,5)</f>
        <v>0</v>
      </c>
      <c r="R139" s="129"/>
      <c r="S139" s="129"/>
      <c r="T139" s="130">
        <v>0.35899999999999999</v>
      </c>
      <c r="U139" s="129">
        <f>ROUND(E139*T139,2)</f>
        <v>3.73</v>
      </c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 t="s">
        <v>142</v>
      </c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  <c r="AR139" s="119"/>
      <c r="AS139" s="119"/>
      <c r="AT139" s="119"/>
      <c r="AU139" s="119"/>
      <c r="AV139" s="119"/>
      <c r="AW139" s="119"/>
      <c r="AX139" s="119"/>
      <c r="AY139" s="119"/>
      <c r="AZ139" s="119"/>
      <c r="BA139" s="119"/>
      <c r="BB139" s="119"/>
      <c r="BC139" s="119"/>
      <c r="BD139" s="119"/>
      <c r="BE139" s="119"/>
      <c r="BF139" s="119"/>
      <c r="BG139" s="119"/>
      <c r="BH139" s="119"/>
    </row>
    <row r="140" spans="1:60" outlineLevel="1" x14ac:dyDescent="0.2">
      <c r="A140" s="120"/>
      <c r="B140" s="127"/>
      <c r="C140" s="159" t="s">
        <v>318</v>
      </c>
      <c r="D140" s="131"/>
      <c r="E140" s="135">
        <v>10.4</v>
      </c>
      <c r="F140" s="138"/>
      <c r="G140" s="138"/>
      <c r="H140" s="138"/>
      <c r="I140" s="138"/>
      <c r="J140" s="138"/>
      <c r="K140" s="138"/>
      <c r="L140" s="138"/>
      <c r="M140" s="138"/>
      <c r="N140" s="129"/>
      <c r="O140" s="129"/>
      <c r="P140" s="129"/>
      <c r="Q140" s="129"/>
      <c r="R140" s="129"/>
      <c r="S140" s="129"/>
      <c r="T140" s="130"/>
      <c r="U140" s="12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 t="s">
        <v>144</v>
      </c>
      <c r="AF140" s="119">
        <v>0</v>
      </c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  <c r="AV140" s="119"/>
      <c r="AW140" s="119"/>
      <c r="AX140" s="119"/>
      <c r="AY140" s="119"/>
      <c r="AZ140" s="119"/>
      <c r="BA140" s="119"/>
      <c r="BB140" s="119"/>
      <c r="BC140" s="119"/>
      <c r="BD140" s="119"/>
      <c r="BE140" s="119"/>
      <c r="BF140" s="119"/>
      <c r="BG140" s="119"/>
      <c r="BH140" s="119"/>
    </row>
    <row r="141" spans="1:60" outlineLevel="1" x14ac:dyDescent="0.2">
      <c r="A141" s="120">
        <v>57</v>
      </c>
      <c r="B141" s="127" t="s">
        <v>319</v>
      </c>
      <c r="C141" s="158" t="s">
        <v>320</v>
      </c>
      <c r="D141" s="129" t="s">
        <v>231</v>
      </c>
      <c r="E141" s="134">
        <v>13.4</v>
      </c>
      <c r="F141" s="137"/>
      <c r="G141" s="138">
        <f>ROUND(E141*F141,2)</f>
        <v>0</v>
      </c>
      <c r="H141" s="137"/>
      <c r="I141" s="138">
        <f>ROUND(E141*H141,2)</f>
        <v>0</v>
      </c>
      <c r="J141" s="137"/>
      <c r="K141" s="138">
        <f>ROUND(E141*J141,2)</f>
        <v>0</v>
      </c>
      <c r="L141" s="138">
        <v>21</v>
      </c>
      <c r="M141" s="138">
        <f>G141*(1+L141/100)</f>
        <v>0</v>
      </c>
      <c r="N141" s="129">
        <v>1.5200000000000001E-3</v>
      </c>
      <c r="O141" s="129">
        <f>ROUND(E141*N141,5)</f>
        <v>2.0369999999999999E-2</v>
      </c>
      <c r="P141" s="129">
        <v>0</v>
      </c>
      <c r="Q141" s="129">
        <f>ROUND(E141*P141,5)</f>
        <v>0</v>
      </c>
      <c r="R141" s="129"/>
      <c r="S141" s="129"/>
      <c r="T141" s="130">
        <v>1.173</v>
      </c>
      <c r="U141" s="129">
        <f>ROUND(E141*T141,2)</f>
        <v>15.72</v>
      </c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 t="s">
        <v>142</v>
      </c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119"/>
      <c r="AU141" s="119"/>
      <c r="AV141" s="119"/>
      <c r="AW141" s="119"/>
      <c r="AX141" s="119"/>
      <c r="AY141" s="119"/>
      <c r="AZ141" s="119"/>
      <c r="BA141" s="119"/>
      <c r="BB141" s="119"/>
      <c r="BC141" s="119"/>
      <c r="BD141" s="119"/>
      <c r="BE141" s="119"/>
      <c r="BF141" s="119"/>
      <c r="BG141" s="119"/>
      <c r="BH141" s="119"/>
    </row>
    <row r="142" spans="1:60" outlineLevel="1" x14ac:dyDescent="0.2">
      <c r="A142" s="120"/>
      <c r="B142" s="127"/>
      <c r="C142" s="159" t="s">
        <v>321</v>
      </c>
      <c r="D142" s="131"/>
      <c r="E142" s="135">
        <v>13.4</v>
      </c>
      <c r="F142" s="138"/>
      <c r="G142" s="138"/>
      <c r="H142" s="138"/>
      <c r="I142" s="138"/>
      <c r="J142" s="138"/>
      <c r="K142" s="138"/>
      <c r="L142" s="138"/>
      <c r="M142" s="138"/>
      <c r="N142" s="129"/>
      <c r="O142" s="129"/>
      <c r="P142" s="129"/>
      <c r="Q142" s="129"/>
      <c r="R142" s="129"/>
      <c r="S142" s="129"/>
      <c r="T142" s="130"/>
      <c r="U142" s="12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 t="s">
        <v>144</v>
      </c>
      <c r="AF142" s="119">
        <v>0</v>
      </c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19"/>
      <c r="AW142" s="119"/>
      <c r="AX142" s="119"/>
      <c r="AY142" s="119"/>
      <c r="AZ142" s="119"/>
      <c r="BA142" s="119"/>
      <c r="BB142" s="119"/>
      <c r="BC142" s="119"/>
      <c r="BD142" s="119"/>
      <c r="BE142" s="119"/>
      <c r="BF142" s="119"/>
      <c r="BG142" s="119"/>
      <c r="BH142" s="119"/>
    </row>
    <row r="143" spans="1:60" outlineLevel="1" x14ac:dyDescent="0.2">
      <c r="A143" s="120">
        <v>58</v>
      </c>
      <c r="B143" s="127" t="s">
        <v>322</v>
      </c>
      <c r="C143" s="158" t="s">
        <v>323</v>
      </c>
      <c r="D143" s="129" t="s">
        <v>231</v>
      </c>
      <c r="E143" s="134">
        <v>31</v>
      </c>
      <c r="F143" s="137"/>
      <c r="G143" s="138">
        <f>ROUND(E143*F143,2)</f>
        <v>0</v>
      </c>
      <c r="H143" s="137"/>
      <c r="I143" s="138">
        <f>ROUND(E143*H143,2)</f>
        <v>0</v>
      </c>
      <c r="J143" s="137"/>
      <c r="K143" s="138">
        <f>ROUND(E143*J143,2)</f>
        <v>0</v>
      </c>
      <c r="L143" s="138">
        <v>21</v>
      </c>
      <c r="M143" s="138">
        <f>G143*(1+L143/100)</f>
        <v>0</v>
      </c>
      <c r="N143" s="129">
        <v>2.5200000000000001E-3</v>
      </c>
      <c r="O143" s="129">
        <f>ROUND(E143*N143,5)</f>
        <v>7.8119999999999995E-2</v>
      </c>
      <c r="P143" s="129">
        <v>0</v>
      </c>
      <c r="Q143" s="129">
        <f>ROUND(E143*P143,5)</f>
        <v>0</v>
      </c>
      <c r="R143" s="129"/>
      <c r="S143" s="129"/>
      <c r="T143" s="130">
        <v>0.8</v>
      </c>
      <c r="U143" s="129">
        <f>ROUND(E143*T143,2)</f>
        <v>24.8</v>
      </c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 t="s">
        <v>142</v>
      </c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119"/>
      <c r="AR143" s="119"/>
      <c r="AS143" s="119"/>
      <c r="AT143" s="119"/>
      <c r="AU143" s="119"/>
      <c r="AV143" s="119"/>
      <c r="AW143" s="119"/>
      <c r="AX143" s="119"/>
      <c r="AY143" s="119"/>
      <c r="AZ143" s="119"/>
      <c r="BA143" s="119"/>
      <c r="BB143" s="119"/>
      <c r="BC143" s="119"/>
      <c r="BD143" s="119"/>
      <c r="BE143" s="119"/>
      <c r="BF143" s="119"/>
      <c r="BG143" s="119"/>
      <c r="BH143" s="119"/>
    </row>
    <row r="144" spans="1:60" outlineLevel="1" x14ac:dyDescent="0.2">
      <c r="A144" s="120"/>
      <c r="B144" s="127"/>
      <c r="C144" s="159" t="s">
        <v>324</v>
      </c>
      <c r="D144" s="131"/>
      <c r="E144" s="135">
        <v>31</v>
      </c>
      <c r="F144" s="138"/>
      <c r="G144" s="138"/>
      <c r="H144" s="138"/>
      <c r="I144" s="138"/>
      <c r="J144" s="138"/>
      <c r="K144" s="138"/>
      <c r="L144" s="138"/>
      <c r="M144" s="138"/>
      <c r="N144" s="129"/>
      <c r="O144" s="129"/>
      <c r="P144" s="129"/>
      <c r="Q144" s="129"/>
      <c r="R144" s="129"/>
      <c r="S144" s="129"/>
      <c r="T144" s="130"/>
      <c r="U144" s="12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 t="s">
        <v>144</v>
      </c>
      <c r="AF144" s="119">
        <v>0</v>
      </c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19"/>
      <c r="BC144" s="119"/>
      <c r="BD144" s="119"/>
      <c r="BE144" s="119"/>
      <c r="BF144" s="119"/>
      <c r="BG144" s="119"/>
      <c r="BH144" s="119"/>
    </row>
    <row r="145" spans="1:60" outlineLevel="1" x14ac:dyDescent="0.2">
      <c r="A145" s="120">
        <v>59</v>
      </c>
      <c r="B145" s="127" t="s">
        <v>325</v>
      </c>
      <c r="C145" s="158" t="s">
        <v>326</v>
      </c>
      <c r="D145" s="129" t="s">
        <v>164</v>
      </c>
      <c r="E145" s="134">
        <v>2</v>
      </c>
      <c r="F145" s="137"/>
      <c r="G145" s="138">
        <f>ROUND(E145*F145,2)</f>
        <v>0</v>
      </c>
      <c r="H145" s="137"/>
      <c r="I145" s="138">
        <f>ROUND(E145*H145,2)</f>
        <v>0</v>
      </c>
      <c r="J145" s="137"/>
      <c r="K145" s="138">
        <f>ROUND(E145*J145,2)</f>
        <v>0</v>
      </c>
      <c r="L145" s="138">
        <v>21</v>
      </c>
      <c r="M145" s="138">
        <f>G145*(1+L145/100)</f>
        <v>0</v>
      </c>
      <c r="N145" s="129">
        <v>0</v>
      </c>
      <c r="O145" s="129">
        <f>ROUND(E145*N145,5)</f>
        <v>0</v>
      </c>
      <c r="P145" s="129">
        <v>0</v>
      </c>
      <c r="Q145" s="129">
        <f>ROUND(E145*P145,5)</f>
        <v>0</v>
      </c>
      <c r="R145" s="129"/>
      <c r="S145" s="129"/>
      <c r="T145" s="130">
        <v>0.157</v>
      </c>
      <c r="U145" s="129">
        <f>ROUND(E145*T145,2)</f>
        <v>0.31</v>
      </c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 t="s">
        <v>142</v>
      </c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19"/>
      <c r="AW145" s="119"/>
      <c r="AX145" s="119"/>
      <c r="AY145" s="119"/>
      <c r="AZ145" s="119"/>
      <c r="BA145" s="119"/>
      <c r="BB145" s="119"/>
      <c r="BC145" s="119"/>
      <c r="BD145" s="119"/>
      <c r="BE145" s="119"/>
      <c r="BF145" s="119"/>
      <c r="BG145" s="119"/>
      <c r="BH145" s="119"/>
    </row>
    <row r="146" spans="1:60" outlineLevel="1" x14ac:dyDescent="0.2">
      <c r="A146" s="120">
        <v>60</v>
      </c>
      <c r="B146" s="127" t="s">
        <v>327</v>
      </c>
      <c r="C146" s="158" t="s">
        <v>328</v>
      </c>
      <c r="D146" s="129" t="s">
        <v>164</v>
      </c>
      <c r="E146" s="134">
        <v>2</v>
      </c>
      <c r="F146" s="137"/>
      <c r="G146" s="138">
        <f>ROUND(E146*F146,2)</f>
        <v>0</v>
      </c>
      <c r="H146" s="137"/>
      <c r="I146" s="138">
        <f>ROUND(E146*H146,2)</f>
        <v>0</v>
      </c>
      <c r="J146" s="137"/>
      <c r="K146" s="138">
        <f>ROUND(E146*J146,2)</f>
        <v>0</v>
      </c>
      <c r="L146" s="138">
        <v>21</v>
      </c>
      <c r="M146" s="138">
        <f>G146*(1+L146/100)</f>
        <v>0</v>
      </c>
      <c r="N146" s="129">
        <v>0</v>
      </c>
      <c r="O146" s="129">
        <f>ROUND(E146*N146,5)</f>
        <v>0</v>
      </c>
      <c r="P146" s="129">
        <v>0</v>
      </c>
      <c r="Q146" s="129">
        <f>ROUND(E146*P146,5)</f>
        <v>0</v>
      </c>
      <c r="R146" s="129"/>
      <c r="S146" s="129"/>
      <c r="T146" s="130">
        <v>0.17399999999999999</v>
      </c>
      <c r="U146" s="129">
        <f>ROUND(E146*T146,2)</f>
        <v>0.35</v>
      </c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 t="s">
        <v>142</v>
      </c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  <c r="AR146" s="119"/>
      <c r="AS146" s="119"/>
      <c r="AT146" s="119"/>
      <c r="AU146" s="119"/>
      <c r="AV146" s="119"/>
      <c r="AW146" s="119"/>
      <c r="AX146" s="119"/>
      <c r="AY146" s="119"/>
      <c r="AZ146" s="119"/>
      <c r="BA146" s="119"/>
      <c r="BB146" s="119"/>
      <c r="BC146" s="119"/>
      <c r="BD146" s="119"/>
      <c r="BE146" s="119"/>
      <c r="BF146" s="119"/>
      <c r="BG146" s="119"/>
      <c r="BH146" s="119"/>
    </row>
    <row r="147" spans="1:60" outlineLevel="1" x14ac:dyDescent="0.2">
      <c r="A147" s="120">
        <v>61</v>
      </c>
      <c r="B147" s="127" t="s">
        <v>329</v>
      </c>
      <c r="C147" s="158" t="s">
        <v>330</v>
      </c>
      <c r="D147" s="129" t="s">
        <v>164</v>
      </c>
      <c r="E147" s="134">
        <v>2</v>
      </c>
      <c r="F147" s="137"/>
      <c r="G147" s="138">
        <f>ROUND(E147*F147,2)</f>
        <v>0</v>
      </c>
      <c r="H147" s="137"/>
      <c r="I147" s="138">
        <f>ROUND(E147*H147,2)</f>
        <v>0</v>
      </c>
      <c r="J147" s="137"/>
      <c r="K147" s="138">
        <f>ROUND(E147*J147,2)</f>
        <v>0</v>
      </c>
      <c r="L147" s="138">
        <v>21</v>
      </c>
      <c r="M147" s="138">
        <f>G147*(1+L147/100)</f>
        <v>0</v>
      </c>
      <c r="N147" s="129">
        <v>0</v>
      </c>
      <c r="O147" s="129">
        <f>ROUND(E147*N147,5)</f>
        <v>0</v>
      </c>
      <c r="P147" s="129">
        <v>0</v>
      </c>
      <c r="Q147" s="129">
        <f>ROUND(E147*P147,5)</f>
        <v>0</v>
      </c>
      <c r="R147" s="129"/>
      <c r="S147" s="129"/>
      <c r="T147" s="130">
        <v>0.25900000000000001</v>
      </c>
      <c r="U147" s="129">
        <f>ROUND(E147*T147,2)</f>
        <v>0.52</v>
      </c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 t="s">
        <v>142</v>
      </c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  <c r="BB147" s="119"/>
      <c r="BC147" s="119"/>
      <c r="BD147" s="119"/>
      <c r="BE147" s="119"/>
      <c r="BF147" s="119"/>
      <c r="BG147" s="119"/>
      <c r="BH147" s="119"/>
    </row>
    <row r="148" spans="1:60" outlineLevel="1" x14ac:dyDescent="0.2">
      <c r="A148" s="120">
        <v>62</v>
      </c>
      <c r="B148" s="127" t="s">
        <v>331</v>
      </c>
      <c r="C148" s="158" t="s">
        <v>332</v>
      </c>
      <c r="D148" s="129" t="s">
        <v>164</v>
      </c>
      <c r="E148" s="134">
        <v>1</v>
      </c>
      <c r="F148" s="137"/>
      <c r="G148" s="138">
        <f>ROUND(E148*F148,2)</f>
        <v>0</v>
      </c>
      <c r="H148" s="137"/>
      <c r="I148" s="138">
        <f>ROUND(E148*H148,2)</f>
        <v>0</v>
      </c>
      <c r="J148" s="137"/>
      <c r="K148" s="138">
        <f>ROUND(E148*J148,2)</f>
        <v>0</v>
      </c>
      <c r="L148" s="138">
        <v>21</v>
      </c>
      <c r="M148" s="138">
        <f>G148*(1+L148/100)</f>
        <v>0</v>
      </c>
      <c r="N148" s="129">
        <v>7.1459999999999996E-2</v>
      </c>
      <c r="O148" s="129">
        <f>ROUND(E148*N148,5)</f>
        <v>7.1459999999999996E-2</v>
      </c>
      <c r="P148" s="129">
        <v>0</v>
      </c>
      <c r="Q148" s="129">
        <f>ROUND(E148*P148,5)</f>
        <v>0</v>
      </c>
      <c r="R148" s="129"/>
      <c r="S148" s="129"/>
      <c r="T148" s="130">
        <v>1.458</v>
      </c>
      <c r="U148" s="129">
        <f>ROUND(E148*T148,2)</f>
        <v>1.46</v>
      </c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 t="s">
        <v>142</v>
      </c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19"/>
      <c r="AY148" s="119"/>
      <c r="AZ148" s="119"/>
      <c r="BA148" s="119"/>
      <c r="BB148" s="119"/>
      <c r="BC148" s="119"/>
      <c r="BD148" s="119"/>
      <c r="BE148" s="119"/>
      <c r="BF148" s="119"/>
      <c r="BG148" s="119"/>
      <c r="BH148" s="119"/>
    </row>
    <row r="149" spans="1:60" outlineLevel="1" x14ac:dyDescent="0.2">
      <c r="A149" s="120">
        <v>63</v>
      </c>
      <c r="B149" s="127" t="s">
        <v>333</v>
      </c>
      <c r="C149" s="158" t="s">
        <v>334</v>
      </c>
      <c r="D149" s="129" t="s">
        <v>231</v>
      </c>
      <c r="E149" s="134">
        <v>54.8</v>
      </c>
      <c r="F149" s="137"/>
      <c r="G149" s="138">
        <f>ROUND(E149*F149,2)</f>
        <v>0</v>
      </c>
      <c r="H149" s="137"/>
      <c r="I149" s="138">
        <f>ROUND(E149*H149,2)</f>
        <v>0</v>
      </c>
      <c r="J149" s="137"/>
      <c r="K149" s="138">
        <f>ROUND(E149*J149,2)</f>
        <v>0</v>
      </c>
      <c r="L149" s="138">
        <v>21</v>
      </c>
      <c r="M149" s="138">
        <f>G149*(1+L149/100)</f>
        <v>0</v>
      </c>
      <c r="N149" s="129">
        <v>0</v>
      </c>
      <c r="O149" s="129">
        <f>ROUND(E149*N149,5)</f>
        <v>0</v>
      </c>
      <c r="P149" s="129">
        <v>0</v>
      </c>
      <c r="Q149" s="129">
        <f>ROUND(E149*P149,5)</f>
        <v>0</v>
      </c>
      <c r="R149" s="129"/>
      <c r="S149" s="129"/>
      <c r="T149" s="130">
        <v>4.8000000000000001E-2</v>
      </c>
      <c r="U149" s="129">
        <f>ROUND(E149*T149,2)</f>
        <v>2.63</v>
      </c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 t="s">
        <v>142</v>
      </c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  <c r="AU149" s="119"/>
      <c r="AV149" s="119"/>
      <c r="AW149" s="119"/>
      <c r="AX149" s="119"/>
      <c r="AY149" s="119"/>
      <c r="AZ149" s="119"/>
      <c r="BA149" s="119"/>
      <c r="BB149" s="119"/>
      <c r="BC149" s="119"/>
      <c r="BD149" s="119"/>
      <c r="BE149" s="119"/>
      <c r="BF149" s="119"/>
      <c r="BG149" s="119"/>
      <c r="BH149" s="119"/>
    </row>
    <row r="150" spans="1:60" outlineLevel="1" x14ac:dyDescent="0.2">
      <c r="A150" s="120"/>
      <c r="B150" s="127"/>
      <c r="C150" s="159" t="s">
        <v>335</v>
      </c>
      <c r="D150" s="131"/>
      <c r="E150" s="135">
        <v>54.8</v>
      </c>
      <c r="F150" s="138"/>
      <c r="G150" s="138"/>
      <c r="H150" s="138"/>
      <c r="I150" s="138"/>
      <c r="J150" s="138"/>
      <c r="K150" s="138"/>
      <c r="L150" s="138"/>
      <c r="M150" s="138"/>
      <c r="N150" s="129"/>
      <c r="O150" s="129"/>
      <c r="P150" s="129"/>
      <c r="Q150" s="129"/>
      <c r="R150" s="129"/>
      <c r="S150" s="129"/>
      <c r="T150" s="130"/>
      <c r="U150" s="12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 t="s">
        <v>144</v>
      </c>
      <c r="AF150" s="119">
        <v>0</v>
      </c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</row>
    <row r="151" spans="1:60" outlineLevel="1" x14ac:dyDescent="0.2">
      <c r="A151" s="120">
        <v>64</v>
      </c>
      <c r="B151" s="127" t="s">
        <v>336</v>
      </c>
      <c r="C151" s="158" t="s">
        <v>337</v>
      </c>
      <c r="D151" s="129" t="s">
        <v>338</v>
      </c>
      <c r="E151" s="134">
        <v>1</v>
      </c>
      <c r="F151" s="137"/>
      <c r="G151" s="138">
        <f>ROUND(E151*F151,2)</f>
        <v>0</v>
      </c>
      <c r="H151" s="137"/>
      <c r="I151" s="138">
        <f>ROUND(E151*H151,2)</f>
        <v>0</v>
      </c>
      <c r="J151" s="137"/>
      <c r="K151" s="138">
        <f>ROUND(E151*J151,2)</f>
        <v>0</v>
      </c>
      <c r="L151" s="138">
        <v>21</v>
      </c>
      <c r="M151" s="138">
        <f>G151*(1+L151/100)</f>
        <v>0</v>
      </c>
      <c r="N151" s="129">
        <v>0</v>
      </c>
      <c r="O151" s="129">
        <f>ROUND(E151*N151,5)</f>
        <v>0</v>
      </c>
      <c r="P151" s="129">
        <v>0</v>
      </c>
      <c r="Q151" s="129">
        <f>ROUND(E151*P151,5)</f>
        <v>0</v>
      </c>
      <c r="R151" s="129"/>
      <c r="S151" s="129"/>
      <c r="T151" s="130">
        <v>0</v>
      </c>
      <c r="U151" s="129">
        <f>ROUND(E151*T151,2)</f>
        <v>0</v>
      </c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 t="s">
        <v>142</v>
      </c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  <c r="AU151" s="119"/>
      <c r="AV151" s="119"/>
      <c r="AW151" s="119"/>
      <c r="AX151" s="119"/>
      <c r="AY151" s="119"/>
      <c r="AZ151" s="119"/>
      <c r="BA151" s="119"/>
      <c r="BB151" s="119"/>
      <c r="BC151" s="119"/>
      <c r="BD151" s="119"/>
      <c r="BE151" s="119"/>
      <c r="BF151" s="119"/>
      <c r="BG151" s="119"/>
      <c r="BH151" s="119"/>
    </row>
    <row r="152" spans="1:60" x14ac:dyDescent="0.2">
      <c r="A152" s="121" t="s">
        <v>137</v>
      </c>
      <c r="B152" s="128" t="s">
        <v>74</v>
      </c>
      <c r="C152" s="160" t="s">
        <v>75</v>
      </c>
      <c r="D152" s="132"/>
      <c r="E152" s="136"/>
      <c r="F152" s="139"/>
      <c r="G152" s="139">
        <f>SUMIF(AE153:AE168,"&lt;&gt;NOR",G153:G168)</f>
        <v>0</v>
      </c>
      <c r="H152" s="139"/>
      <c r="I152" s="139">
        <f>SUM(I153:I168)</f>
        <v>0</v>
      </c>
      <c r="J152" s="139"/>
      <c r="K152" s="139">
        <f>SUM(K153:K168)</f>
        <v>0</v>
      </c>
      <c r="L152" s="139"/>
      <c r="M152" s="139">
        <f>SUM(M153:M168)</f>
        <v>0</v>
      </c>
      <c r="N152" s="132"/>
      <c r="O152" s="132">
        <f>SUM(O153:O168)</f>
        <v>2.724E-2</v>
      </c>
      <c r="P152" s="132"/>
      <c r="Q152" s="132">
        <f>SUM(Q153:Q168)</f>
        <v>0</v>
      </c>
      <c r="R152" s="132"/>
      <c r="S152" s="132"/>
      <c r="T152" s="133"/>
      <c r="U152" s="132">
        <f>SUM(U153:U168)</f>
        <v>45.03</v>
      </c>
      <c r="AE152" t="s">
        <v>138</v>
      </c>
    </row>
    <row r="153" spans="1:60" outlineLevel="1" x14ac:dyDescent="0.2">
      <c r="A153" s="120">
        <v>65</v>
      </c>
      <c r="B153" s="127" t="s">
        <v>339</v>
      </c>
      <c r="C153" s="158" t="s">
        <v>340</v>
      </c>
      <c r="D153" s="129" t="s">
        <v>231</v>
      </c>
      <c r="E153" s="134">
        <v>35</v>
      </c>
      <c r="F153" s="137"/>
      <c r="G153" s="138">
        <f>ROUND(E153*F153,2)</f>
        <v>0</v>
      </c>
      <c r="H153" s="137"/>
      <c r="I153" s="138">
        <f>ROUND(E153*H153,2)</f>
        <v>0</v>
      </c>
      <c r="J153" s="137"/>
      <c r="K153" s="138">
        <f>ROUND(E153*J153,2)</f>
        <v>0</v>
      </c>
      <c r="L153" s="138">
        <v>21</v>
      </c>
      <c r="M153" s="138">
        <f>G153*(1+L153/100)</f>
        <v>0</v>
      </c>
      <c r="N153" s="129">
        <v>5.1999999999999995E-4</v>
      </c>
      <c r="O153" s="129">
        <f>ROUND(E153*N153,5)</f>
        <v>1.8200000000000001E-2</v>
      </c>
      <c r="P153" s="129">
        <v>0</v>
      </c>
      <c r="Q153" s="129">
        <f>ROUND(E153*P153,5)</f>
        <v>0</v>
      </c>
      <c r="R153" s="129"/>
      <c r="S153" s="129"/>
      <c r="T153" s="130">
        <v>0.73399999999999999</v>
      </c>
      <c r="U153" s="129">
        <f>ROUND(E153*T153,2)</f>
        <v>25.69</v>
      </c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 t="s">
        <v>142</v>
      </c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19"/>
      <c r="AP153" s="119"/>
      <c r="AQ153" s="119"/>
      <c r="AR153" s="119"/>
      <c r="AS153" s="119"/>
      <c r="AT153" s="119"/>
      <c r="AU153" s="119"/>
      <c r="AV153" s="119"/>
      <c r="AW153" s="119"/>
      <c r="AX153" s="119"/>
      <c r="AY153" s="119"/>
      <c r="AZ153" s="119"/>
      <c r="BA153" s="119"/>
      <c r="BB153" s="119"/>
      <c r="BC153" s="119"/>
      <c r="BD153" s="119"/>
      <c r="BE153" s="119"/>
      <c r="BF153" s="119"/>
      <c r="BG153" s="119"/>
      <c r="BH153" s="119"/>
    </row>
    <row r="154" spans="1:60" outlineLevel="1" x14ac:dyDescent="0.2">
      <c r="A154" s="120"/>
      <c r="B154" s="127"/>
      <c r="C154" s="159" t="s">
        <v>341</v>
      </c>
      <c r="D154" s="131"/>
      <c r="E154" s="135">
        <v>35</v>
      </c>
      <c r="F154" s="138"/>
      <c r="G154" s="138"/>
      <c r="H154" s="138"/>
      <c r="I154" s="138"/>
      <c r="J154" s="138"/>
      <c r="K154" s="138"/>
      <c r="L154" s="138"/>
      <c r="M154" s="138"/>
      <c r="N154" s="129"/>
      <c r="O154" s="129"/>
      <c r="P154" s="129"/>
      <c r="Q154" s="129"/>
      <c r="R154" s="129"/>
      <c r="S154" s="129"/>
      <c r="T154" s="130"/>
      <c r="U154" s="12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 t="s">
        <v>144</v>
      </c>
      <c r="AF154" s="119">
        <v>0</v>
      </c>
      <c r="AG154" s="119"/>
      <c r="AH154" s="119"/>
      <c r="AI154" s="119"/>
      <c r="AJ154" s="119"/>
      <c r="AK154" s="119"/>
      <c r="AL154" s="119"/>
      <c r="AM154" s="119"/>
      <c r="AN154" s="119"/>
      <c r="AO154" s="119"/>
      <c r="AP154" s="119"/>
      <c r="AQ154" s="119"/>
      <c r="AR154" s="119"/>
      <c r="AS154" s="119"/>
      <c r="AT154" s="119"/>
      <c r="AU154" s="119"/>
      <c r="AV154" s="119"/>
      <c r="AW154" s="119"/>
      <c r="AX154" s="119"/>
      <c r="AY154" s="119"/>
      <c r="AZ154" s="119"/>
      <c r="BA154" s="119"/>
      <c r="BB154" s="119"/>
      <c r="BC154" s="119"/>
      <c r="BD154" s="119"/>
      <c r="BE154" s="119"/>
      <c r="BF154" s="119"/>
      <c r="BG154" s="119"/>
      <c r="BH154" s="119"/>
    </row>
    <row r="155" spans="1:60" ht="22.5" outlineLevel="1" x14ac:dyDescent="0.2">
      <c r="A155" s="120">
        <v>66</v>
      </c>
      <c r="B155" s="127" t="s">
        <v>342</v>
      </c>
      <c r="C155" s="158" t="s">
        <v>343</v>
      </c>
      <c r="D155" s="129" t="s">
        <v>231</v>
      </c>
      <c r="E155" s="134">
        <v>15.6</v>
      </c>
      <c r="F155" s="137"/>
      <c r="G155" s="138">
        <f>ROUND(E155*F155,2)</f>
        <v>0</v>
      </c>
      <c r="H155" s="137"/>
      <c r="I155" s="138">
        <f>ROUND(E155*H155,2)</f>
        <v>0</v>
      </c>
      <c r="J155" s="137"/>
      <c r="K155" s="138">
        <f>ROUND(E155*J155,2)</f>
        <v>0</v>
      </c>
      <c r="L155" s="138">
        <v>21</v>
      </c>
      <c r="M155" s="138">
        <f>G155*(1+L155/100)</f>
        <v>0</v>
      </c>
      <c r="N155" s="129">
        <v>2.7999999999999998E-4</v>
      </c>
      <c r="O155" s="129">
        <f>ROUND(E155*N155,5)</f>
        <v>4.3699999999999998E-3</v>
      </c>
      <c r="P155" s="129">
        <v>0</v>
      </c>
      <c r="Q155" s="129">
        <f>ROUND(E155*P155,5)</f>
        <v>0</v>
      </c>
      <c r="R155" s="129"/>
      <c r="S155" s="129"/>
      <c r="T155" s="130">
        <v>0.33283000000000001</v>
      </c>
      <c r="U155" s="129">
        <f>ROUND(E155*T155,2)</f>
        <v>5.19</v>
      </c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 t="s">
        <v>142</v>
      </c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  <c r="AR155" s="119"/>
      <c r="AS155" s="119"/>
      <c r="AT155" s="119"/>
      <c r="AU155" s="119"/>
      <c r="AV155" s="119"/>
      <c r="AW155" s="119"/>
      <c r="AX155" s="119"/>
      <c r="AY155" s="119"/>
      <c r="AZ155" s="119"/>
      <c r="BA155" s="119"/>
      <c r="BB155" s="119"/>
      <c r="BC155" s="119"/>
      <c r="BD155" s="119"/>
      <c r="BE155" s="119"/>
      <c r="BF155" s="119"/>
      <c r="BG155" s="119"/>
      <c r="BH155" s="119"/>
    </row>
    <row r="156" spans="1:60" outlineLevel="1" x14ac:dyDescent="0.2">
      <c r="A156" s="120"/>
      <c r="B156" s="127"/>
      <c r="C156" s="159" t="s">
        <v>344</v>
      </c>
      <c r="D156" s="131"/>
      <c r="E156" s="135">
        <v>15.6</v>
      </c>
      <c r="F156" s="138"/>
      <c r="G156" s="138"/>
      <c r="H156" s="138"/>
      <c r="I156" s="138"/>
      <c r="J156" s="138"/>
      <c r="K156" s="138"/>
      <c r="L156" s="138"/>
      <c r="M156" s="138"/>
      <c r="N156" s="129"/>
      <c r="O156" s="129"/>
      <c r="P156" s="129"/>
      <c r="Q156" s="129"/>
      <c r="R156" s="129"/>
      <c r="S156" s="129"/>
      <c r="T156" s="130"/>
      <c r="U156" s="12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 t="s">
        <v>144</v>
      </c>
      <c r="AF156" s="119">
        <v>0</v>
      </c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</row>
    <row r="157" spans="1:60" ht="22.5" outlineLevel="1" x14ac:dyDescent="0.2">
      <c r="A157" s="120">
        <v>67</v>
      </c>
      <c r="B157" s="127" t="s">
        <v>345</v>
      </c>
      <c r="C157" s="158" t="s">
        <v>346</v>
      </c>
      <c r="D157" s="129" t="s">
        <v>231</v>
      </c>
      <c r="E157" s="134">
        <v>8</v>
      </c>
      <c r="F157" s="137"/>
      <c r="G157" s="138">
        <f>ROUND(E157*F157,2)</f>
        <v>0</v>
      </c>
      <c r="H157" s="137"/>
      <c r="I157" s="138">
        <f>ROUND(E157*H157,2)</f>
        <v>0</v>
      </c>
      <c r="J157" s="137"/>
      <c r="K157" s="138">
        <f>ROUND(E157*J157,2)</f>
        <v>0</v>
      </c>
      <c r="L157" s="138">
        <v>21</v>
      </c>
      <c r="M157" s="138">
        <f>G157*(1+L157/100)</f>
        <v>0</v>
      </c>
      <c r="N157" s="129">
        <v>2.7999999999999998E-4</v>
      </c>
      <c r="O157" s="129">
        <f>ROUND(E157*N157,5)</f>
        <v>2.2399999999999998E-3</v>
      </c>
      <c r="P157" s="129">
        <v>0</v>
      </c>
      <c r="Q157" s="129">
        <f>ROUND(E157*P157,5)</f>
        <v>0</v>
      </c>
      <c r="R157" s="129"/>
      <c r="S157" s="129"/>
      <c r="T157" s="130">
        <v>0.36516999999999999</v>
      </c>
      <c r="U157" s="129">
        <f>ROUND(E157*T157,2)</f>
        <v>2.92</v>
      </c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 t="s">
        <v>142</v>
      </c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9"/>
      <c r="BC157" s="119"/>
      <c r="BD157" s="119"/>
      <c r="BE157" s="119"/>
      <c r="BF157" s="119"/>
      <c r="BG157" s="119"/>
      <c r="BH157" s="119"/>
    </row>
    <row r="158" spans="1:60" outlineLevel="1" x14ac:dyDescent="0.2">
      <c r="A158" s="120"/>
      <c r="B158" s="127"/>
      <c r="C158" s="159" t="s">
        <v>347</v>
      </c>
      <c r="D158" s="131"/>
      <c r="E158" s="135">
        <v>8</v>
      </c>
      <c r="F158" s="138"/>
      <c r="G158" s="138"/>
      <c r="H158" s="138"/>
      <c r="I158" s="138"/>
      <c r="J158" s="138"/>
      <c r="K158" s="138"/>
      <c r="L158" s="138"/>
      <c r="M158" s="138"/>
      <c r="N158" s="129"/>
      <c r="O158" s="129"/>
      <c r="P158" s="129"/>
      <c r="Q158" s="129"/>
      <c r="R158" s="129"/>
      <c r="S158" s="129"/>
      <c r="T158" s="130"/>
      <c r="U158" s="12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 t="s">
        <v>144</v>
      </c>
      <c r="AF158" s="119">
        <v>0</v>
      </c>
      <c r="AG158" s="119"/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  <c r="AR158" s="119"/>
      <c r="AS158" s="119"/>
      <c r="AT158" s="119"/>
      <c r="AU158" s="119"/>
      <c r="AV158" s="119"/>
      <c r="AW158" s="119"/>
      <c r="AX158" s="119"/>
      <c r="AY158" s="119"/>
      <c r="AZ158" s="119"/>
      <c r="BA158" s="119"/>
      <c r="BB158" s="119"/>
      <c r="BC158" s="119"/>
      <c r="BD158" s="119"/>
      <c r="BE158" s="119"/>
      <c r="BF158" s="119"/>
      <c r="BG158" s="119"/>
      <c r="BH158" s="119"/>
    </row>
    <row r="159" spans="1:60" ht="22.5" outlineLevel="1" x14ac:dyDescent="0.2">
      <c r="A159" s="120">
        <v>68</v>
      </c>
      <c r="B159" s="127" t="s">
        <v>348</v>
      </c>
      <c r="C159" s="158" t="s">
        <v>349</v>
      </c>
      <c r="D159" s="129" t="s">
        <v>231</v>
      </c>
      <c r="E159" s="134">
        <v>15.6</v>
      </c>
      <c r="F159" s="137"/>
      <c r="G159" s="138">
        <f>ROUND(E159*F159,2)</f>
        <v>0</v>
      </c>
      <c r="H159" s="137"/>
      <c r="I159" s="138">
        <f>ROUND(E159*H159,2)</f>
        <v>0</v>
      </c>
      <c r="J159" s="137"/>
      <c r="K159" s="138">
        <f>ROUND(E159*J159,2)</f>
        <v>0</v>
      </c>
      <c r="L159" s="138">
        <v>21</v>
      </c>
      <c r="M159" s="138">
        <f>G159*(1+L159/100)</f>
        <v>0</v>
      </c>
      <c r="N159" s="129">
        <v>3.0000000000000001E-5</v>
      </c>
      <c r="O159" s="129">
        <f>ROUND(E159*N159,5)</f>
        <v>4.6999999999999999E-4</v>
      </c>
      <c r="P159" s="129">
        <v>0</v>
      </c>
      <c r="Q159" s="129">
        <f>ROUND(E159*P159,5)</f>
        <v>0</v>
      </c>
      <c r="R159" s="129"/>
      <c r="S159" s="129"/>
      <c r="T159" s="130">
        <v>0.13500000000000001</v>
      </c>
      <c r="U159" s="129">
        <f>ROUND(E159*T159,2)</f>
        <v>2.11</v>
      </c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 t="s">
        <v>142</v>
      </c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  <c r="BB159" s="119"/>
      <c r="BC159" s="119"/>
      <c r="BD159" s="119"/>
      <c r="BE159" s="119"/>
      <c r="BF159" s="119"/>
      <c r="BG159" s="119"/>
      <c r="BH159" s="119"/>
    </row>
    <row r="160" spans="1:60" ht="22.5" outlineLevel="1" x14ac:dyDescent="0.2">
      <c r="A160" s="120">
        <v>69</v>
      </c>
      <c r="B160" s="127" t="s">
        <v>350</v>
      </c>
      <c r="C160" s="158" t="s">
        <v>351</v>
      </c>
      <c r="D160" s="129" t="s">
        <v>231</v>
      </c>
      <c r="E160" s="134">
        <v>8</v>
      </c>
      <c r="F160" s="137"/>
      <c r="G160" s="138">
        <f>ROUND(E160*F160,2)</f>
        <v>0</v>
      </c>
      <c r="H160" s="137"/>
      <c r="I160" s="138">
        <f>ROUND(E160*H160,2)</f>
        <v>0</v>
      </c>
      <c r="J160" s="137"/>
      <c r="K160" s="138">
        <f>ROUND(E160*J160,2)</f>
        <v>0</v>
      </c>
      <c r="L160" s="138">
        <v>21</v>
      </c>
      <c r="M160" s="138">
        <f>G160*(1+L160/100)</f>
        <v>0</v>
      </c>
      <c r="N160" s="129">
        <v>2.0000000000000002E-5</v>
      </c>
      <c r="O160" s="129">
        <f>ROUND(E160*N160,5)</f>
        <v>1.6000000000000001E-4</v>
      </c>
      <c r="P160" s="129">
        <v>0</v>
      </c>
      <c r="Q160" s="129">
        <f>ROUND(E160*P160,5)</f>
        <v>0</v>
      </c>
      <c r="R160" s="129"/>
      <c r="S160" s="129"/>
      <c r="T160" s="130">
        <v>0.129</v>
      </c>
      <c r="U160" s="129">
        <f>ROUND(E160*T160,2)</f>
        <v>1.03</v>
      </c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 t="s">
        <v>142</v>
      </c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  <c r="AR160" s="119"/>
      <c r="AS160" s="119"/>
      <c r="AT160" s="119"/>
      <c r="AU160" s="119"/>
      <c r="AV160" s="119"/>
      <c r="AW160" s="119"/>
      <c r="AX160" s="119"/>
      <c r="AY160" s="119"/>
      <c r="AZ160" s="119"/>
      <c r="BA160" s="119"/>
      <c r="BB160" s="119"/>
      <c r="BC160" s="119"/>
      <c r="BD160" s="119"/>
      <c r="BE160" s="119"/>
      <c r="BF160" s="119"/>
      <c r="BG160" s="119"/>
      <c r="BH160" s="119"/>
    </row>
    <row r="161" spans="1:60" outlineLevel="1" x14ac:dyDescent="0.2">
      <c r="A161" s="120">
        <v>70</v>
      </c>
      <c r="B161" s="127" t="s">
        <v>352</v>
      </c>
      <c r="C161" s="158" t="s">
        <v>353</v>
      </c>
      <c r="D161" s="129" t="s">
        <v>164</v>
      </c>
      <c r="E161" s="134">
        <v>11</v>
      </c>
      <c r="F161" s="137"/>
      <c r="G161" s="138">
        <f>ROUND(E161*F161,2)</f>
        <v>0</v>
      </c>
      <c r="H161" s="137"/>
      <c r="I161" s="138">
        <f>ROUND(E161*H161,2)</f>
        <v>0</v>
      </c>
      <c r="J161" s="137"/>
      <c r="K161" s="138">
        <f>ROUND(E161*J161,2)</f>
        <v>0</v>
      </c>
      <c r="L161" s="138">
        <v>21</v>
      </c>
      <c r="M161" s="138">
        <f>G161*(1+L161/100)</f>
        <v>0</v>
      </c>
      <c r="N161" s="129">
        <v>0</v>
      </c>
      <c r="O161" s="129">
        <f>ROUND(E161*N161,5)</f>
        <v>0</v>
      </c>
      <c r="P161" s="129">
        <v>0</v>
      </c>
      <c r="Q161" s="129">
        <f>ROUND(E161*P161,5)</f>
        <v>0</v>
      </c>
      <c r="R161" s="129"/>
      <c r="S161" s="129"/>
      <c r="T161" s="130">
        <v>0.42499999999999999</v>
      </c>
      <c r="U161" s="129">
        <f>ROUND(E161*T161,2)</f>
        <v>4.68</v>
      </c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 t="s">
        <v>142</v>
      </c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  <c r="AR161" s="119"/>
      <c r="AS161" s="119"/>
      <c r="AT161" s="119"/>
      <c r="AU161" s="119"/>
      <c r="AV161" s="119"/>
      <c r="AW161" s="119"/>
      <c r="AX161" s="119"/>
      <c r="AY161" s="119"/>
      <c r="AZ161" s="119"/>
      <c r="BA161" s="119"/>
      <c r="BB161" s="119"/>
      <c r="BC161" s="119"/>
      <c r="BD161" s="119"/>
      <c r="BE161" s="119"/>
      <c r="BF161" s="119"/>
      <c r="BG161" s="119"/>
      <c r="BH161" s="119"/>
    </row>
    <row r="162" spans="1:60" outlineLevel="1" x14ac:dyDescent="0.2">
      <c r="A162" s="120"/>
      <c r="B162" s="127"/>
      <c r="C162" s="159" t="s">
        <v>354</v>
      </c>
      <c r="D162" s="131"/>
      <c r="E162" s="135">
        <v>11</v>
      </c>
      <c r="F162" s="138"/>
      <c r="G162" s="138"/>
      <c r="H162" s="138"/>
      <c r="I162" s="138"/>
      <c r="J162" s="138"/>
      <c r="K162" s="138"/>
      <c r="L162" s="138"/>
      <c r="M162" s="138"/>
      <c r="N162" s="129"/>
      <c r="O162" s="129"/>
      <c r="P162" s="129"/>
      <c r="Q162" s="129"/>
      <c r="R162" s="129"/>
      <c r="S162" s="129"/>
      <c r="T162" s="130"/>
      <c r="U162" s="12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 t="s">
        <v>144</v>
      </c>
      <c r="AF162" s="119">
        <v>0</v>
      </c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19"/>
      <c r="AT162" s="119"/>
      <c r="AU162" s="119"/>
      <c r="AV162" s="119"/>
      <c r="AW162" s="119"/>
      <c r="AX162" s="119"/>
      <c r="AY162" s="119"/>
      <c r="AZ162" s="119"/>
      <c r="BA162" s="119"/>
      <c r="BB162" s="119"/>
      <c r="BC162" s="119"/>
      <c r="BD162" s="119"/>
      <c r="BE162" s="119"/>
      <c r="BF162" s="119"/>
      <c r="BG162" s="119"/>
      <c r="BH162" s="119"/>
    </row>
    <row r="163" spans="1:60" outlineLevel="1" x14ac:dyDescent="0.2">
      <c r="A163" s="120">
        <v>71</v>
      </c>
      <c r="B163" s="127" t="s">
        <v>355</v>
      </c>
      <c r="C163" s="158" t="s">
        <v>356</v>
      </c>
      <c r="D163" s="129" t="s">
        <v>164</v>
      </c>
      <c r="E163" s="134">
        <v>2</v>
      </c>
      <c r="F163" s="137"/>
      <c r="G163" s="138">
        <f>ROUND(E163*F163,2)</f>
        <v>0</v>
      </c>
      <c r="H163" s="137"/>
      <c r="I163" s="138">
        <f>ROUND(E163*H163,2)</f>
        <v>0</v>
      </c>
      <c r="J163" s="137"/>
      <c r="K163" s="138">
        <f>ROUND(E163*J163,2)</f>
        <v>0</v>
      </c>
      <c r="L163" s="138">
        <v>21</v>
      </c>
      <c r="M163" s="138">
        <f>G163*(1+L163/100)</f>
        <v>0</v>
      </c>
      <c r="N163" s="129">
        <v>1.6000000000000001E-4</v>
      </c>
      <c r="O163" s="129">
        <f>ROUND(E163*N163,5)</f>
        <v>3.2000000000000003E-4</v>
      </c>
      <c r="P163" s="129">
        <v>0</v>
      </c>
      <c r="Q163" s="129">
        <f>ROUND(E163*P163,5)</f>
        <v>0</v>
      </c>
      <c r="R163" s="129"/>
      <c r="S163" s="129"/>
      <c r="T163" s="130">
        <v>0.254</v>
      </c>
      <c r="U163" s="129">
        <f>ROUND(E163*T163,2)</f>
        <v>0.51</v>
      </c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 t="s">
        <v>142</v>
      </c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</row>
    <row r="164" spans="1:60" outlineLevel="1" x14ac:dyDescent="0.2">
      <c r="A164" s="120">
        <v>72</v>
      </c>
      <c r="B164" s="127" t="s">
        <v>357</v>
      </c>
      <c r="C164" s="158" t="s">
        <v>358</v>
      </c>
      <c r="D164" s="129" t="s">
        <v>164</v>
      </c>
      <c r="E164" s="134">
        <v>8</v>
      </c>
      <c r="F164" s="137"/>
      <c r="G164" s="138">
        <f>ROUND(E164*F164,2)</f>
        <v>0</v>
      </c>
      <c r="H164" s="137"/>
      <c r="I164" s="138">
        <f>ROUND(E164*H164,2)</f>
        <v>0</v>
      </c>
      <c r="J164" s="137"/>
      <c r="K164" s="138">
        <f>ROUND(E164*J164,2)</f>
        <v>0</v>
      </c>
      <c r="L164" s="138">
        <v>21</v>
      </c>
      <c r="M164" s="138">
        <f>G164*(1+L164/100)</f>
        <v>0</v>
      </c>
      <c r="N164" s="129">
        <v>1.7000000000000001E-4</v>
      </c>
      <c r="O164" s="129">
        <f>ROUND(E164*N164,5)</f>
        <v>1.3600000000000001E-3</v>
      </c>
      <c r="P164" s="129">
        <v>0</v>
      </c>
      <c r="Q164" s="129">
        <f>ROUND(E164*P164,5)</f>
        <v>0</v>
      </c>
      <c r="R164" s="129"/>
      <c r="S164" s="129"/>
      <c r="T164" s="130">
        <v>0.254</v>
      </c>
      <c r="U164" s="129">
        <f>ROUND(E164*T164,2)</f>
        <v>2.0299999999999998</v>
      </c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 t="s">
        <v>142</v>
      </c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119"/>
      <c r="AV164" s="119"/>
      <c r="AW164" s="119"/>
      <c r="AX164" s="119"/>
      <c r="AY164" s="119"/>
      <c r="AZ164" s="119"/>
      <c r="BA164" s="119"/>
      <c r="BB164" s="119"/>
      <c r="BC164" s="119"/>
      <c r="BD164" s="119"/>
      <c r="BE164" s="119"/>
      <c r="BF164" s="119"/>
      <c r="BG164" s="119"/>
      <c r="BH164" s="119"/>
    </row>
    <row r="165" spans="1:60" outlineLevel="1" x14ac:dyDescent="0.2">
      <c r="A165" s="120">
        <v>73</v>
      </c>
      <c r="B165" s="127" t="s">
        <v>359</v>
      </c>
      <c r="C165" s="158" t="s">
        <v>360</v>
      </c>
      <c r="D165" s="129" t="s">
        <v>164</v>
      </c>
      <c r="E165" s="134">
        <v>1</v>
      </c>
      <c r="F165" s="137"/>
      <c r="G165" s="138">
        <f>ROUND(E165*F165,2)</f>
        <v>0</v>
      </c>
      <c r="H165" s="137"/>
      <c r="I165" s="138">
        <f>ROUND(E165*H165,2)</f>
        <v>0</v>
      </c>
      <c r="J165" s="137"/>
      <c r="K165" s="138">
        <f>ROUND(E165*J165,2)</f>
        <v>0</v>
      </c>
      <c r="L165" s="138">
        <v>21</v>
      </c>
      <c r="M165" s="138">
        <f>G165*(1+L165/100)</f>
        <v>0</v>
      </c>
      <c r="N165" s="129">
        <v>1.2E-4</v>
      </c>
      <c r="O165" s="129">
        <f>ROUND(E165*N165,5)</f>
        <v>1.2E-4</v>
      </c>
      <c r="P165" s="129">
        <v>0</v>
      </c>
      <c r="Q165" s="129">
        <f>ROUND(E165*P165,5)</f>
        <v>0</v>
      </c>
      <c r="R165" s="129"/>
      <c r="S165" s="129"/>
      <c r="T165" s="130">
        <v>0.18554999999999999</v>
      </c>
      <c r="U165" s="129">
        <f>ROUND(E165*T165,2)</f>
        <v>0.19</v>
      </c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 t="s">
        <v>142</v>
      </c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  <c r="AV165" s="119"/>
      <c r="AW165" s="119"/>
      <c r="AX165" s="119"/>
      <c r="AY165" s="119"/>
      <c r="AZ165" s="119"/>
      <c r="BA165" s="119"/>
      <c r="BB165" s="119"/>
      <c r="BC165" s="119"/>
      <c r="BD165" s="119"/>
      <c r="BE165" s="119"/>
      <c r="BF165" s="119"/>
      <c r="BG165" s="119"/>
      <c r="BH165" s="119"/>
    </row>
    <row r="166" spans="1:60" outlineLevel="1" x14ac:dyDescent="0.2">
      <c r="A166" s="120">
        <v>74</v>
      </c>
      <c r="B166" s="127" t="s">
        <v>361</v>
      </c>
      <c r="C166" s="158" t="s">
        <v>362</v>
      </c>
      <c r="D166" s="129" t="s">
        <v>231</v>
      </c>
      <c r="E166" s="134">
        <v>23.6</v>
      </c>
      <c r="F166" s="137"/>
      <c r="G166" s="138">
        <f>ROUND(E166*F166,2)</f>
        <v>0</v>
      </c>
      <c r="H166" s="137"/>
      <c r="I166" s="138">
        <f>ROUND(E166*H166,2)</f>
        <v>0</v>
      </c>
      <c r="J166" s="137"/>
      <c r="K166" s="138">
        <f>ROUND(E166*J166,2)</f>
        <v>0</v>
      </c>
      <c r="L166" s="138">
        <v>21</v>
      </c>
      <c r="M166" s="138">
        <f>G166*(1+L166/100)</f>
        <v>0</v>
      </c>
      <c r="N166" s="129">
        <v>0</v>
      </c>
      <c r="O166" s="129">
        <f>ROUND(E166*N166,5)</f>
        <v>0</v>
      </c>
      <c r="P166" s="129">
        <v>0</v>
      </c>
      <c r="Q166" s="129">
        <f>ROUND(E166*P166,5)</f>
        <v>0</v>
      </c>
      <c r="R166" s="129"/>
      <c r="S166" s="129"/>
      <c r="T166" s="130">
        <v>2.9000000000000001E-2</v>
      </c>
      <c r="U166" s="129">
        <f>ROUND(E166*T166,2)</f>
        <v>0.68</v>
      </c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 t="s">
        <v>142</v>
      </c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19"/>
      <c r="AP166" s="119"/>
      <c r="AQ166" s="119"/>
      <c r="AR166" s="119"/>
      <c r="AS166" s="119"/>
      <c r="AT166" s="119"/>
      <c r="AU166" s="119"/>
      <c r="AV166" s="119"/>
      <c r="AW166" s="119"/>
      <c r="AX166" s="119"/>
      <c r="AY166" s="119"/>
      <c r="AZ166" s="119"/>
      <c r="BA166" s="119"/>
      <c r="BB166" s="119"/>
      <c r="BC166" s="119"/>
      <c r="BD166" s="119"/>
      <c r="BE166" s="119"/>
      <c r="BF166" s="119"/>
      <c r="BG166" s="119"/>
      <c r="BH166" s="119"/>
    </row>
    <row r="167" spans="1:60" outlineLevel="1" x14ac:dyDescent="0.2">
      <c r="A167" s="120"/>
      <c r="B167" s="127"/>
      <c r="C167" s="159" t="s">
        <v>363</v>
      </c>
      <c r="D167" s="131"/>
      <c r="E167" s="135">
        <v>23.6</v>
      </c>
      <c r="F167" s="138"/>
      <c r="G167" s="138"/>
      <c r="H167" s="138"/>
      <c r="I167" s="138"/>
      <c r="J167" s="138"/>
      <c r="K167" s="138"/>
      <c r="L167" s="138"/>
      <c r="M167" s="138"/>
      <c r="N167" s="129"/>
      <c r="O167" s="129"/>
      <c r="P167" s="129"/>
      <c r="Q167" s="129"/>
      <c r="R167" s="129"/>
      <c r="S167" s="129"/>
      <c r="T167" s="130"/>
      <c r="U167" s="12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 t="s">
        <v>144</v>
      </c>
      <c r="AF167" s="119">
        <v>0</v>
      </c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119"/>
      <c r="BB167" s="119"/>
      <c r="BC167" s="119"/>
      <c r="BD167" s="119"/>
      <c r="BE167" s="119"/>
      <c r="BF167" s="119"/>
      <c r="BG167" s="119"/>
      <c r="BH167" s="119"/>
    </row>
    <row r="168" spans="1:60" outlineLevel="1" x14ac:dyDescent="0.2">
      <c r="A168" s="120">
        <v>75</v>
      </c>
      <c r="B168" s="127" t="s">
        <v>364</v>
      </c>
      <c r="C168" s="158" t="s">
        <v>337</v>
      </c>
      <c r="D168" s="129" t="s">
        <v>338</v>
      </c>
      <c r="E168" s="134">
        <v>1</v>
      </c>
      <c r="F168" s="137"/>
      <c r="G168" s="138">
        <f>ROUND(E168*F168,2)</f>
        <v>0</v>
      </c>
      <c r="H168" s="137"/>
      <c r="I168" s="138">
        <f>ROUND(E168*H168,2)</f>
        <v>0</v>
      </c>
      <c r="J168" s="137"/>
      <c r="K168" s="138">
        <f>ROUND(E168*J168,2)</f>
        <v>0</v>
      </c>
      <c r="L168" s="138">
        <v>21</v>
      </c>
      <c r="M168" s="138">
        <f>G168*(1+L168/100)</f>
        <v>0</v>
      </c>
      <c r="N168" s="129">
        <v>0</v>
      </c>
      <c r="O168" s="129">
        <f>ROUND(E168*N168,5)</f>
        <v>0</v>
      </c>
      <c r="P168" s="129">
        <v>0</v>
      </c>
      <c r="Q168" s="129">
        <f>ROUND(E168*P168,5)</f>
        <v>0</v>
      </c>
      <c r="R168" s="129"/>
      <c r="S168" s="129"/>
      <c r="T168" s="130">
        <v>0</v>
      </c>
      <c r="U168" s="129">
        <f>ROUND(E168*T168,2)</f>
        <v>0</v>
      </c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 t="s">
        <v>142</v>
      </c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  <c r="AR168" s="119"/>
      <c r="AS168" s="119"/>
      <c r="AT168" s="119"/>
      <c r="AU168" s="119"/>
      <c r="AV168" s="119"/>
      <c r="AW168" s="119"/>
      <c r="AX168" s="119"/>
      <c r="AY168" s="119"/>
      <c r="AZ168" s="119"/>
      <c r="BA168" s="119"/>
      <c r="BB168" s="119"/>
      <c r="BC168" s="119"/>
      <c r="BD168" s="119"/>
      <c r="BE168" s="119"/>
      <c r="BF168" s="119"/>
      <c r="BG168" s="119"/>
      <c r="BH168" s="119"/>
    </row>
    <row r="169" spans="1:60" x14ac:dyDescent="0.2">
      <c r="A169" s="121" t="s">
        <v>137</v>
      </c>
      <c r="B169" s="128" t="s">
        <v>76</v>
      </c>
      <c r="C169" s="160" t="s">
        <v>77</v>
      </c>
      <c r="D169" s="132"/>
      <c r="E169" s="136"/>
      <c r="F169" s="139"/>
      <c r="G169" s="139">
        <f>SUMIF(AE170:AE178,"&lt;&gt;NOR",G170:G178)</f>
        <v>0</v>
      </c>
      <c r="H169" s="139"/>
      <c r="I169" s="139">
        <f>SUM(I170:I178)</f>
        <v>0</v>
      </c>
      <c r="J169" s="139"/>
      <c r="K169" s="139">
        <f>SUM(K170:K178)</f>
        <v>0</v>
      </c>
      <c r="L169" s="139"/>
      <c r="M169" s="139">
        <f>SUM(M170:M178)</f>
        <v>0</v>
      </c>
      <c r="N169" s="132"/>
      <c r="O169" s="132">
        <f>SUM(O170:O178)</f>
        <v>0.17737</v>
      </c>
      <c r="P169" s="132"/>
      <c r="Q169" s="132">
        <f>SUM(Q170:Q178)</f>
        <v>0</v>
      </c>
      <c r="R169" s="132"/>
      <c r="S169" s="132"/>
      <c r="T169" s="133"/>
      <c r="U169" s="132">
        <f>SUM(U170:U178)</f>
        <v>11.31</v>
      </c>
      <c r="AE169" t="s">
        <v>138</v>
      </c>
    </row>
    <row r="170" spans="1:60" ht="22.5" outlineLevel="1" x14ac:dyDescent="0.2">
      <c r="A170" s="120">
        <v>76</v>
      </c>
      <c r="B170" s="127" t="s">
        <v>365</v>
      </c>
      <c r="C170" s="158" t="s">
        <v>366</v>
      </c>
      <c r="D170" s="129" t="s">
        <v>367</v>
      </c>
      <c r="E170" s="134">
        <v>1</v>
      </c>
      <c r="F170" s="137"/>
      <c r="G170" s="138">
        <f t="shared" ref="G170:G178" si="0">ROUND(E170*F170,2)</f>
        <v>0</v>
      </c>
      <c r="H170" s="137"/>
      <c r="I170" s="138">
        <f t="shared" ref="I170:I178" si="1">ROUND(E170*H170,2)</f>
        <v>0</v>
      </c>
      <c r="J170" s="137"/>
      <c r="K170" s="138">
        <f t="shared" ref="K170:K178" si="2">ROUND(E170*J170,2)</f>
        <v>0</v>
      </c>
      <c r="L170" s="138">
        <v>21</v>
      </c>
      <c r="M170" s="138">
        <f t="shared" ref="M170:M178" si="3">G170*(1+L170/100)</f>
        <v>0</v>
      </c>
      <c r="N170" s="129">
        <v>2.8719999999999999E-2</v>
      </c>
      <c r="O170" s="129">
        <f t="shared" ref="O170:O178" si="4">ROUND(E170*N170,5)</f>
        <v>2.8719999999999999E-2</v>
      </c>
      <c r="P170" s="129">
        <v>0</v>
      </c>
      <c r="Q170" s="129">
        <f t="shared" ref="Q170:Q178" si="5">ROUND(E170*P170,5)</f>
        <v>0</v>
      </c>
      <c r="R170" s="129"/>
      <c r="S170" s="129"/>
      <c r="T170" s="130">
        <v>1.5</v>
      </c>
      <c r="U170" s="129">
        <f t="shared" ref="U170:U178" si="6">ROUND(E170*T170,2)</f>
        <v>1.5</v>
      </c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 t="s">
        <v>142</v>
      </c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19"/>
      <c r="AP170" s="119"/>
      <c r="AQ170" s="119"/>
      <c r="AR170" s="119"/>
      <c r="AS170" s="119"/>
      <c r="AT170" s="119"/>
      <c r="AU170" s="119"/>
      <c r="AV170" s="119"/>
      <c r="AW170" s="119"/>
      <c r="AX170" s="119"/>
      <c r="AY170" s="119"/>
      <c r="AZ170" s="119"/>
      <c r="BA170" s="119"/>
      <c r="BB170" s="119"/>
      <c r="BC170" s="119"/>
      <c r="BD170" s="119"/>
      <c r="BE170" s="119"/>
      <c r="BF170" s="119"/>
      <c r="BG170" s="119"/>
      <c r="BH170" s="119"/>
    </row>
    <row r="171" spans="1:60" outlineLevel="1" x14ac:dyDescent="0.2">
      <c r="A171" s="120">
        <v>77</v>
      </c>
      <c r="B171" s="127" t="s">
        <v>368</v>
      </c>
      <c r="C171" s="158" t="s">
        <v>369</v>
      </c>
      <c r="D171" s="129" t="s">
        <v>367</v>
      </c>
      <c r="E171" s="134">
        <v>1</v>
      </c>
      <c r="F171" s="137"/>
      <c r="G171" s="138">
        <f t="shared" si="0"/>
        <v>0</v>
      </c>
      <c r="H171" s="137"/>
      <c r="I171" s="138">
        <f t="shared" si="1"/>
        <v>0</v>
      </c>
      <c r="J171" s="137"/>
      <c r="K171" s="138">
        <f t="shared" si="2"/>
        <v>0</v>
      </c>
      <c r="L171" s="138">
        <v>21</v>
      </c>
      <c r="M171" s="138">
        <f t="shared" si="3"/>
        <v>0</v>
      </c>
      <c r="N171" s="129">
        <v>3.4189999999999998E-2</v>
      </c>
      <c r="O171" s="129">
        <f t="shared" si="4"/>
        <v>3.4189999999999998E-2</v>
      </c>
      <c r="P171" s="129">
        <v>0</v>
      </c>
      <c r="Q171" s="129">
        <f t="shared" si="5"/>
        <v>0</v>
      </c>
      <c r="R171" s="129"/>
      <c r="S171" s="129"/>
      <c r="T171" s="130">
        <v>1.5</v>
      </c>
      <c r="U171" s="129">
        <f t="shared" si="6"/>
        <v>1.5</v>
      </c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 t="s">
        <v>142</v>
      </c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  <c r="AR171" s="119"/>
      <c r="AS171" s="119"/>
      <c r="AT171" s="119"/>
      <c r="AU171" s="119"/>
      <c r="AV171" s="119"/>
      <c r="AW171" s="119"/>
      <c r="AX171" s="119"/>
      <c r="AY171" s="119"/>
      <c r="AZ171" s="119"/>
      <c r="BA171" s="119"/>
      <c r="BB171" s="119"/>
      <c r="BC171" s="119"/>
      <c r="BD171" s="119"/>
      <c r="BE171" s="119"/>
      <c r="BF171" s="119"/>
      <c r="BG171" s="119"/>
      <c r="BH171" s="119"/>
    </row>
    <row r="172" spans="1:60" outlineLevel="1" x14ac:dyDescent="0.2">
      <c r="A172" s="120">
        <v>78</v>
      </c>
      <c r="B172" s="127" t="s">
        <v>370</v>
      </c>
      <c r="C172" s="158" t="s">
        <v>371</v>
      </c>
      <c r="D172" s="129" t="s">
        <v>367</v>
      </c>
      <c r="E172" s="134">
        <v>1</v>
      </c>
      <c r="F172" s="137"/>
      <c r="G172" s="138">
        <f t="shared" si="0"/>
        <v>0</v>
      </c>
      <c r="H172" s="137"/>
      <c r="I172" s="138">
        <f t="shared" si="1"/>
        <v>0</v>
      </c>
      <c r="J172" s="137"/>
      <c r="K172" s="138">
        <f t="shared" si="2"/>
        <v>0</v>
      </c>
      <c r="L172" s="138">
        <v>21</v>
      </c>
      <c r="M172" s="138">
        <f t="shared" si="3"/>
        <v>0</v>
      </c>
      <c r="N172" s="129">
        <v>1.7010000000000001E-2</v>
      </c>
      <c r="O172" s="129">
        <f t="shared" si="4"/>
        <v>1.7010000000000001E-2</v>
      </c>
      <c r="P172" s="129">
        <v>0</v>
      </c>
      <c r="Q172" s="129">
        <f t="shared" si="5"/>
        <v>0</v>
      </c>
      <c r="R172" s="129"/>
      <c r="S172" s="129"/>
      <c r="T172" s="130">
        <v>1.2529999999999999</v>
      </c>
      <c r="U172" s="129">
        <f t="shared" si="6"/>
        <v>1.25</v>
      </c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 t="s">
        <v>142</v>
      </c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119"/>
      <c r="AV172" s="119"/>
      <c r="AW172" s="119"/>
      <c r="AX172" s="119"/>
      <c r="AY172" s="119"/>
      <c r="AZ172" s="119"/>
      <c r="BA172" s="119"/>
      <c r="BB172" s="119"/>
      <c r="BC172" s="119"/>
      <c r="BD172" s="119"/>
      <c r="BE172" s="119"/>
      <c r="BF172" s="119"/>
      <c r="BG172" s="119"/>
      <c r="BH172" s="119"/>
    </row>
    <row r="173" spans="1:60" outlineLevel="1" x14ac:dyDescent="0.2">
      <c r="A173" s="120">
        <v>79</v>
      </c>
      <c r="B173" s="127" t="s">
        <v>372</v>
      </c>
      <c r="C173" s="158" t="s">
        <v>373</v>
      </c>
      <c r="D173" s="129" t="s">
        <v>367</v>
      </c>
      <c r="E173" s="134">
        <v>1</v>
      </c>
      <c r="F173" s="137"/>
      <c r="G173" s="138">
        <f t="shared" si="0"/>
        <v>0</v>
      </c>
      <c r="H173" s="137"/>
      <c r="I173" s="138">
        <f t="shared" si="1"/>
        <v>0</v>
      </c>
      <c r="J173" s="137"/>
      <c r="K173" s="138">
        <f t="shared" si="2"/>
        <v>0</v>
      </c>
      <c r="L173" s="138">
        <v>21</v>
      </c>
      <c r="M173" s="138">
        <f t="shared" si="3"/>
        <v>0</v>
      </c>
      <c r="N173" s="129">
        <v>1.601E-2</v>
      </c>
      <c r="O173" s="129">
        <f t="shared" si="4"/>
        <v>1.601E-2</v>
      </c>
      <c r="P173" s="129">
        <v>0</v>
      </c>
      <c r="Q173" s="129">
        <f t="shared" si="5"/>
        <v>0</v>
      </c>
      <c r="R173" s="129"/>
      <c r="S173" s="129"/>
      <c r="T173" s="130">
        <v>1.1890000000000001</v>
      </c>
      <c r="U173" s="129">
        <f t="shared" si="6"/>
        <v>1.19</v>
      </c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 t="s">
        <v>142</v>
      </c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19"/>
      <c r="AP173" s="119"/>
      <c r="AQ173" s="119"/>
      <c r="AR173" s="119"/>
      <c r="AS173" s="119"/>
      <c r="AT173" s="119"/>
      <c r="AU173" s="119"/>
      <c r="AV173" s="119"/>
      <c r="AW173" s="119"/>
      <c r="AX173" s="119"/>
      <c r="AY173" s="119"/>
      <c r="AZ173" s="119"/>
      <c r="BA173" s="119"/>
      <c r="BB173" s="119"/>
      <c r="BC173" s="119"/>
      <c r="BD173" s="119"/>
      <c r="BE173" s="119"/>
      <c r="BF173" s="119"/>
      <c r="BG173" s="119"/>
      <c r="BH173" s="119"/>
    </row>
    <row r="174" spans="1:60" ht="22.5" outlineLevel="1" x14ac:dyDescent="0.2">
      <c r="A174" s="120">
        <v>80</v>
      </c>
      <c r="B174" s="127" t="s">
        <v>374</v>
      </c>
      <c r="C174" s="158" t="s">
        <v>375</v>
      </c>
      <c r="D174" s="129" t="s">
        <v>367</v>
      </c>
      <c r="E174" s="134">
        <v>1</v>
      </c>
      <c r="F174" s="137"/>
      <c r="G174" s="138">
        <f t="shared" si="0"/>
        <v>0</v>
      </c>
      <c r="H174" s="137"/>
      <c r="I174" s="138">
        <f t="shared" si="1"/>
        <v>0</v>
      </c>
      <c r="J174" s="137"/>
      <c r="K174" s="138">
        <f t="shared" si="2"/>
        <v>0</v>
      </c>
      <c r="L174" s="138">
        <v>21</v>
      </c>
      <c r="M174" s="138">
        <f t="shared" si="3"/>
        <v>0</v>
      </c>
      <c r="N174" s="129">
        <v>7.5819999999999999E-2</v>
      </c>
      <c r="O174" s="129">
        <f t="shared" si="4"/>
        <v>7.5819999999999999E-2</v>
      </c>
      <c r="P174" s="129">
        <v>0</v>
      </c>
      <c r="Q174" s="129">
        <f t="shared" si="5"/>
        <v>0</v>
      </c>
      <c r="R174" s="129"/>
      <c r="S174" s="129"/>
      <c r="T174" s="130">
        <v>3.0720000000000001</v>
      </c>
      <c r="U174" s="129">
        <f t="shared" si="6"/>
        <v>3.07</v>
      </c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 t="s">
        <v>142</v>
      </c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19"/>
      <c r="AP174" s="119"/>
      <c r="AQ174" s="119"/>
      <c r="AR174" s="119"/>
      <c r="AS174" s="119"/>
      <c r="AT174" s="119"/>
      <c r="AU174" s="119"/>
      <c r="AV174" s="119"/>
      <c r="AW174" s="119"/>
      <c r="AX174" s="119"/>
      <c r="AY174" s="119"/>
      <c r="AZ174" s="119"/>
      <c r="BA174" s="119"/>
      <c r="BB174" s="119"/>
      <c r="BC174" s="119"/>
      <c r="BD174" s="119"/>
      <c r="BE174" s="119"/>
      <c r="BF174" s="119"/>
      <c r="BG174" s="119"/>
      <c r="BH174" s="119"/>
    </row>
    <row r="175" spans="1:60" outlineLevel="1" x14ac:dyDescent="0.2">
      <c r="A175" s="120">
        <v>81</v>
      </c>
      <c r="B175" s="127" t="s">
        <v>376</v>
      </c>
      <c r="C175" s="158" t="s">
        <v>377</v>
      </c>
      <c r="D175" s="129" t="s">
        <v>367</v>
      </c>
      <c r="E175" s="134">
        <v>2</v>
      </c>
      <c r="F175" s="137"/>
      <c r="G175" s="138">
        <f t="shared" si="0"/>
        <v>0</v>
      </c>
      <c r="H175" s="137"/>
      <c r="I175" s="138">
        <f t="shared" si="1"/>
        <v>0</v>
      </c>
      <c r="J175" s="137"/>
      <c r="K175" s="138">
        <f t="shared" si="2"/>
        <v>0</v>
      </c>
      <c r="L175" s="138">
        <v>21</v>
      </c>
      <c r="M175" s="138">
        <f t="shared" si="3"/>
        <v>0</v>
      </c>
      <c r="N175" s="129">
        <v>2.4000000000000001E-4</v>
      </c>
      <c r="O175" s="129">
        <f t="shared" si="4"/>
        <v>4.8000000000000001E-4</v>
      </c>
      <c r="P175" s="129">
        <v>0</v>
      </c>
      <c r="Q175" s="129">
        <f t="shared" si="5"/>
        <v>0</v>
      </c>
      <c r="R175" s="129"/>
      <c r="S175" s="129"/>
      <c r="T175" s="130">
        <v>0.124</v>
      </c>
      <c r="U175" s="129">
        <f t="shared" si="6"/>
        <v>0.25</v>
      </c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 t="s">
        <v>142</v>
      </c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119"/>
      <c r="AT175" s="119"/>
      <c r="AU175" s="119"/>
      <c r="AV175" s="119"/>
      <c r="AW175" s="119"/>
      <c r="AX175" s="119"/>
      <c r="AY175" s="119"/>
      <c r="AZ175" s="119"/>
      <c r="BA175" s="119"/>
      <c r="BB175" s="119"/>
      <c r="BC175" s="119"/>
      <c r="BD175" s="119"/>
      <c r="BE175" s="119"/>
      <c r="BF175" s="119"/>
      <c r="BG175" s="119"/>
      <c r="BH175" s="119"/>
    </row>
    <row r="176" spans="1:60" outlineLevel="1" x14ac:dyDescent="0.2">
      <c r="A176" s="120">
        <v>82</v>
      </c>
      <c r="B176" s="127" t="s">
        <v>378</v>
      </c>
      <c r="C176" s="158" t="s">
        <v>379</v>
      </c>
      <c r="D176" s="129" t="s">
        <v>367</v>
      </c>
      <c r="E176" s="134">
        <v>8</v>
      </c>
      <c r="F176" s="137"/>
      <c r="G176" s="138">
        <f t="shared" si="0"/>
        <v>0</v>
      </c>
      <c r="H176" s="137"/>
      <c r="I176" s="138">
        <f t="shared" si="1"/>
        <v>0</v>
      </c>
      <c r="J176" s="137"/>
      <c r="K176" s="138">
        <f t="shared" si="2"/>
        <v>0</v>
      </c>
      <c r="L176" s="138">
        <v>21</v>
      </c>
      <c r="M176" s="138">
        <f t="shared" si="3"/>
        <v>0</v>
      </c>
      <c r="N176" s="129">
        <v>2.4000000000000001E-4</v>
      </c>
      <c r="O176" s="129">
        <f t="shared" si="4"/>
        <v>1.92E-3</v>
      </c>
      <c r="P176" s="129">
        <v>0</v>
      </c>
      <c r="Q176" s="129">
        <f t="shared" si="5"/>
        <v>0</v>
      </c>
      <c r="R176" s="129"/>
      <c r="S176" s="129"/>
      <c r="T176" s="130">
        <v>0.124</v>
      </c>
      <c r="U176" s="129">
        <f t="shared" si="6"/>
        <v>0.99</v>
      </c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 t="s">
        <v>142</v>
      </c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19"/>
      <c r="AP176" s="119"/>
      <c r="AQ176" s="119"/>
      <c r="AR176" s="119"/>
      <c r="AS176" s="119"/>
      <c r="AT176" s="119"/>
      <c r="AU176" s="119"/>
      <c r="AV176" s="119"/>
      <c r="AW176" s="119"/>
      <c r="AX176" s="119"/>
      <c r="AY176" s="119"/>
      <c r="AZ176" s="119"/>
      <c r="BA176" s="119"/>
      <c r="BB176" s="119"/>
      <c r="BC176" s="119"/>
      <c r="BD176" s="119"/>
      <c r="BE176" s="119"/>
      <c r="BF176" s="119"/>
      <c r="BG176" s="119"/>
      <c r="BH176" s="119"/>
    </row>
    <row r="177" spans="1:60" outlineLevel="1" x14ac:dyDescent="0.2">
      <c r="A177" s="120">
        <v>83</v>
      </c>
      <c r="B177" s="127" t="s">
        <v>380</v>
      </c>
      <c r="C177" s="158" t="s">
        <v>381</v>
      </c>
      <c r="D177" s="129" t="s">
        <v>164</v>
      </c>
      <c r="E177" s="134">
        <v>2</v>
      </c>
      <c r="F177" s="137"/>
      <c r="G177" s="138">
        <f t="shared" si="0"/>
        <v>0</v>
      </c>
      <c r="H177" s="137"/>
      <c r="I177" s="138">
        <f t="shared" si="1"/>
        <v>0</v>
      </c>
      <c r="J177" s="137"/>
      <c r="K177" s="138">
        <f t="shared" si="2"/>
        <v>0</v>
      </c>
      <c r="L177" s="138">
        <v>21</v>
      </c>
      <c r="M177" s="138">
        <f t="shared" si="3"/>
        <v>0</v>
      </c>
      <c r="N177" s="129">
        <v>8.4999999999999995E-4</v>
      </c>
      <c r="O177" s="129">
        <f t="shared" si="4"/>
        <v>1.6999999999999999E-3</v>
      </c>
      <c r="P177" s="129">
        <v>0</v>
      </c>
      <c r="Q177" s="129">
        <f t="shared" si="5"/>
        <v>0</v>
      </c>
      <c r="R177" s="129"/>
      <c r="S177" s="129"/>
      <c r="T177" s="130">
        <v>0.48499999999999999</v>
      </c>
      <c r="U177" s="129">
        <f t="shared" si="6"/>
        <v>0.97</v>
      </c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 t="s">
        <v>142</v>
      </c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119"/>
      <c r="BB177" s="119"/>
      <c r="BC177" s="119"/>
      <c r="BD177" s="119"/>
      <c r="BE177" s="119"/>
      <c r="BF177" s="119"/>
      <c r="BG177" s="119"/>
      <c r="BH177" s="119"/>
    </row>
    <row r="178" spans="1:60" ht="22.5" outlineLevel="1" x14ac:dyDescent="0.2">
      <c r="A178" s="120">
        <v>84</v>
      </c>
      <c r="B178" s="127" t="s">
        <v>382</v>
      </c>
      <c r="C178" s="158" t="s">
        <v>383</v>
      </c>
      <c r="D178" s="129" t="s">
        <v>164</v>
      </c>
      <c r="E178" s="134">
        <v>1</v>
      </c>
      <c r="F178" s="137"/>
      <c r="G178" s="138">
        <f t="shared" si="0"/>
        <v>0</v>
      </c>
      <c r="H178" s="137"/>
      <c r="I178" s="138">
        <f t="shared" si="1"/>
        <v>0</v>
      </c>
      <c r="J178" s="137"/>
      <c r="K178" s="138">
        <f t="shared" si="2"/>
        <v>0</v>
      </c>
      <c r="L178" s="138">
        <v>21</v>
      </c>
      <c r="M178" s="138">
        <f t="shared" si="3"/>
        <v>0</v>
      </c>
      <c r="N178" s="129">
        <v>1.5200000000000001E-3</v>
      </c>
      <c r="O178" s="129">
        <f t="shared" si="4"/>
        <v>1.5200000000000001E-3</v>
      </c>
      <c r="P178" s="129">
        <v>0</v>
      </c>
      <c r="Q178" s="129">
        <f t="shared" si="5"/>
        <v>0</v>
      </c>
      <c r="R178" s="129"/>
      <c r="S178" s="129"/>
      <c r="T178" s="130">
        <v>0.58699999999999997</v>
      </c>
      <c r="U178" s="129">
        <f t="shared" si="6"/>
        <v>0.59</v>
      </c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 t="s">
        <v>142</v>
      </c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  <c r="AV178" s="119"/>
      <c r="AW178" s="119"/>
      <c r="AX178" s="119"/>
      <c r="AY178" s="119"/>
      <c r="AZ178" s="119"/>
      <c r="BA178" s="119"/>
      <c r="BB178" s="119"/>
      <c r="BC178" s="119"/>
      <c r="BD178" s="119"/>
      <c r="BE178" s="119"/>
      <c r="BF178" s="119"/>
      <c r="BG178" s="119"/>
      <c r="BH178" s="119"/>
    </row>
    <row r="179" spans="1:60" x14ac:dyDescent="0.2">
      <c r="A179" s="121" t="s">
        <v>137</v>
      </c>
      <c r="B179" s="128" t="s">
        <v>78</v>
      </c>
      <c r="C179" s="160" t="s">
        <v>79</v>
      </c>
      <c r="D179" s="132"/>
      <c r="E179" s="136"/>
      <c r="F179" s="139"/>
      <c r="G179" s="139">
        <f>SUMIF(AE180:AE183,"&lt;&gt;NOR",G180:G183)</f>
        <v>0</v>
      </c>
      <c r="H179" s="139"/>
      <c r="I179" s="139">
        <f>SUM(I180:I183)</f>
        <v>0</v>
      </c>
      <c r="J179" s="139"/>
      <c r="K179" s="139">
        <f>SUM(K180:K183)</f>
        <v>0</v>
      </c>
      <c r="L179" s="139"/>
      <c r="M179" s="139">
        <f>SUM(M180:M183)</f>
        <v>0</v>
      </c>
      <c r="N179" s="132"/>
      <c r="O179" s="132">
        <f>SUM(O180:O183)</f>
        <v>0</v>
      </c>
      <c r="P179" s="132"/>
      <c r="Q179" s="132">
        <f>SUM(Q180:Q183)</f>
        <v>0</v>
      </c>
      <c r="R179" s="132"/>
      <c r="S179" s="132"/>
      <c r="T179" s="133"/>
      <c r="U179" s="132">
        <f>SUM(U180:U183)</f>
        <v>6.0900000000000007</v>
      </c>
      <c r="AE179" t="s">
        <v>138</v>
      </c>
    </row>
    <row r="180" spans="1:60" ht="22.5" outlineLevel="1" x14ac:dyDescent="0.2">
      <c r="A180" s="120">
        <v>85</v>
      </c>
      <c r="B180" s="127" t="s">
        <v>384</v>
      </c>
      <c r="C180" s="158" t="s">
        <v>385</v>
      </c>
      <c r="D180" s="129" t="s">
        <v>231</v>
      </c>
      <c r="E180" s="134">
        <v>5.2</v>
      </c>
      <c r="F180" s="137"/>
      <c r="G180" s="138">
        <f>ROUND(E180*F180,2)</f>
        <v>0</v>
      </c>
      <c r="H180" s="137"/>
      <c r="I180" s="138">
        <f>ROUND(E180*H180,2)</f>
        <v>0</v>
      </c>
      <c r="J180" s="137"/>
      <c r="K180" s="138">
        <f>ROUND(E180*J180,2)</f>
        <v>0</v>
      </c>
      <c r="L180" s="138">
        <v>21</v>
      </c>
      <c r="M180" s="138">
        <f>G180*(1+L180/100)</f>
        <v>0</v>
      </c>
      <c r="N180" s="129">
        <v>0</v>
      </c>
      <c r="O180" s="129">
        <f>ROUND(E180*N180,5)</f>
        <v>0</v>
      </c>
      <c r="P180" s="129">
        <v>0</v>
      </c>
      <c r="Q180" s="129">
        <f>ROUND(E180*P180,5)</f>
        <v>0</v>
      </c>
      <c r="R180" s="129"/>
      <c r="S180" s="129"/>
      <c r="T180" s="130">
        <v>0.28999999999999998</v>
      </c>
      <c r="U180" s="129">
        <f>ROUND(E180*T180,2)</f>
        <v>1.51</v>
      </c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 t="s">
        <v>142</v>
      </c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19"/>
      <c r="AP180" s="119"/>
      <c r="AQ180" s="119"/>
      <c r="AR180" s="119"/>
      <c r="AS180" s="119"/>
      <c r="AT180" s="119"/>
      <c r="AU180" s="119"/>
      <c r="AV180" s="119"/>
      <c r="AW180" s="119"/>
      <c r="AX180" s="119"/>
      <c r="AY180" s="119"/>
      <c r="AZ180" s="119"/>
      <c r="BA180" s="119"/>
      <c r="BB180" s="119"/>
      <c r="BC180" s="119"/>
      <c r="BD180" s="119"/>
      <c r="BE180" s="119"/>
      <c r="BF180" s="119"/>
      <c r="BG180" s="119"/>
      <c r="BH180" s="119"/>
    </row>
    <row r="181" spans="1:60" outlineLevel="1" x14ac:dyDescent="0.2">
      <c r="A181" s="120">
        <v>86</v>
      </c>
      <c r="B181" s="127" t="s">
        <v>386</v>
      </c>
      <c r="C181" s="158" t="s">
        <v>387</v>
      </c>
      <c r="D181" s="129" t="s">
        <v>164</v>
      </c>
      <c r="E181" s="134">
        <v>1</v>
      </c>
      <c r="F181" s="137"/>
      <c r="G181" s="138">
        <f>ROUND(E181*F181,2)</f>
        <v>0</v>
      </c>
      <c r="H181" s="137"/>
      <c r="I181" s="138">
        <f>ROUND(E181*H181,2)</f>
        <v>0</v>
      </c>
      <c r="J181" s="137"/>
      <c r="K181" s="138">
        <f>ROUND(E181*J181,2)</f>
        <v>0</v>
      </c>
      <c r="L181" s="138">
        <v>21</v>
      </c>
      <c r="M181" s="138">
        <f>G181*(1+L181/100)</f>
        <v>0</v>
      </c>
      <c r="N181" s="129">
        <v>0</v>
      </c>
      <c r="O181" s="129">
        <f>ROUND(E181*N181,5)</f>
        <v>0</v>
      </c>
      <c r="P181" s="129">
        <v>0</v>
      </c>
      <c r="Q181" s="129">
        <f>ROUND(E181*P181,5)</f>
        <v>0</v>
      </c>
      <c r="R181" s="129"/>
      <c r="S181" s="129"/>
      <c r="T181" s="130">
        <v>2.93</v>
      </c>
      <c r="U181" s="129">
        <f>ROUND(E181*T181,2)</f>
        <v>2.93</v>
      </c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 t="s">
        <v>142</v>
      </c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</row>
    <row r="182" spans="1:60" ht="22.5" outlineLevel="1" x14ac:dyDescent="0.2">
      <c r="A182" s="120">
        <v>87</v>
      </c>
      <c r="B182" s="127" t="s">
        <v>388</v>
      </c>
      <c r="C182" s="158" t="s">
        <v>389</v>
      </c>
      <c r="D182" s="129" t="s">
        <v>164</v>
      </c>
      <c r="E182" s="134">
        <v>3</v>
      </c>
      <c r="F182" s="137"/>
      <c r="G182" s="138">
        <f>ROUND(E182*F182,2)</f>
        <v>0</v>
      </c>
      <c r="H182" s="137"/>
      <c r="I182" s="138">
        <f>ROUND(E182*H182,2)</f>
        <v>0</v>
      </c>
      <c r="J182" s="137"/>
      <c r="K182" s="138">
        <f>ROUND(E182*J182,2)</f>
        <v>0</v>
      </c>
      <c r="L182" s="138">
        <v>21</v>
      </c>
      <c r="M182" s="138">
        <f>G182*(1+L182/100)</f>
        <v>0</v>
      </c>
      <c r="N182" s="129">
        <v>0</v>
      </c>
      <c r="O182" s="129">
        <f>ROUND(E182*N182,5)</f>
        <v>0</v>
      </c>
      <c r="P182" s="129">
        <v>0</v>
      </c>
      <c r="Q182" s="129">
        <f>ROUND(E182*P182,5)</f>
        <v>0</v>
      </c>
      <c r="R182" s="129"/>
      <c r="S182" s="129"/>
      <c r="T182" s="130">
        <v>0.37</v>
      </c>
      <c r="U182" s="129">
        <f>ROUND(E182*T182,2)</f>
        <v>1.1100000000000001</v>
      </c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 t="s">
        <v>142</v>
      </c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  <c r="BB182" s="119"/>
      <c r="BC182" s="119"/>
      <c r="BD182" s="119"/>
      <c r="BE182" s="119"/>
      <c r="BF182" s="119"/>
      <c r="BG182" s="119"/>
      <c r="BH182" s="119"/>
    </row>
    <row r="183" spans="1:60" ht="22.5" outlineLevel="1" x14ac:dyDescent="0.2">
      <c r="A183" s="120">
        <v>88</v>
      </c>
      <c r="B183" s="127" t="s">
        <v>390</v>
      </c>
      <c r="C183" s="158" t="s">
        <v>391</v>
      </c>
      <c r="D183" s="129" t="s">
        <v>164</v>
      </c>
      <c r="E183" s="134">
        <v>1</v>
      </c>
      <c r="F183" s="137"/>
      <c r="G183" s="138">
        <f>ROUND(E183*F183,2)</f>
        <v>0</v>
      </c>
      <c r="H183" s="137"/>
      <c r="I183" s="138">
        <f>ROUND(E183*H183,2)</f>
        <v>0</v>
      </c>
      <c r="J183" s="137"/>
      <c r="K183" s="138">
        <f>ROUND(E183*J183,2)</f>
        <v>0</v>
      </c>
      <c r="L183" s="138">
        <v>21</v>
      </c>
      <c r="M183" s="138">
        <f>G183*(1+L183/100)</f>
        <v>0</v>
      </c>
      <c r="N183" s="129">
        <v>0</v>
      </c>
      <c r="O183" s="129">
        <f>ROUND(E183*N183,5)</f>
        <v>0</v>
      </c>
      <c r="P183" s="129">
        <v>0</v>
      </c>
      <c r="Q183" s="129">
        <f>ROUND(E183*P183,5)</f>
        <v>0</v>
      </c>
      <c r="R183" s="129"/>
      <c r="S183" s="129"/>
      <c r="T183" s="130">
        <v>0.54</v>
      </c>
      <c r="U183" s="129">
        <f>ROUND(E183*T183,2)</f>
        <v>0.54</v>
      </c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 t="s">
        <v>142</v>
      </c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19"/>
      <c r="AP183" s="119"/>
      <c r="AQ183" s="119"/>
      <c r="AR183" s="119"/>
      <c r="AS183" s="119"/>
      <c r="AT183" s="119"/>
      <c r="AU183" s="119"/>
      <c r="AV183" s="119"/>
      <c r="AW183" s="119"/>
      <c r="AX183" s="119"/>
      <c r="AY183" s="119"/>
      <c r="AZ183" s="119"/>
      <c r="BA183" s="119"/>
      <c r="BB183" s="119"/>
      <c r="BC183" s="119"/>
      <c r="BD183" s="119"/>
      <c r="BE183" s="119"/>
      <c r="BF183" s="119"/>
      <c r="BG183" s="119"/>
      <c r="BH183" s="119"/>
    </row>
    <row r="184" spans="1:60" x14ac:dyDescent="0.2">
      <c r="A184" s="121" t="s">
        <v>137</v>
      </c>
      <c r="B184" s="128" t="s">
        <v>80</v>
      </c>
      <c r="C184" s="160" t="s">
        <v>81</v>
      </c>
      <c r="D184" s="132"/>
      <c r="E184" s="136"/>
      <c r="F184" s="139"/>
      <c r="G184" s="139">
        <f>SUMIF(AE185:AE186,"&lt;&gt;NOR",G185:G186)</f>
        <v>0</v>
      </c>
      <c r="H184" s="139"/>
      <c r="I184" s="139">
        <f>SUM(I185:I186)</f>
        <v>0</v>
      </c>
      <c r="J184" s="139"/>
      <c r="K184" s="139">
        <f>SUM(K185:K186)</f>
        <v>0</v>
      </c>
      <c r="L184" s="139"/>
      <c r="M184" s="139">
        <f>SUM(M185:M186)</f>
        <v>0</v>
      </c>
      <c r="N184" s="132"/>
      <c r="O184" s="132">
        <f>SUM(O185:O186)</f>
        <v>9.1900000000000003E-3</v>
      </c>
      <c r="P184" s="132"/>
      <c r="Q184" s="132">
        <f>SUM(Q185:Q186)</f>
        <v>0</v>
      </c>
      <c r="R184" s="132"/>
      <c r="S184" s="132"/>
      <c r="T184" s="133"/>
      <c r="U184" s="132">
        <f>SUM(U185:U186)</f>
        <v>5.44</v>
      </c>
      <c r="AE184" t="s">
        <v>138</v>
      </c>
    </row>
    <row r="185" spans="1:60" outlineLevel="1" x14ac:dyDescent="0.2">
      <c r="A185" s="120">
        <v>89</v>
      </c>
      <c r="B185" s="127" t="s">
        <v>392</v>
      </c>
      <c r="C185" s="158" t="s">
        <v>393</v>
      </c>
      <c r="D185" s="129" t="s">
        <v>367</v>
      </c>
      <c r="E185" s="134">
        <v>1</v>
      </c>
      <c r="F185" s="137"/>
      <c r="G185" s="138">
        <f>ROUND(E185*F185,2)</f>
        <v>0</v>
      </c>
      <c r="H185" s="137"/>
      <c r="I185" s="138">
        <f>ROUND(E185*H185,2)</f>
        <v>0</v>
      </c>
      <c r="J185" s="137"/>
      <c r="K185" s="138">
        <f>ROUND(E185*J185,2)</f>
        <v>0</v>
      </c>
      <c r="L185" s="138">
        <v>21</v>
      </c>
      <c r="M185" s="138">
        <f>G185*(1+L185/100)</f>
        <v>0</v>
      </c>
      <c r="N185" s="129">
        <v>9.1900000000000003E-3</v>
      </c>
      <c r="O185" s="129">
        <f>ROUND(E185*N185,5)</f>
        <v>9.1900000000000003E-3</v>
      </c>
      <c r="P185" s="129">
        <v>0</v>
      </c>
      <c r="Q185" s="129">
        <f>ROUND(E185*P185,5)</f>
        <v>0</v>
      </c>
      <c r="R185" s="129"/>
      <c r="S185" s="129"/>
      <c r="T185" s="130">
        <v>5.4379999999999997</v>
      </c>
      <c r="U185" s="129">
        <f>ROUND(E185*T185,2)</f>
        <v>5.44</v>
      </c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 t="s">
        <v>142</v>
      </c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</row>
    <row r="186" spans="1:60" outlineLevel="1" x14ac:dyDescent="0.2">
      <c r="A186" s="120">
        <v>90</v>
      </c>
      <c r="B186" s="127" t="s">
        <v>394</v>
      </c>
      <c r="C186" s="158" t="s">
        <v>395</v>
      </c>
      <c r="D186" s="129" t="s">
        <v>164</v>
      </c>
      <c r="E186" s="134">
        <v>1</v>
      </c>
      <c r="F186" s="137"/>
      <c r="G186" s="138">
        <f>ROUND(E186*F186,2)</f>
        <v>0</v>
      </c>
      <c r="H186" s="137"/>
      <c r="I186" s="138">
        <f>ROUND(E186*H186,2)</f>
        <v>0</v>
      </c>
      <c r="J186" s="137"/>
      <c r="K186" s="138">
        <f>ROUND(E186*J186,2)</f>
        <v>0</v>
      </c>
      <c r="L186" s="138">
        <v>21</v>
      </c>
      <c r="M186" s="138">
        <f>G186*(1+L186/100)</f>
        <v>0</v>
      </c>
      <c r="N186" s="129">
        <v>0</v>
      </c>
      <c r="O186" s="129">
        <f>ROUND(E186*N186,5)</f>
        <v>0</v>
      </c>
      <c r="P186" s="129">
        <v>0</v>
      </c>
      <c r="Q186" s="129">
        <f>ROUND(E186*P186,5)</f>
        <v>0</v>
      </c>
      <c r="R186" s="129"/>
      <c r="S186" s="129"/>
      <c r="T186" s="130">
        <v>0</v>
      </c>
      <c r="U186" s="129">
        <f>ROUND(E186*T186,2)</f>
        <v>0</v>
      </c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 t="s">
        <v>142</v>
      </c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19"/>
      <c r="AP186" s="119"/>
      <c r="AQ186" s="119"/>
      <c r="AR186" s="119"/>
      <c r="AS186" s="119"/>
      <c r="AT186" s="119"/>
      <c r="AU186" s="119"/>
      <c r="AV186" s="119"/>
      <c r="AW186" s="119"/>
      <c r="AX186" s="119"/>
      <c r="AY186" s="119"/>
      <c r="AZ186" s="119"/>
      <c r="BA186" s="119"/>
      <c r="BB186" s="119"/>
      <c r="BC186" s="119"/>
      <c r="BD186" s="119"/>
      <c r="BE186" s="119"/>
      <c r="BF186" s="119"/>
      <c r="BG186" s="119"/>
      <c r="BH186" s="119"/>
    </row>
    <row r="187" spans="1:60" x14ac:dyDescent="0.2">
      <c r="A187" s="121" t="s">
        <v>137</v>
      </c>
      <c r="B187" s="128" t="s">
        <v>82</v>
      </c>
      <c r="C187" s="160" t="s">
        <v>83</v>
      </c>
      <c r="D187" s="132"/>
      <c r="E187" s="136"/>
      <c r="F187" s="139"/>
      <c r="G187" s="139">
        <f>SUMIF(AE188:AE190,"&lt;&gt;NOR",G188:G190)</f>
        <v>0</v>
      </c>
      <c r="H187" s="139"/>
      <c r="I187" s="139">
        <f>SUM(I188:I190)</f>
        <v>0</v>
      </c>
      <c r="J187" s="139"/>
      <c r="K187" s="139">
        <f>SUM(K188:K190)</f>
        <v>0</v>
      </c>
      <c r="L187" s="139"/>
      <c r="M187" s="139">
        <f>SUM(M188:M190)</f>
        <v>0</v>
      </c>
      <c r="N187" s="132"/>
      <c r="O187" s="132">
        <f>SUM(O188:O190)</f>
        <v>5.2679999999999998E-2</v>
      </c>
      <c r="P187" s="132"/>
      <c r="Q187" s="132">
        <f>SUM(Q188:Q190)</f>
        <v>0</v>
      </c>
      <c r="R187" s="132"/>
      <c r="S187" s="132"/>
      <c r="T187" s="133"/>
      <c r="U187" s="132">
        <f>SUM(U188:U190)</f>
        <v>2.33</v>
      </c>
      <c r="AE187" t="s">
        <v>138</v>
      </c>
    </row>
    <row r="188" spans="1:60" outlineLevel="1" x14ac:dyDescent="0.2">
      <c r="A188" s="120">
        <v>91</v>
      </c>
      <c r="B188" s="127" t="s">
        <v>396</v>
      </c>
      <c r="C188" s="158" t="s">
        <v>397</v>
      </c>
      <c r="D188" s="129" t="s">
        <v>367</v>
      </c>
      <c r="E188" s="134">
        <v>1</v>
      </c>
      <c r="F188" s="137"/>
      <c r="G188" s="138">
        <f>ROUND(E188*F188,2)</f>
        <v>0</v>
      </c>
      <c r="H188" s="137"/>
      <c r="I188" s="138">
        <f>ROUND(E188*H188,2)</f>
        <v>0</v>
      </c>
      <c r="J188" s="137"/>
      <c r="K188" s="138">
        <f>ROUND(E188*J188,2)</f>
        <v>0</v>
      </c>
      <c r="L188" s="138">
        <v>21</v>
      </c>
      <c r="M188" s="138">
        <f>G188*(1+L188/100)</f>
        <v>0</v>
      </c>
      <c r="N188" s="129">
        <v>4.727E-2</v>
      </c>
      <c r="O188" s="129">
        <f>ROUND(E188*N188,5)</f>
        <v>4.727E-2</v>
      </c>
      <c r="P188" s="129">
        <v>0</v>
      </c>
      <c r="Q188" s="129">
        <f>ROUND(E188*P188,5)</f>
        <v>0</v>
      </c>
      <c r="R188" s="129"/>
      <c r="S188" s="129"/>
      <c r="T188" s="130">
        <v>1.7789999999999999</v>
      </c>
      <c r="U188" s="129">
        <f>ROUND(E188*T188,2)</f>
        <v>1.78</v>
      </c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 t="s">
        <v>142</v>
      </c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</row>
    <row r="189" spans="1:60" outlineLevel="1" x14ac:dyDescent="0.2">
      <c r="A189" s="120">
        <v>92</v>
      </c>
      <c r="B189" s="127" t="s">
        <v>398</v>
      </c>
      <c r="C189" s="158" t="s">
        <v>399</v>
      </c>
      <c r="D189" s="129" t="s">
        <v>164</v>
      </c>
      <c r="E189" s="134">
        <v>1</v>
      </c>
      <c r="F189" s="137"/>
      <c r="G189" s="138">
        <f>ROUND(E189*F189,2)</f>
        <v>0</v>
      </c>
      <c r="H189" s="137"/>
      <c r="I189" s="138">
        <f>ROUND(E189*H189,2)</f>
        <v>0</v>
      </c>
      <c r="J189" s="137"/>
      <c r="K189" s="138">
        <f>ROUND(E189*J189,2)</f>
        <v>0</v>
      </c>
      <c r="L189" s="138">
        <v>21</v>
      </c>
      <c r="M189" s="138">
        <f>G189*(1+L189/100)</f>
        <v>0</v>
      </c>
      <c r="N189" s="129">
        <v>2.3999999999999998E-3</v>
      </c>
      <c r="O189" s="129">
        <f>ROUND(E189*N189,5)</f>
        <v>2.3999999999999998E-3</v>
      </c>
      <c r="P189" s="129">
        <v>0</v>
      </c>
      <c r="Q189" s="129">
        <f>ROUND(E189*P189,5)</f>
        <v>0</v>
      </c>
      <c r="R189" s="129"/>
      <c r="S189" s="129"/>
      <c r="T189" s="130">
        <v>0</v>
      </c>
      <c r="U189" s="129">
        <f>ROUND(E189*T189,2)</f>
        <v>0</v>
      </c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 t="s">
        <v>218</v>
      </c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</row>
    <row r="190" spans="1:60" outlineLevel="1" x14ac:dyDescent="0.2">
      <c r="A190" s="120">
        <v>93</v>
      </c>
      <c r="B190" s="127" t="s">
        <v>400</v>
      </c>
      <c r="C190" s="158" t="s">
        <v>401</v>
      </c>
      <c r="D190" s="129" t="s">
        <v>367</v>
      </c>
      <c r="E190" s="134">
        <v>1</v>
      </c>
      <c r="F190" s="137"/>
      <c r="G190" s="138">
        <f>ROUND(E190*F190,2)</f>
        <v>0</v>
      </c>
      <c r="H190" s="137"/>
      <c r="I190" s="138">
        <f>ROUND(E190*H190,2)</f>
        <v>0</v>
      </c>
      <c r="J190" s="137"/>
      <c r="K190" s="138">
        <f>ROUND(E190*J190,2)</f>
        <v>0</v>
      </c>
      <c r="L190" s="138">
        <v>21</v>
      </c>
      <c r="M190" s="138">
        <f>G190*(1+L190/100)</f>
        <v>0</v>
      </c>
      <c r="N190" s="129">
        <v>3.0100000000000001E-3</v>
      </c>
      <c r="O190" s="129">
        <f>ROUND(E190*N190,5)</f>
        <v>3.0100000000000001E-3</v>
      </c>
      <c r="P190" s="129">
        <v>0</v>
      </c>
      <c r="Q190" s="129">
        <f>ROUND(E190*P190,5)</f>
        <v>0</v>
      </c>
      <c r="R190" s="129"/>
      <c r="S190" s="129"/>
      <c r="T190" s="130">
        <v>0.55000000000000004</v>
      </c>
      <c r="U190" s="129">
        <f>ROUND(E190*T190,2)</f>
        <v>0.55000000000000004</v>
      </c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 t="s">
        <v>142</v>
      </c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</row>
    <row r="191" spans="1:60" x14ac:dyDescent="0.2">
      <c r="A191" s="121" t="s">
        <v>137</v>
      </c>
      <c r="B191" s="128" t="s">
        <v>84</v>
      </c>
      <c r="C191" s="160" t="s">
        <v>85</v>
      </c>
      <c r="D191" s="132"/>
      <c r="E191" s="136"/>
      <c r="F191" s="139"/>
      <c r="G191" s="139">
        <f>SUMIF(AE192:AE203,"&lt;&gt;NOR",G192:G203)</f>
        <v>0</v>
      </c>
      <c r="H191" s="139"/>
      <c r="I191" s="139">
        <f>SUM(I192:I203)</f>
        <v>0</v>
      </c>
      <c r="J191" s="139"/>
      <c r="K191" s="139">
        <f>SUM(K192:K203)</f>
        <v>0</v>
      </c>
      <c r="L191" s="139"/>
      <c r="M191" s="139">
        <f>SUM(M192:M203)</f>
        <v>0</v>
      </c>
      <c r="N191" s="132"/>
      <c r="O191" s="132">
        <f>SUM(O192:O203)</f>
        <v>7.1510000000000004E-2</v>
      </c>
      <c r="P191" s="132"/>
      <c r="Q191" s="132">
        <f>SUM(Q192:Q203)</f>
        <v>0</v>
      </c>
      <c r="R191" s="132"/>
      <c r="S191" s="132"/>
      <c r="T191" s="133"/>
      <c r="U191" s="132">
        <f>SUM(U192:U203)</f>
        <v>35.04</v>
      </c>
      <c r="AE191" t="s">
        <v>138</v>
      </c>
    </row>
    <row r="192" spans="1:60" outlineLevel="1" x14ac:dyDescent="0.2">
      <c r="A192" s="120">
        <v>94</v>
      </c>
      <c r="B192" s="127" t="s">
        <v>402</v>
      </c>
      <c r="C192" s="158" t="s">
        <v>403</v>
      </c>
      <c r="D192" s="129" t="s">
        <v>231</v>
      </c>
      <c r="E192" s="134">
        <v>16.600000000000001</v>
      </c>
      <c r="F192" s="137"/>
      <c r="G192" s="138">
        <f>ROUND(E192*F192,2)</f>
        <v>0</v>
      </c>
      <c r="H192" s="137"/>
      <c r="I192" s="138">
        <f>ROUND(E192*H192,2)</f>
        <v>0</v>
      </c>
      <c r="J192" s="137"/>
      <c r="K192" s="138">
        <f>ROUND(E192*J192,2)</f>
        <v>0</v>
      </c>
      <c r="L192" s="138">
        <v>21</v>
      </c>
      <c r="M192" s="138">
        <f>G192*(1+L192/100)</f>
        <v>0</v>
      </c>
      <c r="N192" s="129">
        <v>6.4999999999999997E-4</v>
      </c>
      <c r="O192" s="129">
        <f>ROUND(E192*N192,5)</f>
        <v>1.0789999999999999E-2</v>
      </c>
      <c r="P192" s="129">
        <v>0</v>
      </c>
      <c r="Q192" s="129">
        <f>ROUND(E192*P192,5)</f>
        <v>0</v>
      </c>
      <c r="R192" s="129"/>
      <c r="S192" s="129"/>
      <c r="T192" s="130">
        <v>0.2848</v>
      </c>
      <c r="U192" s="129">
        <f>ROUND(E192*T192,2)</f>
        <v>4.7300000000000004</v>
      </c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 t="s">
        <v>142</v>
      </c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19"/>
      <c r="AP192" s="119"/>
      <c r="AQ192" s="119"/>
      <c r="AR192" s="119"/>
      <c r="AS192" s="119"/>
      <c r="AT192" s="119"/>
      <c r="AU192" s="119"/>
      <c r="AV192" s="119"/>
      <c r="AW192" s="119"/>
      <c r="AX192" s="119"/>
      <c r="AY192" s="119"/>
      <c r="AZ192" s="119"/>
      <c r="BA192" s="119"/>
      <c r="BB192" s="119"/>
      <c r="BC192" s="119"/>
      <c r="BD192" s="119"/>
      <c r="BE192" s="119"/>
      <c r="BF192" s="119"/>
      <c r="BG192" s="119"/>
      <c r="BH192" s="119"/>
    </row>
    <row r="193" spans="1:60" outlineLevel="1" x14ac:dyDescent="0.2">
      <c r="A193" s="120"/>
      <c r="B193" s="127"/>
      <c r="C193" s="159" t="s">
        <v>404</v>
      </c>
      <c r="D193" s="131"/>
      <c r="E193" s="135">
        <v>16.600000000000001</v>
      </c>
      <c r="F193" s="138"/>
      <c r="G193" s="138"/>
      <c r="H193" s="138"/>
      <c r="I193" s="138"/>
      <c r="J193" s="138"/>
      <c r="K193" s="138"/>
      <c r="L193" s="138"/>
      <c r="M193" s="138"/>
      <c r="N193" s="129"/>
      <c r="O193" s="129"/>
      <c r="P193" s="129"/>
      <c r="Q193" s="129"/>
      <c r="R193" s="129"/>
      <c r="S193" s="129"/>
      <c r="T193" s="130"/>
      <c r="U193" s="12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 t="s">
        <v>144</v>
      </c>
      <c r="AF193" s="119">
        <v>0</v>
      </c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  <c r="BB193" s="119"/>
      <c r="BC193" s="119"/>
      <c r="BD193" s="119"/>
      <c r="BE193" s="119"/>
      <c r="BF193" s="119"/>
      <c r="BG193" s="119"/>
      <c r="BH193" s="119"/>
    </row>
    <row r="194" spans="1:60" outlineLevel="1" x14ac:dyDescent="0.2">
      <c r="A194" s="120">
        <v>95</v>
      </c>
      <c r="B194" s="127" t="s">
        <v>405</v>
      </c>
      <c r="C194" s="158" t="s">
        <v>406</v>
      </c>
      <c r="D194" s="129" t="s">
        <v>231</v>
      </c>
      <c r="E194" s="134">
        <v>41.6</v>
      </c>
      <c r="F194" s="137"/>
      <c r="G194" s="138">
        <f>ROUND(E194*F194,2)</f>
        <v>0</v>
      </c>
      <c r="H194" s="137"/>
      <c r="I194" s="138">
        <f>ROUND(E194*H194,2)</f>
        <v>0</v>
      </c>
      <c r="J194" s="137"/>
      <c r="K194" s="138">
        <f>ROUND(E194*J194,2)</f>
        <v>0</v>
      </c>
      <c r="L194" s="138">
        <v>21</v>
      </c>
      <c r="M194" s="138">
        <f>G194*(1+L194/100)</f>
        <v>0</v>
      </c>
      <c r="N194" s="129">
        <v>7.6000000000000004E-4</v>
      </c>
      <c r="O194" s="129">
        <f>ROUND(E194*N194,5)</f>
        <v>3.1620000000000002E-2</v>
      </c>
      <c r="P194" s="129">
        <v>0</v>
      </c>
      <c r="Q194" s="129">
        <f>ROUND(E194*P194,5)</f>
        <v>0</v>
      </c>
      <c r="R194" s="129"/>
      <c r="S194" s="129"/>
      <c r="T194" s="130">
        <v>0.29737999999999998</v>
      </c>
      <c r="U194" s="129">
        <f>ROUND(E194*T194,2)</f>
        <v>12.37</v>
      </c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 t="s">
        <v>142</v>
      </c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19"/>
      <c r="AP194" s="119"/>
      <c r="AQ194" s="119"/>
      <c r="AR194" s="119"/>
      <c r="AS194" s="119"/>
      <c r="AT194" s="119"/>
      <c r="AU194" s="119"/>
      <c r="AV194" s="119"/>
      <c r="AW194" s="119"/>
      <c r="AX194" s="119"/>
      <c r="AY194" s="119"/>
      <c r="AZ194" s="119"/>
      <c r="BA194" s="119"/>
      <c r="BB194" s="119"/>
      <c r="BC194" s="119"/>
      <c r="BD194" s="119"/>
      <c r="BE194" s="119"/>
      <c r="BF194" s="119"/>
      <c r="BG194" s="119"/>
      <c r="BH194" s="119"/>
    </row>
    <row r="195" spans="1:60" outlineLevel="1" x14ac:dyDescent="0.2">
      <c r="A195" s="120"/>
      <c r="B195" s="127"/>
      <c r="C195" s="159" t="s">
        <v>407</v>
      </c>
      <c r="D195" s="131"/>
      <c r="E195" s="135">
        <v>41.6</v>
      </c>
      <c r="F195" s="138"/>
      <c r="G195" s="138"/>
      <c r="H195" s="138"/>
      <c r="I195" s="138"/>
      <c r="J195" s="138"/>
      <c r="K195" s="138"/>
      <c r="L195" s="138"/>
      <c r="M195" s="138"/>
      <c r="N195" s="129"/>
      <c r="O195" s="129"/>
      <c r="P195" s="129"/>
      <c r="Q195" s="129"/>
      <c r="R195" s="129"/>
      <c r="S195" s="129"/>
      <c r="T195" s="130"/>
      <c r="U195" s="12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 t="s">
        <v>144</v>
      </c>
      <c r="AF195" s="119">
        <v>0</v>
      </c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  <c r="AR195" s="119"/>
      <c r="AS195" s="119"/>
      <c r="AT195" s="119"/>
      <c r="AU195" s="119"/>
      <c r="AV195" s="119"/>
      <c r="AW195" s="119"/>
      <c r="AX195" s="119"/>
      <c r="AY195" s="119"/>
      <c r="AZ195" s="119"/>
      <c r="BA195" s="119"/>
      <c r="BB195" s="119"/>
      <c r="BC195" s="119"/>
      <c r="BD195" s="119"/>
      <c r="BE195" s="119"/>
      <c r="BF195" s="119"/>
      <c r="BG195" s="119"/>
      <c r="BH195" s="119"/>
    </row>
    <row r="196" spans="1:60" outlineLevel="1" x14ac:dyDescent="0.2">
      <c r="A196" s="120">
        <v>96</v>
      </c>
      <c r="B196" s="127" t="s">
        <v>408</v>
      </c>
      <c r="C196" s="158" t="s">
        <v>409</v>
      </c>
      <c r="D196" s="129" t="s">
        <v>231</v>
      </c>
      <c r="E196" s="134">
        <v>32</v>
      </c>
      <c r="F196" s="137"/>
      <c r="G196" s="138">
        <f>ROUND(E196*F196,2)</f>
        <v>0</v>
      </c>
      <c r="H196" s="137"/>
      <c r="I196" s="138">
        <f>ROUND(E196*H196,2)</f>
        <v>0</v>
      </c>
      <c r="J196" s="137"/>
      <c r="K196" s="138">
        <f>ROUND(E196*J196,2)</f>
        <v>0</v>
      </c>
      <c r="L196" s="138">
        <v>21</v>
      </c>
      <c r="M196" s="138">
        <f>G196*(1+L196/100)</f>
        <v>0</v>
      </c>
      <c r="N196" s="129">
        <v>8.8000000000000003E-4</v>
      </c>
      <c r="O196" s="129">
        <f>ROUND(E196*N196,5)</f>
        <v>2.8160000000000001E-2</v>
      </c>
      <c r="P196" s="129">
        <v>0</v>
      </c>
      <c r="Q196" s="129">
        <f>ROUND(E196*P196,5)</f>
        <v>0</v>
      </c>
      <c r="R196" s="129"/>
      <c r="S196" s="129"/>
      <c r="T196" s="130">
        <v>0.30737999999999999</v>
      </c>
      <c r="U196" s="129">
        <f>ROUND(E196*T196,2)</f>
        <v>9.84</v>
      </c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 t="s">
        <v>142</v>
      </c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19"/>
      <c r="AP196" s="119"/>
      <c r="AQ196" s="119"/>
      <c r="AR196" s="119"/>
      <c r="AS196" s="119"/>
      <c r="AT196" s="119"/>
      <c r="AU196" s="119"/>
      <c r="AV196" s="119"/>
      <c r="AW196" s="119"/>
      <c r="AX196" s="119"/>
      <c r="AY196" s="119"/>
      <c r="AZ196" s="119"/>
      <c r="BA196" s="119"/>
      <c r="BB196" s="119"/>
      <c r="BC196" s="119"/>
      <c r="BD196" s="119"/>
      <c r="BE196" s="119"/>
      <c r="BF196" s="119"/>
      <c r="BG196" s="119"/>
      <c r="BH196" s="119"/>
    </row>
    <row r="197" spans="1:60" outlineLevel="1" x14ac:dyDescent="0.2">
      <c r="A197" s="120"/>
      <c r="B197" s="127"/>
      <c r="C197" s="159" t="s">
        <v>410</v>
      </c>
      <c r="D197" s="131"/>
      <c r="E197" s="135">
        <v>32</v>
      </c>
      <c r="F197" s="138"/>
      <c r="G197" s="138"/>
      <c r="H197" s="138"/>
      <c r="I197" s="138"/>
      <c r="J197" s="138"/>
      <c r="K197" s="138"/>
      <c r="L197" s="138"/>
      <c r="M197" s="138"/>
      <c r="N197" s="129"/>
      <c r="O197" s="129"/>
      <c r="P197" s="129"/>
      <c r="Q197" s="129"/>
      <c r="R197" s="129"/>
      <c r="S197" s="129"/>
      <c r="T197" s="130"/>
      <c r="U197" s="12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 t="s">
        <v>144</v>
      </c>
      <c r="AF197" s="119">
        <v>0</v>
      </c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119"/>
      <c r="BB197" s="119"/>
      <c r="BC197" s="119"/>
      <c r="BD197" s="119"/>
      <c r="BE197" s="119"/>
      <c r="BF197" s="119"/>
      <c r="BG197" s="119"/>
      <c r="BH197" s="119"/>
    </row>
    <row r="198" spans="1:60" ht="22.5" outlineLevel="1" x14ac:dyDescent="0.2">
      <c r="A198" s="120">
        <v>97</v>
      </c>
      <c r="B198" s="127" t="s">
        <v>411</v>
      </c>
      <c r="C198" s="158" t="s">
        <v>412</v>
      </c>
      <c r="D198" s="129" t="s">
        <v>164</v>
      </c>
      <c r="E198" s="134">
        <v>14</v>
      </c>
      <c r="F198" s="137"/>
      <c r="G198" s="138">
        <f>ROUND(E198*F198,2)</f>
        <v>0</v>
      </c>
      <c r="H198" s="137"/>
      <c r="I198" s="138">
        <f>ROUND(E198*H198,2)</f>
        <v>0</v>
      </c>
      <c r="J198" s="137"/>
      <c r="K198" s="138">
        <f>ROUND(E198*J198,2)</f>
        <v>0</v>
      </c>
      <c r="L198" s="138">
        <v>21</v>
      </c>
      <c r="M198" s="138">
        <f>G198*(1+L198/100)</f>
        <v>0</v>
      </c>
      <c r="N198" s="129">
        <v>2.0000000000000002E-5</v>
      </c>
      <c r="O198" s="129">
        <f>ROUND(E198*N198,5)</f>
        <v>2.7999999999999998E-4</v>
      </c>
      <c r="P198" s="129">
        <v>0</v>
      </c>
      <c r="Q198" s="129">
        <f>ROUND(E198*P198,5)</f>
        <v>0</v>
      </c>
      <c r="R198" s="129"/>
      <c r="S198" s="129"/>
      <c r="T198" s="130">
        <v>0.13800000000000001</v>
      </c>
      <c r="U198" s="129">
        <f>ROUND(E198*T198,2)</f>
        <v>1.93</v>
      </c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 t="s">
        <v>142</v>
      </c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19"/>
      <c r="AP198" s="119"/>
      <c r="AQ198" s="119"/>
      <c r="AR198" s="119"/>
      <c r="AS198" s="119"/>
      <c r="AT198" s="119"/>
      <c r="AU198" s="119"/>
      <c r="AV198" s="119"/>
      <c r="AW198" s="119"/>
      <c r="AX198" s="119"/>
      <c r="AY198" s="119"/>
      <c r="AZ198" s="119"/>
      <c r="BA198" s="119"/>
      <c r="BB198" s="119"/>
      <c r="BC198" s="119"/>
      <c r="BD198" s="119"/>
      <c r="BE198" s="119"/>
      <c r="BF198" s="119"/>
      <c r="BG198" s="119"/>
      <c r="BH198" s="119"/>
    </row>
    <row r="199" spans="1:60" outlineLevel="1" x14ac:dyDescent="0.2">
      <c r="A199" s="120"/>
      <c r="B199" s="127"/>
      <c r="C199" s="159" t="s">
        <v>413</v>
      </c>
      <c r="D199" s="131"/>
      <c r="E199" s="135">
        <v>14</v>
      </c>
      <c r="F199" s="138"/>
      <c r="G199" s="138"/>
      <c r="H199" s="138"/>
      <c r="I199" s="138"/>
      <c r="J199" s="138"/>
      <c r="K199" s="138"/>
      <c r="L199" s="138"/>
      <c r="M199" s="138"/>
      <c r="N199" s="129"/>
      <c r="O199" s="129"/>
      <c r="P199" s="129"/>
      <c r="Q199" s="129"/>
      <c r="R199" s="129"/>
      <c r="S199" s="129"/>
      <c r="T199" s="130"/>
      <c r="U199" s="12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 t="s">
        <v>144</v>
      </c>
      <c r="AF199" s="119">
        <v>0</v>
      </c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/>
      <c r="AR199" s="119"/>
      <c r="AS199" s="119"/>
      <c r="AT199" s="119"/>
      <c r="AU199" s="119"/>
      <c r="AV199" s="119"/>
      <c r="AW199" s="119"/>
      <c r="AX199" s="119"/>
      <c r="AY199" s="119"/>
      <c r="AZ199" s="119"/>
      <c r="BA199" s="119"/>
      <c r="BB199" s="119"/>
      <c r="BC199" s="119"/>
      <c r="BD199" s="119"/>
      <c r="BE199" s="119"/>
      <c r="BF199" s="119"/>
      <c r="BG199" s="119"/>
      <c r="BH199" s="119"/>
    </row>
    <row r="200" spans="1:60" ht="22.5" outlineLevel="1" x14ac:dyDescent="0.2">
      <c r="A200" s="120">
        <v>98</v>
      </c>
      <c r="B200" s="127" t="s">
        <v>414</v>
      </c>
      <c r="C200" s="158" t="s">
        <v>415</v>
      </c>
      <c r="D200" s="129" t="s">
        <v>164</v>
      </c>
      <c r="E200" s="134">
        <v>22</v>
      </c>
      <c r="F200" s="137"/>
      <c r="G200" s="138">
        <f>ROUND(E200*F200,2)</f>
        <v>0</v>
      </c>
      <c r="H200" s="137"/>
      <c r="I200" s="138">
        <f>ROUND(E200*H200,2)</f>
        <v>0</v>
      </c>
      <c r="J200" s="137"/>
      <c r="K200" s="138">
        <f>ROUND(E200*J200,2)</f>
        <v>0</v>
      </c>
      <c r="L200" s="138">
        <v>21</v>
      </c>
      <c r="M200" s="138">
        <f>G200*(1+L200/100)</f>
        <v>0</v>
      </c>
      <c r="N200" s="129">
        <v>3.0000000000000001E-5</v>
      </c>
      <c r="O200" s="129">
        <f>ROUND(E200*N200,5)</f>
        <v>6.6E-4</v>
      </c>
      <c r="P200" s="129">
        <v>0</v>
      </c>
      <c r="Q200" s="129">
        <f>ROUND(E200*P200,5)</f>
        <v>0</v>
      </c>
      <c r="R200" s="129"/>
      <c r="S200" s="129"/>
      <c r="T200" s="130">
        <v>0.20699999999999999</v>
      </c>
      <c r="U200" s="129">
        <f>ROUND(E200*T200,2)</f>
        <v>4.55</v>
      </c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 t="s">
        <v>142</v>
      </c>
      <c r="AF200" s="119"/>
      <c r="AG200" s="119"/>
      <c r="AH200" s="119"/>
      <c r="AI200" s="119"/>
      <c r="AJ200" s="119"/>
      <c r="AK200" s="119"/>
      <c r="AL200" s="119"/>
      <c r="AM200" s="119"/>
      <c r="AN200" s="119"/>
      <c r="AO200" s="119"/>
      <c r="AP200" s="119"/>
      <c r="AQ200" s="119"/>
      <c r="AR200" s="119"/>
      <c r="AS200" s="119"/>
      <c r="AT200" s="119"/>
      <c r="AU200" s="119"/>
      <c r="AV200" s="119"/>
      <c r="AW200" s="119"/>
      <c r="AX200" s="119"/>
      <c r="AY200" s="119"/>
      <c r="AZ200" s="119"/>
      <c r="BA200" s="119"/>
      <c r="BB200" s="119"/>
      <c r="BC200" s="119"/>
      <c r="BD200" s="119"/>
      <c r="BE200" s="119"/>
      <c r="BF200" s="119"/>
      <c r="BG200" s="119"/>
      <c r="BH200" s="119"/>
    </row>
    <row r="201" spans="1:60" outlineLevel="1" x14ac:dyDescent="0.2">
      <c r="A201" s="120"/>
      <c r="B201" s="127"/>
      <c r="C201" s="159" t="s">
        <v>416</v>
      </c>
      <c r="D201" s="131"/>
      <c r="E201" s="135">
        <v>22</v>
      </c>
      <c r="F201" s="138"/>
      <c r="G201" s="138"/>
      <c r="H201" s="138"/>
      <c r="I201" s="138"/>
      <c r="J201" s="138"/>
      <c r="K201" s="138"/>
      <c r="L201" s="138"/>
      <c r="M201" s="138"/>
      <c r="N201" s="129"/>
      <c r="O201" s="129"/>
      <c r="P201" s="129"/>
      <c r="Q201" s="129"/>
      <c r="R201" s="129"/>
      <c r="S201" s="129"/>
      <c r="T201" s="130"/>
      <c r="U201" s="12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 t="s">
        <v>144</v>
      </c>
      <c r="AF201" s="119">
        <v>0</v>
      </c>
      <c r="AG201" s="119"/>
      <c r="AH201" s="119"/>
      <c r="AI201" s="119"/>
      <c r="AJ201" s="119"/>
      <c r="AK201" s="119"/>
      <c r="AL201" s="119"/>
      <c r="AM201" s="119"/>
      <c r="AN201" s="119"/>
      <c r="AO201" s="119"/>
      <c r="AP201" s="119"/>
      <c r="AQ201" s="119"/>
      <c r="AR201" s="119"/>
      <c r="AS201" s="119"/>
      <c r="AT201" s="119"/>
      <c r="AU201" s="119"/>
      <c r="AV201" s="119"/>
      <c r="AW201" s="119"/>
      <c r="AX201" s="119"/>
      <c r="AY201" s="119"/>
      <c r="AZ201" s="119"/>
      <c r="BA201" s="119"/>
      <c r="BB201" s="119"/>
      <c r="BC201" s="119"/>
      <c r="BD201" s="119"/>
      <c r="BE201" s="119"/>
      <c r="BF201" s="119"/>
      <c r="BG201" s="119"/>
      <c r="BH201" s="119"/>
    </row>
    <row r="202" spans="1:60" outlineLevel="1" x14ac:dyDescent="0.2">
      <c r="A202" s="120">
        <v>99</v>
      </c>
      <c r="B202" s="127" t="s">
        <v>417</v>
      </c>
      <c r="C202" s="158" t="s">
        <v>418</v>
      </c>
      <c r="D202" s="129" t="s">
        <v>231</v>
      </c>
      <c r="E202" s="134">
        <v>90.2</v>
      </c>
      <c r="F202" s="137"/>
      <c r="G202" s="138">
        <f>ROUND(E202*F202,2)</f>
        <v>0</v>
      </c>
      <c r="H202" s="137"/>
      <c r="I202" s="138">
        <f>ROUND(E202*H202,2)</f>
        <v>0</v>
      </c>
      <c r="J202" s="137"/>
      <c r="K202" s="138">
        <f>ROUND(E202*J202,2)</f>
        <v>0</v>
      </c>
      <c r="L202" s="138">
        <v>21</v>
      </c>
      <c r="M202" s="138">
        <f>G202*(1+L202/100)</f>
        <v>0</v>
      </c>
      <c r="N202" s="129">
        <v>0</v>
      </c>
      <c r="O202" s="129">
        <f>ROUND(E202*N202,5)</f>
        <v>0</v>
      </c>
      <c r="P202" s="129">
        <v>0</v>
      </c>
      <c r="Q202" s="129">
        <f>ROUND(E202*P202,5)</f>
        <v>0</v>
      </c>
      <c r="R202" s="129"/>
      <c r="S202" s="129"/>
      <c r="T202" s="130">
        <v>1.7999999999999999E-2</v>
      </c>
      <c r="U202" s="129">
        <f>ROUND(E202*T202,2)</f>
        <v>1.62</v>
      </c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 t="s">
        <v>142</v>
      </c>
      <c r="AF202" s="119"/>
      <c r="AG202" s="119"/>
      <c r="AH202" s="119"/>
      <c r="AI202" s="119"/>
      <c r="AJ202" s="119"/>
      <c r="AK202" s="119"/>
      <c r="AL202" s="119"/>
      <c r="AM202" s="119"/>
      <c r="AN202" s="119"/>
      <c r="AO202" s="119"/>
      <c r="AP202" s="119"/>
      <c r="AQ202" s="119"/>
      <c r="AR202" s="119"/>
      <c r="AS202" s="119"/>
      <c r="AT202" s="119"/>
      <c r="AU202" s="119"/>
      <c r="AV202" s="119"/>
      <c r="AW202" s="119"/>
      <c r="AX202" s="119"/>
      <c r="AY202" s="119"/>
      <c r="AZ202" s="119"/>
      <c r="BA202" s="119"/>
      <c r="BB202" s="119"/>
      <c r="BC202" s="119"/>
      <c r="BD202" s="119"/>
      <c r="BE202" s="119"/>
      <c r="BF202" s="119"/>
      <c r="BG202" s="119"/>
      <c r="BH202" s="119"/>
    </row>
    <row r="203" spans="1:60" outlineLevel="1" x14ac:dyDescent="0.2">
      <c r="A203" s="120"/>
      <c r="B203" s="127"/>
      <c r="C203" s="159" t="s">
        <v>419</v>
      </c>
      <c r="D203" s="131"/>
      <c r="E203" s="135">
        <v>90.2</v>
      </c>
      <c r="F203" s="138"/>
      <c r="G203" s="138"/>
      <c r="H203" s="138"/>
      <c r="I203" s="138"/>
      <c r="J203" s="138"/>
      <c r="K203" s="138"/>
      <c r="L203" s="138"/>
      <c r="M203" s="138"/>
      <c r="N203" s="129"/>
      <c r="O203" s="129"/>
      <c r="P203" s="129"/>
      <c r="Q203" s="129"/>
      <c r="R203" s="129"/>
      <c r="S203" s="129"/>
      <c r="T203" s="130"/>
      <c r="U203" s="12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 t="s">
        <v>144</v>
      </c>
      <c r="AF203" s="119">
        <v>0</v>
      </c>
      <c r="AG203" s="119"/>
      <c r="AH203" s="119"/>
      <c r="AI203" s="119"/>
      <c r="AJ203" s="119"/>
      <c r="AK203" s="119"/>
      <c r="AL203" s="119"/>
      <c r="AM203" s="119"/>
      <c r="AN203" s="119"/>
      <c r="AO203" s="119"/>
      <c r="AP203" s="119"/>
      <c r="AQ203" s="119"/>
      <c r="AR203" s="119"/>
      <c r="AS203" s="119"/>
      <c r="AT203" s="119"/>
      <c r="AU203" s="119"/>
      <c r="AV203" s="119"/>
      <c r="AW203" s="119"/>
      <c r="AX203" s="119"/>
      <c r="AY203" s="119"/>
      <c r="AZ203" s="119"/>
      <c r="BA203" s="119"/>
      <c r="BB203" s="119"/>
      <c r="BC203" s="119"/>
      <c r="BD203" s="119"/>
      <c r="BE203" s="119"/>
      <c r="BF203" s="119"/>
      <c r="BG203" s="119"/>
      <c r="BH203" s="119"/>
    </row>
    <row r="204" spans="1:60" x14ac:dyDescent="0.2">
      <c r="A204" s="121" t="s">
        <v>137</v>
      </c>
      <c r="B204" s="128" t="s">
        <v>86</v>
      </c>
      <c r="C204" s="160" t="s">
        <v>87</v>
      </c>
      <c r="D204" s="132"/>
      <c r="E204" s="136"/>
      <c r="F204" s="139"/>
      <c r="G204" s="139">
        <f>SUMIF(AE205:AE206,"&lt;&gt;NOR",G205:G206)</f>
        <v>0</v>
      </c>
      <c r="H204" s="139"/>
      <c r="I204" s="139">
        <f>SUM(I205:I206)</f>
        <v>0</v>
      </c>
      <c r="J204" s="139"/>
      <c r="K204" s="139">
        <f>SUM(K205:K206)</f>
        <v>0</v>
      </c>
      <c r="L204" s="139"/>
      <c r="M204" s="139">
        <f>SUM(M205:M206)</f>
        <v>0</v>
      </c>
      <c r="N204" s="132"/>
      <c r="O204" s="132">
        <f>SUM(O205:O206)</f>
        <v>3.3E-4</v>
      </c>
      <c r="P204" s="132"/>
      <c r="Q204" s="132">
        <f>SUM(Q205:Q206)</f>
        <v>0</v>
      </c>
      <c r="R204" s="132"/>
      <c r="S204" s="132"/>
      <c r="T204" s="133"/>
      <c r="U204" s="132">
        <f>SUM(U205:U206)</f>
        <v>2.1</v>
      </c>
      <c r="AE204" t="s">
        <v>138</v>
      </c>
    </row>
    <row r="205" spans="1:60" outlineLevel="1" x14ac:dyDescent="0.2">
      <c r="A205" s="120">
        <v>100</v>
      </c>
      <c r="B205" s="127" t="s">
        <v>420</v>
      </c>
      <c r="C205" s="158" t="s">
        <v>421</v>
      </c>
      <c r="D205" s="129" t="s">
        <v>164</v>
      </c>
      <c r="E205" s="134">
        <v>11</v>
      </c>
      <c r="F205" s="137"/>
      <c r="G205" s="138">
        <f>ROUND(E205*F205,2)</f>
        <v>0</v>
      </c>
      <c r="H205" s="137"/>
      <c r="I205" s="138">
        <f>ROUND(E205*H205,2)</f>
        <v>0</v>
      </c>
      <c r="J205" s="137"/>
      <c r="K205" s="138">
        <f>ROUND(E205*J205,2)</f>
        <v>0</v>
      </c>
      <c r="L205" s="138">
        <v>21</v>
      </c>
      <c r="M205" s="138">
        <f>G205*(1+L205/100)</f>
        <v>0</v>
      </c>
      <c r="N205" s="129">
        <v>2.0000000000000002E-5</v>
      </c>
      <c r="O205" s="129">
        <f>ROUND(E205*N205,5)</f>
        <v>2.2000000000000001E-4</v>
      </c>
      <c r="P205" s="129">
        <v>0</v>
      </c>
      <c r="Q205" s="129">
        <f>ROUND(E205*P205,5)</f>
        <v>0</v>
      </c>
      <c r="R205" s="129"/>
      <c r="S205" s="129"/>
      <c r="T205" s="130">
        <v>0.17499999999999999</v>
      </c>
      <c r="U205" s="129">
        <f>ROUND(E205*T205,2)</f>
        <v>1.93</v>
      </c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 t="s">
        <v>142</v>
      </c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19"/>
      <c r="AP205" s="119"/>
      <c r="AQ205" s="119"/>
      <c r="AR205" s="119"/>
      <c r="AS205" s="119"/>
      <c r="AT205" s="119"/>
      <c r="AU205" s="119"/>
      <c r="AV205" s="119"/>
      <c r="AW205" s="119"/>
      <c r="AX205" s="119"/>
      <c r="AY205" s="119"/>
      <c r="AZ205" s="119"/>
      <c r="BA205" s="119"/>
      <c r="BB205" s="119"/>
      <c r="BC205" s="119"/>
      <c r="BD205" s="119"/>
      <c r="BE205" s="119"/>
      <c r="BF205" s="119"/>
      <c r="BG205" s="119"/>
      <c r="BH205" s="119"/>
    </row>
    <row r="206" spans="1:60" outlineLevel="1" x14ac:dyDescent="0.2">
      <c r="A206" s="120">
        <v>101</v>
      </c>
      <c r="B206" s="127" t="s">
        <v>422</v>
      </c>
      <c r="C206" s="158" t="s">
        <v>423</v>
      </c>
      <c r="D206" s="129" t="s">
        <v>164</v>
      </c>
      <c r="E206" s="134">
        <v>1</v>
      </c>
      <c r="F206" s="137"/>
      <c r="G206" s="138">
        <f>ROUND(E206*F206,2)</f>
        <v>0</v>
      </c>
      <c r="H206" s="137"/>
      <c r="I206" s="138">
        <f>ROUND(E206*H206,2)</f>
        <v>0</v>
      </c>
      <c r="J206" s="137"/>
      <c r="K206" s="138">
        <f>ROUND(E206*J206,2)</f>
        <v>0</v>
      </c>
      <c r="L206" s="138">
        <v>21</v>
      </c>
      <c r="M206" s="138">
        <f>G206*(1+L206/100)</f>
        <v>0</v>
      </c>
      <c r="N206" s="129">
        <v>1.1E-4</v>
      </c>
      <c r="O206" s="129">
        <f>ROUND(E206*N206,5)</f>
        <v>1.1E-4</v>
      </c>
      <c r="P206" s="129">
        <v>0</v>
      </c>
      <c r="Q206" s="129">
        <f>ROUND(E206*P206,5)</f>
        <v>0</v>
      </c>
      <c r="R206" s="129"/>
      <c r="S206" s="129"/>
      <c r="T206" s="130">
        <v>0.16500000000000001</v>
      </c>
      <c r="U206" s="129">
        <f>ROUND(E206*T206,2)</f>
        <v>0.17</v>
      </c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 t="s">
        <v>142</v>
      </c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19"/>
      <c r="AP206" s="119"/>
      <c r="AQ206" s="119"/>
      <c r="AR206" s="119"/>
      <c r="AS206" s="119"/>
      <c r="AT206" s="119"/>
      <c r="AU206" s="119"/>
      <c r="AV206" s="119"/>
      <c r="AW206" s="119"/>
      <c r="AX206" s="119"/>
      <c r="AY206" s="119"/>
      <c r="AZ206" s="119"/>
      <c r="BA206" s="119"/>
      <c r="BB206" s="119"/>
      <c r="BC206" s="119"/>
      <c r="BD206" s="119"/>
      <c r="BE206" s="119"/>
      <c r="BF206" s="119"/>
      <c r="BG206" s="119"/>
      <c r="BH206" s="119"/>
    </row>
    <row r="207" spans="1:60" x14ac:dyDescent="0.2">
      <c r="A207" s="121" t="s">
        <v>137</v>
      </c>
      <c r="B207" s="128" t="s">
        <v>88</v>
      </c>
      <c r="C207" s="160" t="s">
        <v>89</v>
      </c>
      <c r="D207" s="132"/>
      <c r="E207" s="136"/>
      <c r="F207" s="139"/>
      <c r="G207" s="139">
        <f>SUMIF(AE208:AE209,"&lt;&gt;NOR",G208:G209)</f>
        <v>0</v>
      </c>
      <c r="H207" s="139"/>
      <c r="I207" s="139">
        <f>SUM(I208:I209)</f>
        <v>0</v>
      </c>
      <c r="J207" s="139"/>
      <c r="K207" s="139">
        <f>SUM(K208:K209)</f>
        <v>0</v>
      </c>
      <c r="L207" s="139"/>
      <c r="M207" s="139">
        <f>SUM(M208:M209)</f>
        <v>0</v>
      </c>
      <c r="N207" s="132"/>
      <c r="O207" s="132">
        <f>SUM(O208:O209)</f>
        <v>0.15085999999999999</v>
      </c>
      <c r="P207" s="132"/>
      <c r="Q207" s="132">
        <f>SUM(Q208:Q209)</f>
        <v>0</v>
      </c>
      <c r="R207" s="132"/>
      <c r="S207" s="132"/>
      <c r="T207" s="133"/>
      <c r="U207" s="132">
        <f>SUM(U208:U209)</f>
        <v>12.59</v>
      </c>
      <c r="AE207" t="s">
        <v>138</v>
      </c>
    </row>
    <row r="208" spans="1:60" outlineLevel="1" x14ac:dyDescent="0.2">
      <c r="A208" s="120">
        <v>102</v>
      </c>
      <c r="B208" s="127" t="s">
        <v>424</v>
      </c>
      <c r="C208" s="158" t="s">
        <v>425</v>
      </c>
      <c r="D208" s="129" t="s">
        <v>164</v>
      </c>
      <c r="E208" s="134">
        <v>3</v>
      </c>
      <c r="F208" s="137"/>
      <c r="G208" s="138">
        <f>ROUND(E208*F208,2)</f>
        <v>0</v>
      </c>
      <c r="H208" s="137"/>
      <c r="I208" s="138">
        <f>ROUND(E208*H208,2)</f>
        <v>0</v>
      </c>
      <c r="J208" s="137"/>
      <c r="K208" s="138">
        <f>ROUND(E208*J208,2)</f>
        <v>0</v>
      </c>
      <c r="L208" s="138">
        <v>21</v>
      </c>
      <c r="M208" s="138">
        <f>G208*(1+L208/100)</f>
        <v>0</v>
      </c>
      <c r="N208" s="129">
        <v>5.0400000000000002E-3</v>
      </c>
      <c r="O208" s="129">
        <f>ROUND(E208*N208,5)</f>
        <v>1.512E-2</v>
      </c>
      <c r="P208" s="129">
        <v>0</v>
      </c>
      <c r="Q208" s="129">
        <f>ROUND(E208*P208,5)</f>
        <v>0</v>
      </c>
      <c r="R208" s="129"/>
      <c r="S208" s="129"/>
      <c r="T208" s="130">
        <v>0.84799999999999998</v>
      </c>
      <c r="U208" s="129">
        <f>ROUND(E208*T208,2)</f>
        <v>2.54</v>
      </c>
      <c r="V208" s="119"/>
      <c r="W208" s="119"/>
      <c r="X208" s="119"/>
      <c r="Y208" s="119"/>
      <c r="Z208" s="119"/>
      <c r="AA208" s="119"/>
      <c r="AB208" s="119"/>
      <c r="AC208" s="119"/>
      <c r="AD208" s="119"/>
      <c r="AE208" s="119" t="s">
        <v>142</v>
      </c>
      <c r="AF208" s="119"/>
      <c r="AG208" s="119"/>
      <c r="AH208" s="119"/>
      <c r="AI208" s="119"/>
      <c r="AJ208" s="119"/>
      <c r="AK208" s="119"/>
      <c r="AL208" s="119"/>
      <c r="AM208" s="119"/>
      <c r="AN208" s="119"/>
      <c r="AO208" s="119"/>
      <c r="AP208" s="119"/>
      <c r="AQ208" s="119"/>
      <c r="AR208" s="119"/>
      <c r="AS208" s="119"/>
      <c r="AT208" s="119"/>
      <c r="AU208" s="119"/>
      <c r="AV208" s="119"/>
      <c r="AW208" s="119"/>
      <c r="AX208" s="119"/>
      <c r="AY208" s="119"/>
      <c r="AZ208" s="119"/>
      <c r="BA208" s="119"/>
      <c r="BB208" s="119"/>
      <c r="BC208" s="119"/>
      <c r="BD208" s="119"/>
      <c r="BE208" s="119"/>
      <c r="BF208" s="119"/>
      <c r="BG208" s="119"/>
      <c r="BH208" s="119"/>
    </row>
    <row r="209" spans="1:60" outlineLevel="1" x14ac:dyDescent="0.2">
      <c r="A209" s="120">
        <v>103</v>
      </c>
      <c r="B209" s="127" t="s">
        <v>426</v>
      </c>
      <c r="C209" s="158" t="s">
        <v>427</v>
      </c>
      <c r="D209" s="129" t="s">
        <v>164</v>
      </c>
      <c r="E209" s="134">
        <v>11</v>
      </c>
      <c r="F209" s="137"/>
      <c r="G209" s="138">
        <f>ROUND(E209*F209,2)</f>
        <v>0</v>
      </c>
      <c r="H209" s="137"/>
      <c r="I209" s="138">
        <f>ROUND(E209*H209,2)</f>
        <v>0</v>
      </c>
      <c r="J209" s="137"/>
      <c r="K209" s="138">
        <f>ROUND(E209*J209,2)</f>
        <v>0</v>
      </c>
      <c r="L209" s="138">
        <v>21</v>
      </c>
      <c r="M209" s="138">
        <f>G209*(1+L209/100)</f>
        <v>0</v>
      </c>
      <c r="N209" s="129">
        <v>1.234E-2</v>
      </c>
      <c r="O209" s="129">
        <f>ROUND(E209*N209,5)</f>
        <v>0.13574</v>
      </c>
      <c r="P209" s="129">
        <v>0</v>
      </c>
      <c r="Q209" s="129">
        <f>ROUND(E209*P209,5)</f>
        <v>0</v>
      </c>
      <c r="R209" s="129"/>
      <c r="S209" s="129"/>
      <c r="T209" s="130">
        <v>0.91400000000000003</v>
      </c>
      <c r="U209" s="129">
        <f>ROUND(E209*T209,2)</f>
        <v>10.050000000000001</v>
      </c>
      <c r="V209" s="119"/>
      <c r="W209" s="119"/>
      <c r="X209" s="119"/>
      <c r="Y209" s="119"/>
      <c r="Z209" s="119"/>
      <c r="AA209" s="119"/>
      <c r="AB209" s="119"/>
      <c r="AC209" s="119"/>
      <c r="AD209" s="119"/>
      <c r="AE209" s="119" t="s">
        <v>142</v>
      </c>
      <c r="AF209" s="119"/>
      <c r="AG209" s="119"/>
      <c r="AH209" s="119"/>
      <c r="AI209" s="119"/>
      <c r="AJ209" s="119"/>
      <c r="AK209" s="119"/>
      <c r="AL209" s="119"/>
      <c r="AM209" s="119"/>
      <c r="AN209" s="119"/>
      <c r="AO209" s="119"/>
      <c r="AP209" s="119"/>
      <c r="AQ209" s="119"/>
      <c r="AR209" s="119"/>
      <c r="AS209" s="119"/>
      <c r="AT209" s="119"/>
      <c r="AU209" s="119"/>
      <c r="AV209" s="119"/>
      <c r="AW209" s="119"/>
      <c r="AX209" s="119"/>
      <c r="AY209" s="119"/>
      <c r="AZ209" s="119"/>
      <c r="BA209" s="119"/>
      <c r="BB209" s="119"/>
      <c r="BC209" s="119"/>
      <c r="BD209" s="119"/>
      <c r="BE209" s="119"/>
      <c r="BF209" s="119"/>
      <c r="BG209" s="119"/>
      <c r="BH209" s="119"/>
    </row>
    <row r="210" spans="1:60" x14ac:dyDescent="0.2">
      <c r="A210" s="121" t="s">
        <v>137</v>
      </c>
      <c r="B210" s="128" t="s">
        <v>90</v>
      </c>
      <c r="C210" s="160" t="s">
        <v>91</v>
      </c>
      <c r="D210" s="132"/>
      <c r="E210" s="136"/>
      <c r="F210" s="139"/>
      <c r="G210" s="139">
        <f>SUMIF(AE211:AE223,"&lt;&gt;NOR",G211:G223)</f>
        <v>0</v>
      </c>
      <c r="H210" s="139"/>
      <c r="I210" s="139">
        <f>SUM(I211:I223)</f>
        <v>0</v>
      </c>
      <c r="J210" s="139"/>
      <c r="K210" s="139">
        <f>SUM(K211:K223)</f>
        <v>0</v>
      </c>
      <c r="L210" s="139"/>
      <c r="M210" s="139">
        <f>SUM(M211:M223)</f>
        <v>0</v>
      </c>
      <c r="N210" s="132"/>
      <c r="O210" s="132">
        <f>SUM(O211:O223)</f>
        <v>4.5114800000000006</v>
      </c>
      <c r="P210" s="132"/>
      <c r="Q210" s="132">
        <f>SUM(Q211:Q223)</f>
        <v>0</v>
      </c>
      <c r="R210" s="132"/>
      <c r="S210" s="132"/>
      <c r="T210" s="133"/>
      <c r="U210" s="132">
        <f>SUM(U211:U223)</f>
        <v>97.83</v>
      </c>
      <c r="AE210" t="s">
        <v>138</v>
      </c>
    </row>
    <row r="211" spans="1:60" ht="22.5" outlineLevel="1" x14ac:dyDescent="0.2">
      <c r="A211" s="120">
        <v>104</v>
      </c>
      <c r="B211" s="127" t="s">
        <v>428</v>
      </c>
      <c r="C211" s="158" t="s">
        <v>429</v>
      </c>
      <c r="D211" s="129" t="s">
        <v>169</v>
      </c>
      <c r="E211" s="134">
        <v>215.74</v>
      </c>
      <c r="F211" s="137"/>
      <c r="G211" s="138">
        <f>ROUND(E211*F211,2)</f>
        <v>0</v>
      </c>
      <c r="H211" s="137"/>
      <c r="I211" s="138">
        <f>ROUND(E211*H211,2)</f>
        <v>0</v>
      </c>
      <c r="J211" s="137"/>
      <c r="K211" s="138">
        <f>ROUND(E211*J211,2)</f>
        <v>0</v>
      </c>
      <c r="L211" s="138">
        <v>21</v>
      </c>
      <c r="M211" s="138">
        <f>G211*(1+L211/100)</f>
        <v>0</v>
      </c>
      <c r="N211" s="129">
        <v>4.0299999999999997E-3</v>
      </c>
      <c r="O211" s="129">
        <f>ROUND(E211*N211,5)</f>
        <v>0.86943000000000004</v>
      </c>
      <c r="P211" s="129">
        <v>0</v>
      </c>
      <c r="Q211" s="129">
        <f>ROUND(E211*P211,5)</f>
        <v>0</v>
      </c>
      <c r="R211" s="129"/>
      <c r="S211" s="129"/>
      <c r="T211" s="130">
        <v>0.156</v>
      </c>
      <c r="U211" s="129">
        <f>ROUND(E211*T211,2)</f>
        <v>33.659999999999997</v>
      </c>
      <c r="V211" s="119"/>
      <c r="W211" s="119"/>
      <c r="X211" s="119"/>
      <c r="Y211" s="119"/>
      <c r="Z211" s="119"/>
      <c r="AA211" s="119"/>
      <c r="AB211" s="119"/>
      <c r="AC211" s="119"/>
      <c r="AD211" s="119"/>
      <c r="AE211" s="119" t="s">
        <v>142</v>
      </c>
      <c r="AF211" s="119"/>
      <c r="AG211" s="119"/>
      <c r="AH211" s="119"/>
      <c r="AI211" s="119"/>
      <c r="AJ211" s="119"/>
      <c r="AK211" s="119"/>
      <c r="AL211" s="119"/>
      <c r="AM211" s="119"/>
      <c r="AN211" s="119"/>
      <c r="AO211" s="119"/>
      <c r="AP211" s="119"/>
      <c r="AQ211" s="119"/>
      <c r="AR211" s="119"/>
      <c r="AS211" s="119"/>
      <c r="AT211" s="119"/>
      <c r="AU211" s="119"/>
      <c r="AV211" s="119"/>
      <c r="AW211" s="119"/>
      <c r="AX211" s="119"/>
      <c r="AY211" s="119"/>
      <c r="AZ211" s="119"/>
      <c r="BA211" s="119"/>
      <c r="BB211" s="119"/>
      <c r="BC211" s="119"/>
      <c r="BD211" s="119"/>
      <c r="BE211" s="119"/>
      <c r="BF211" s="119"/>
      <c r="BG211" s="119"/>
      <c r="BH211" s="119"/>
    </row>
    <row r="212" spans="1:60" ht="22.5" outlineLevel="1" x14ac:dyDescent="0.2">
      <c r="A212" s="120">
        <v>105</v>
      </c>
      <c r="B212" s="127" t="s">
        <v>430</v>
      </c>
      <c r="C212" s="158" t="s">
        <v>431</v>
      </c>
      <c r="D212" s="129" t="s">
        <v>169</v>
      </c>
      <c r="E212" s="134">
        <v>215.74</v>
      </c>
      <c r="F212" s="137"/>
      <c r="G212" s="138">
        <f>ROUND(E212*F212,2)</f>
        <v>0</v>
      </c>
      <c r="H212" s="137"/>
      <c r="I212" s="138">
        <f>ROUND(E212*H212,2)</f>
        <v>0</v>
      </c>
      <c r="J212" s="137"/>
      <c r="K212" s="138">
        <f>ROUND(E212*J212,2)</f>
        <v>0</v>
      </c>
      <c r="L212" s="138">
        <v>21</v>
      </c>
      <c r="M212" s="138">
        <f>G212*(1+L212/100)</f>
        <v>0</v>
      </c>
      <c r="N212" s="129">
        <v>1.4499999999999999E-3</v>
      </c>
      <c r="O212" s="129">
        <f>ROUND(E212*N212,5)</f>
        <v>0.31281999999999999</v>
      </c>
      <c r="P212" s="129">
        <v>0</v>
      </c>
      <c r="Q212" s="129">
        <f>ROUND(E212*P212,5)</f>
        <v>0</v>
      </c>
      <c r="R212" s="129"/>
      <c r="S212" s="129"/>
      <c r="T212" s="130">
        <v>5.5E-2</v>
      </c>
      <c r="U212" s="129">
        <f>ROUND(E212*T212,2)</f>
        <v>11.87</v>
      </c>
      <c r="V212" s="119"/>
      <c r="W212" s="119"/>
      <c r="X212" s="119"/>
      <c r="Y212" s="119"/>
      <c r="Z212" s="119"/>
      <c r="AA212" s="119"/>
      <c r="AB212" s="119"/>
      <c r="AC212" s="119"/>
      <c r="AD212" s="119"/>
      <c r="AE212" s="119" t="s">
        <v>142</v>
      </c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  <c r="AR212" s="119"/>
      <c r="AS212" s="119"/>
      <c r="AT212" s="119"/>
      <c r="AU212" s="119"/>
      <c r="AV212" s="119"/>
      <c r="AW212" s="119"/>
      <c r="AX212" s="119"/>
      <c r="AY212" s="119"/>
      <c r="AZ212" s="119"/>
      <c r="BA212" s="119"/>
      <c r="BB212" s="119"/>
      <c r="BC212" s="119"/>
      <c r="BD212" s="119"/>
      <c r="BE212" s="119"/>
      <c r="BF212" s="119"/>
      <c r="BG212" s="119"/>
      <c r="BH212" s="119"/>
    </row>
    <row r="213" spans="1:60" outlineLevel="1" x14ac:dyDescent="0.2">
      <c r="A213" s="120">
        <v>106</v>
      </c>
      <c r="B213" s="127" t="s">
        <v>432</v>
      </c>
      <c r="C213" s="158" t="s">
        <v>433</v>
      </c>
      <c r="D213" s="129" t="s">
        <v>169</v>
      </c>
      <c r="E213" s="134">
        <v>16.14</v>
      </c>
      <c r="F213" s="137"/>
      <c r="G213" s="138">
        <f>ROUND(E213*F213,2)</f>
        <v>0</v>
      </c>
      <c r="H213" s="137"/>
      <c r="I213" s="138">
        <f>ROUND(E213*H213,2)</f>
        <v>0</v>
      </c>
      <c r="J213" s="137"/>
      <c r="K213" s="138">
        <f>ROUND(E213*J213,2)</f>
        <v>0</v>
      </c>
      <c r="L213" s="138">
        <v>21</v>
      </c>
      <c r="M213" s="138">
        <f>G213*(1+L213/100)</f>
        <v>0</v>
      </c>
      <c r="N213" s="129">
        <v>1.0000000000000001E-5</v>
      </c>
      <c r="O213" s="129">
        <f>ROUND(E213*N213,5)</f>
        <v>1.6000000000000001E-4</v>
      </c>
      <c r="P213" s="129">
        <v>0</v>
      </c>
      <c r="Q213" s="129">
        <f>ROUND(E213*P213,5)</f>
        <v>0</v>
      </c>
      <c r="R213" s="129"/>
      <c r="S213" s="129"/>
      <c r="T213" s="130">
        <v>0.30299999999999999</v>
      </c>
      <c r="U213" s="129">
        <f>ROUND(E213*T213,2)</f>
        <v>4.8899999999999997</v>
      </c>
      <c r="V213" s="119"/>
      <c r="W213" s="119"/>
      <c r="X213" s="119"/>
      <c r="Y213" s="119"/>
      <c r="Z213" s="119"/>
      <c r="AA213" s="119"/>
      <c r="AB213" s="119"/>
      <c r="AC213" s="119"/>
      <c r="AD213" s="119"/>
      <c r="AE213" s="119" t="s">
        <v>142</v>
      </c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19"/>
      <c r="AP213" s="119"/>
      <c r="AQ213" s="119"/>
      <c r="AR213" s="119"/>
      <c r="AS213" s="119"/>
      <c r="AT213" s="119"/>
      <c r="AU213" s="119"/>
      <c r="AV213" s="119"/>
      <c r="AW213" s="119"/>
      <c r="AX213" s="119"/>
      <c r="AY213" s="119"/>
      <c r="AZ213" s="119"/>
      <c r="BA213" s="119"/>
      <c r="BB213" s="119"/>
      <c r="BC213" s="119"/>
      <c r="BD213" s="119"/>
      <c r="BE213" s="119"/>
      <c r="BF213" s="119"/>
      <c r="BG213" s="119"/>
      <c r="BH213" s="119"/>
    </row>
    <row r="214" spans="1:60" outlineLevel="1" x14ac:dyDescent="0.2">
      <c r="A214" s="120"/>
      <c r="B214" s="127"/>
      <c r="C214" s="159" t="s">
        <v>434</v>
      </c>
      <c r="D214" s="131"/>
      <c r="E214" s="135">
        <v>16.14</v>
      </c>
      <c r="F214" s="138"/>
      <c r="G214" s="138"/>
      <c r="H214" s="138"/>
      <c r="I214" s="138"/>
      <c r="J214" s="138"/>
      <c r="K214" s="138"/>
      <c r="L214" s="138"/>
      <c r="M214" s="138"/>
      <c r="N214" s="129"/>
      <c r="O214" s="129"/>
      <c r="P214" s="129"/>
      <c r="Q214" s="129"/>
      <c r="R214" s="129"/>
      <c r="S214" s="129"/>
      <c r="T214" s="130"/>
      <c r="U214" s="129"/>
      <c r="V214" s="119"/>
      <c r="W214" s="119"/>
      <c r="X214" s="119"/>
      <c r="Y214" s="119"/>
      <c r="Z214" s="119"/>
      <c r="AA214" s="119"/>
      <c r="AB214" s="119"/>
      <c r="AC214" s="119"/>
      <c r="AD214" s="119"/>
      <c r="AE214" s="119" t="s">
        <v>144</v>
      </c>
      <c r="AF214" s="119">
        <v>0</v>
      </c>
      <c r="AG214" s="119"/>
      <c r="AH214" s="119"/>
      <c r="AI214" s="119"/>
      <c r="AJ214" s="119"/>
      <c r="AK214" s="119"/>
      <c r="AL214" s="119"/>
      <c r="AM214" s="119"/>
      <c r="AN214" s="119"/>
      <c r="AO214" s="119"/>
      <c r="AP214" s="119"/>
      <c r="AQ214" s="119"/>
      <c r="AR214" s="119"/>
      <c r="AS214" s="119"/>
      <c r="AT214" s="119"/>
      <c r="AU214" s="119"/>
      <c r="AV214" s="119"/>
      <c r="AW214" s="119"/>
      <c r="AX214" s="119"/>
      <c r="AY214" s="119"/>
      <c r="AZ214" s="119"/>
      <c r="BA214" s="119"/>
      <c r="BB214" s="119"/>
      <c r="BC214" s="119"/>
      <c r="BD214" s="119"/>
      <c r="BE214" s="119"/>
      <c r="BF214" s="119"/>
      <c r="BG214" s="119"/>
      <c r="BH214" s="119"/>
    </row>
    <row r="215" spans="1:60" outlineLevel="1" x14ac:dyDescent="0.2">
      <c r="A215" s="120">
        <v>107</v>
      </c>
      <c r="B215" s="127" t="s">
        <v>435</v>
      </c>
      <c r="C215" s="158" t="s">
        <v>436</v>
      </c>
      <c r="D215" s="129" t="s">
        <v>169</v>
      </c>
      <c r="E215" s="134">
        <v>16.946999999999999</v>
      </c>
      <c r="F215" s="137"/>
      <c r="G215" s="138">
        <f>ROUND(E215*F215,2)</f>
        <v>0</v>
      </c>
      <c r="H215" s="137"/>
      <c r="I215" s="138">
        <f>ROUND(E215*H215,2)</f>
        <v>0</v>
      </c>
      <c r="J215" s="137"/>
      <c r="K215" s="138">
        <f>ROUND(E215*J215,2)</f>
        <v>0</v>
      </c>
      <c r="L215" s="138">
        <v>21</v>
      </c>
      <c r="M215" s="138">
        <f>G215*(1+L215/100)</f>
        <v>0</v>
      </c>
      <c r="N215" s="129">
        <v>6.0499999999999998E-3</v>
      </c>
      <c r="O215" s="129">
        <f>ROUND(E215*N215,5)</f>
        <v>0.10253</v>
      </c>
      <c r="P215" s="129">
        <v>0</v>
      </c>
      <c r="Q215" s="129">
        <f>ROUND(E215*P215,5)</f>
        <v>0</v>
      </c>
      <c r="R215" s="129"/>
      <c r="S215" s="129"/>
      <c r="T215" s="130">
        <v>0</v>
      </c>
      <c r="U215" s="129">
        <f>ROUND(E215*T215,2)</f>
        <v>0</v>
      </c>
      <c r="V215" s="119"/>
      <c r="W215" s="119"/>
      <c r="X215" s="119"/>
      <c r="Y215" s="119"/>
      <c r="Z215" s="119"/>
      <c r="AA215" s="119"/>
      <c r="AB215" s="119"/>
      <c r="AC215" s="119"/>
      <c r="AD215" s="119"/>
      <c r="AE215" s="119" t="s">
        <v>218</v>
      </c>
      <c r="AF215" s="119"/>
      <c r="AG215" s="119"/>
      <c r="AH215" s="119"/>
      <c r="AI215" s="119"/>
      <c r="AJ215" s="119"/>
      <c r="AK215" s="119"/>
      <c r="AL215" s="119"/>
      <c r="AM215" s="119"/>
      <c r="AN215" s="119"/>
      <c r="AO215" s="119"/>
      <c r="AP215" s="119"/>
      <c r="AQ215" s="119"/>
      <c r="AR215" s="119"/>
      <c r="AS215" s="119"/>
      <c r="AT215" s="119"/>
      <c r="AU215" s="119"/>
      <c r="AV215" s="119"/>
      <c r="AW215" s="119"/>
      <c r="AX215" s="119"/>
      <c r="AY215" s="119"/>
      <c r="AZ215" s="119"/>
      <c r="BA215" s="119"/>
      <c r="BB215" s="119"/>
      <c r="BC215" s="119"/>
      <c r="BD215" s="119"/>
      <c r="BE215" s="119"/>
      <c r="BF215" s="119"/>
      <c r="BG215" s="119"/>
      <c r="BH215" s="119"/>
    </row>
    <row r="216" spans="1:60" outlineLevel="1" x14ac:dyDescent="0.2">
      <c r="A216" s="120"/>
      <c r="B216" s="127"/>
      <c r="C216" s="159" t="s">
        <v>437</v>
      </c>
      <c r="D216" s="131"/>
      <c r="E216" s="135">
        <v>16.946999999999999</v>
      </c>
      <c r="F216" s="138"/>
      <c r="G216" s="138"/>
      <c r="H216" s="138"/>
      <c r="I216" s="138"/>
      <c r="J216" s="138"/>
      <c r="K216" s="138"/>
      <c r="L216" s="138"/>
      <c r="M216" s="138"/>
      <c r="N216" s="129"/>
      <c r="O216" s="129"/>
      <c r="P216" s="129"/>
      <c r="Q216" s="129"/>
      <c r="R216" s="129"/>
      <c r="S216" s="129"/>
      <c r="T216" s="130"/>
      <c r="U216" s="12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 t="s">
        <v>144</v>
      </c>
      <c r="AF216" s="119">
        <v>0</v>
      </c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  <c r="BB216" s="119"/>
      <c r="BC216" s="119"/>
      <c r="BD216" s="119"/>
      <c r="BE216" s="119"/>
      <c r="BF216" s="119"/>
      <c r="BG216" s="119"/>
      <c r="BH216" s="119"/>
    </row>
    <row r="217" spans="1:60" ht="22.5" outlineLevel="1" x14ac:dyDescent="0.2">
      <c r="A217" s="120">
        <v>108</v>
      </c>
      <c r="B217" s="127" t="s">
        <v>438</v>
      </c>
      <c r="C217" s="158" t="s">
        <v>439</v>
      </c>
      <c r="D217" s="129" t="s">
        <v>169</v>
      </c>
      <c r="E217" s="134">
        <v>101.44</v>
      </c>
      <c r="F217" s="137"/>
      <c r="G217" s="138">
        <f>ROUND(E217*F217,2)</f>
        <v>0</v>
      </c>
      <c r="H217" s="137"/>
      <c r="I217" s="138">
        <f>ROUND(E217*H217,2)</f>
        <v>0</v>
      </c>
      <c r="J217" s="137"/>
      <c r="K217" s="138">
        <f>ROUND(E217*J217,2)</f>
        <v>0</v>
      </c>
      <c r="L217" s="138">
        <v>21</v>
      </c>
      <c r="M217" s="138">
        <f>G217*(1+L217/100)</f>
        <v>0</v>
      </c>
      <c r="N217" s="129">
        <v>2.9700000000000001E-2</v>
      </c>
      <c r="O217" s="129">
        <f>ROUND(E217*N217,5)</f>
        <v>3.0127700000000002</v>
      </c>
      <c r="P217" s="129">
        <v>0</v>
      </c>
      <c r="Q217" s="129">
        <f>ROUND(E217*P217,5)</f>
        <v>0</v>
      </c>
      <c r="R217" s="129"/>
      <c r="S217" s="129"/>
      <c r="T217" s="130">
        <v>0.36899999999999999</v>
      </c>
      <c r="U217" s="129">
        <f>ROUND(E217*T217,2)</f>
        <v>37.43</v>
      </c>
      <c r="V217" s="119"/>
      <c r="W217" s="119"/>
      <c r="X217" s="119"/>
      <c r="Y217" s="119"/>
      <c r="Z217" s="119"/>
      <c r="AA217" s="119"/>
      <c r="AB217" s="119"/>
      <c r="AC217" s="119"/>
      <c r="AD217" s="119"/>
      <c r="AE217" s="119" t="s">
        <v>142</v>
      </c>
      <c r="AF217" s="119"/>
      <c r="AG217" s="119"/>
      <c r="AH217" s="119"/>
      <c r="AI217" s="119"/>
      <c r="AJ217" s="119"/>
      <c r="AK217" s="119"/>
      <c r="AL217" s="119"/>
      <c r="AM217" s="119"/>
      <c r="AN217" s="119"/>
      <c r="AO217" s="119"/>
      <c r="AP217" s="119"/>
      <c r="AQ217" s="119"/>
      <c r="AR217" s="119"/>
      <c r="AS217" s="119"/>
      <c r="AT217" s="119"/>
      <c r="AU217" s="119"/>
      <c r="AV217" s="119"/>
      <c r="AW217" s="119"/>
      <c r="AX217" s="119"/>
      <c r="AY217" s="119"/>
      <c r="AZ217" s="119"/>
      <c r="BA217" s="119"/>
      <c r="BB217" s="119"/>
      <c r="BC217" s="119"/>
      <c r="BD217" s="119"/>
      <c r="BE217" s="119"/>
      <c r="BF217" s="119"/>
      <c r="BG217" s="119"/>
      <c r="BH217" s="119"/>
    </row>
    <row r="218" spans="1:60" outlineLevel="1" x14ac:dyDescent="0.2">
      <c r="A218" s="120"/>
      <c r="B218" s="127"/>
      <c r="C218" s="159" t="s">
        <v>440</v>
      </c>
      <c r="D218" s="131"/>
      <c r="E218" s="135">
        <v>101.44</v>
      </c>
      <c r="F218" s="138"/>
      <c r="G218" s="138"/>
      <c r="H218" s="138"/>
      <c r="I218" s="138"/>
      <c r="J218" s="138"/>
      <c r="K218" s="138"/>
      <c r="L218" s="138"/>
      <c r="M218" s="138"/>
      <c r="N218" s="129"/>
      <c r="O218" s="129"/>
      <c r="P218" s="129"/>
      <c r="Q218" s="129"/>
      <c r="R218" s="129"/>
      <c r="S218" s="129"/>
      <c r="T218" s="130"/>
      <c r="U218" s="129"/>
      <c r="V218" s="119"/>
      <c r="W218" s="119"/>
      <c r="X218" s="119"/>
      <c r="Y218" s="119"/>
      <c r="Z218" s="119"/>
      <c r="AA218" s="119"/>
      <c r="AB218" s="119"/>
      <c r="AC218" s="119"/>
      <c r="AD218" s="119"/>
      <c r="AE218" s="119" t="s">
        <v>144</v>
      </c>
      <c r="AF218" s="119">
        <v>0</v>
      </c>
      <c r="AG218" s="119"/>
      <c r="AH218" s="119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19"/>
      <c r="AT218" s="119"/>
      <c r="AU218" s="119"/>
      <c r="AV218" s="119"/>
      <c r="AW218" s="119"/>
      <c r="AX218" s="119"/>
      <c r="AY218" s="119"/>
      <c r="AZ218" s="119"/>
      <c r="BA218" s="119"/>
      <c r="BB218" s="119"/>
      <c r="BC218" s="119"/>
      <c r="BD218" s="119"/>
      <c r="BE218" s="119"/>
      <c r="BF218" s="119"/>
      <c r="BG218" s="119"/>
      <c r="BH218" s="119"/>
    </row>
    <row r="219" spans="1:60" ht="22.5" outlineLevel="1" x14ac:dyDescent="0.2">
      <c r="A219" s="120">
        <v>109</v>
      </c>
      <c r="B219" s="127" t="s">
        <v>441</v>
      </c>
      <c r="C219" s="158" t="s">
        <v>442</v>
      </c>
      <c r="D219" s="129" t="s">
        <v>169</v>
      </c>
      <c r="E219" s="134">
        <v>33.384999999999998</v>
      </c>
      <c r="F219" s="137"/>
      <c r="G219" s="138">
        <f>ROUND(E219*F219,2)</f>
        <v>0</v>
      </c>
      <c r="H219" s="137"/>
      <c r="I219" s="138">
        <f>ROUND(E219*H219,2)</f>
        <v>0</v>
      </c>
      <c r="J219" s="137"/>
      <c r="K219" s="138">
        <f>ROUND(E219*J219,2)</f>
        <v>0</v>
      </c>
      <c r="L219" s="138">
        <v>21</v>
      </c>
      <c r="M219" s="138">
        <f>G219*(1+L219/100)</f>
        <v>0</v>
      </c>
      <c r="N219" s="129">
        <v>5.94E-3</v>
      </c>
      <c r="O219" s="129">
        <f>ROUND(E219*N219,5)</f>
        <v>0.19830999999999999</v>
      </c>
      <c r="P219" s="129">
        <v>0</v>
      </c>
      <c r="Q219" s="129">
        <f>ROUND(E219*P219,5)</f>
        <v>0</v>
      </c>
      <c r="R219" s="129"/>
      <c r="S219" s="129"/>
      <c r="T219" s="130">
        <v>0.29899999999999999</v>
      </c>
      <c r="U219" s="129">
        <f>ROUND(E219*T219,2)</f>
        <v>9.98</v>
      </c>
      <c r="V219" s="119"/>
      <c r="W219" s="119"/>
      <c r="X219" s="119"/>
      <c r="Y219" s="119"/>
      <c r="Z219" s="119"/>
      <c r="AA219" s="119"/>
      <c r="AB219" s="119"/>
      <c r="AC219" s="119"/>
      <c r="AD219" s="119"/>
      <c r="AE219" s="119" t="s">
        <v>142</v>
      </c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19"/>
      <c r="AP219" s="119"/>
      <c r="AQ219" s="119"/>
      <c r="AR219" s="119"/>
      <c r="AS219" s="119"/>
      <c r="AT219" s="119"/>
      <c r="AU219" s="119"/>
      <c r="AV219" s="119"/>
      <c r="AW219" s="119"/>
      <c r="AX219" s="119"/>
      <c r="AY219" s="119"/>
      <c r="AZ219" s="119"/>
      <c r="BA219" s="119"/>
      <c r="BB219" s="119"/>
      <c r="BC219" s="119"/>
      <c r="BD219" s="119"/>
      <c r="BE219" s="119"/>
      <c r="BF219" s="119"/>
      <c r="BG219" s="119"/>
      <c r="BH219" s="119"/>
    </row>
    <row r="220" spans="1:60" outlineLevel="1" x14ac:dyDescent="0.2">
      <c r="A220" s="120"/>
      <c r="B220" s="127"/>
      <c r="C220" s="159" t="s">
        <v>443</v>
      </c>
      <c r="D220" s="131"/>
      <c r="E220" s="135">
        <v>33.384999999999998</v>
      </c>
      <c r="F220" s="138"/>
      <c r="G220" s="138"/>
      <c r="H220" s="138"/>
      <c r="I220" s="138"/>
      <c r="J220" s="138"/>
      <c r="K220" s="138"/>
      <c r="L220" s="138"/>
      <c r="M220" s="138"/>
      <c r="N220" s="129"/>
      <c r="O220" s="129"/>
      <c r="P220" s="129"/>
      <c r="Q220" s="129"/>
      <c r="R220" s="129"/>
      <c r="S220" s="129"/>
      <c r="T220" s="130"/>
      <c r="U220" s="12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 t="s">
        <v>144</v>
      </c>
      <c r="AF220" s="119">
        <v>0</v>
      </c>
      <c r="AG220" s="119"/>
      <c r="AH220" s="119"/>
      <c r="AI220" s="119"/>
      <c r="AJ220" s="119"/>
      <c r="AK220" s="119"/>
      <c r="AL220" s="119"/>
      <c r="AM220" s="119"/>
      <c r="AN220" s="119"/>
      <c r="AO220" s="119"/>
      <c r="AP220" s="119"/>
      <c r="AQ220" s="119"/>
      <c r="AR220" s="119"/>
      <c r="AS220" s="119"/>
      <c r="AT220" s="119"/>
      <c r="AU220" s="119"/>
      <c r="AV220" s="119"/>
      <c r="AW220" s="119"/>
      <c r="AX220" s="119"/>
      <c r="AY220" s="119"/>
      <c r="AZ220" s="119"/>
      <c r="BA220" s="119"/>
      <c r="BB220" s="119"/>
      <c r="BC220" s="119"/>
      <c r="BD220" s="119"/>
      <c r="BE220" s="119"/>
      <c r="BF220" s="119"/>
      <c r="BG220" s="119"/>
      <c r="BH220" s="119"/>
    </row>
    <row r="221" spans="1:60" outlineLevel="1" x14ac:dyDescent="0.2">
      <c r="A221" s="120">
        <v>110</v>
      </c>
      <c r="B221" s="127" t="s">
        <v>444</v>
      </c>
      <c r="C221" s="158" t="s">
        <v>445</v>
      </c>
      <c r="D221" s="129" t="s">
        <v>141</v>
      </c>
      <c r="E221" s="134">
        <v>5.2413999999999996</v>
      </c>
      <c r="F221" s="137"/>
      <c r="G221" s="138">
        <f>ROUND(E221*F221,2)</f>
        <v>0</v>
      </c>
      <c r="H221" s="137"/>
      <c r="I221" s="138">
        <f>ROUND(E221*H221,2)</f>
        <v>0</v>
      </c>
      <c r="J221" s="137"/>
      <c r="K221" s="138">
        <f>ROUND(E221*J221,2)</f>
        <v>0</v>
      </c>
      <c r="L221" s="138">
        <v>21</v>
      </c>
      <c r="M221" s="138">
        <f>G221*(1+L221/100)</f>
        <v>0</v>
      </c>
      <c r="N221" s="129">
        <v>2.9499999999999999E-3</v>
      </c>
      <c r="O221" s="129">
        <f>ROUND(E221*N221,5)</f>
        <v>1.546E-2</v>
      </c>
      <c r="P221" s="129">
        <v>0</v>
      </c>
      <c r="Q221" s="129">
        <f>ROUND(E221*P221,5)</f>
        <v>0</v>
      </c>
      <c r="R221" s="129"/>
      <c r="S221" s="129"/>
      <c r="T221" s="130">
        <v>0</v>
      </c>
      <c r="U221" s="129">
        <f>ROUND(E221*T221,2)</f>
        <v>0</v>
      </c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 t="s">
        <v>142</v>
      </c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19"/>
      <c r="AP221" s="119"/>
      <c r="AQ221" s="119"/>
      <c r="AR221" s="119"/>
      <c r="AS221" s="119"/>
      <c r="AT221" s="119"/>
      <c r="AU221" s="119"/>
      <c r="AV221" s="119"/>
      <c r="AW221" s="119"/>
      <c r="AX221" s="119"/>
      <c r="AY221" s="119"/>
      <c r="AZ221" s="119"/>
      <c r="BA221" s="119"/>
      <c r="BB221" s="119"/>
      <c r="BC221" s="119"/>
      <c r="BD221" s="119"/>
      <c r="BE221" s="119"/>
      <c r="BF221" s="119"/>
      <c r="BG221" s="119"/>
      <c r="BH221" s="119"/>
    </row>
    <row r="222" spans="1:60" outlineLevel="1" x14ac:dyDescent="0.2">
      <c r="A222" s="120"/>
      <c r="B222" s="127"/>
      <c r="C222" s="159" t="s">
        <v>446</v>
      </c>
      <c r="D222" s="131"/>
      <c r="E222" s="135">
        <v>5.0720000000000001</v>
      </c>
      <c r="F222" s="138"/>
      <c r="G222" s="138"/>
      <c r="H222" s="138"/>
      <c r="I222" s="138"/>
      <c r="J222" s="138"/>
      <c r="K222" s="138"/>
      <c r="L222" s="138"/>
      <c r="M222" s="138"/>
      <c r="N222" s="129"/>
      <c r="O222" s="129"/>
      <c r="P222" s="129"/>
      <c r="Q222" s="129"/>
      <c r="R222" s="129"/>
      <c r="S222" s="129"/>
      <c r="T222" s="130"/>
      <c r="U222" s="12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 t="s">
        <v>144</v>
      </c>
      <c r="AF222" s="119">
        <v>0</v>
      </c>
      <c r="AG222" s="119"/>
      <c r="AH222" s="119"/>
      <c r="AI222" s="119"/>
      <c r="AJ222" s="119"/>
      <c r="AK222" s="119"/>
      <c r="AL222" s="119"/>
      <c r="AM222" s="119"/>
      <c r="AN222" s="119"/>
      <c r="AO222" s="119"/>
      <c r="AP222" s="119"/>
      <c r="AQ222" s="119"/>
      <c r="AR222" s="119"/>
      <c r="AS222" s="119"/>
      <c r="AT222" s="119"/>
      <c r="AU222" s="119"/>
      <c r="AV222" s="119"/>
      <c r="AW222" s="119"/>
      <c r="AX222" s="119"/>
      <c r="AY222" s="119"/>
      <c r="AZ222" s="119"/>
      <c r="BA222" s="119"/>
      <c r="BB222" s="119"/>
      <c r="BC222" s="119"/>
      <c r="BD222" s="119"/>
      <c r="BE222" s="119"/>
      <c r="BF222" s="119"/>
      <c r="BG222" s="119"/>
      <c r="BH222" s="119"/>
    </row>
    <row r="223" spans="1:60" outlineLevel="1" x14ac:dyDescent="0.2">
      <c r="A223" s="120"/>
      <c r="B223" s="127"/>
      <c r="C223" s="159" t="s">
        <v>447</v>
      </c>
      <c r="D223" s="131"/>
      <c r="E223" s="135">
        <v>0.1694</v>
      </c>
      <c r="F223" s="138"/>
      <c r="G223" s="138"/>
      <c r="H223" s="138"/>
      <c r="I223" s="138"/>
      <c r="J223" s="138"/>
      <c r="K223" s="138"/>
      <c r="L223" s="138"/>
      <c r="M223" s="138"/>
      <c r="N223" s="129"/>
      <c r="O223" s="129"/>
      <c r="P223" s="129"/>
      <c r="Q223" s="129"/>
      <c r="R223" s="129"/>
      <c r="S223" s="129"/>
      <c r="T223" s="130"/>
      <c r="U223" s="129"/>
      <c r="V223" s="119"/>
      <c r="W223" s="119"/>
      <c r="X223" s="119"/>
      <c r="Y223" s="119"/>
      <c r="Z223" s="119"/>
      <c r="AA223" s="119"/>
      <c r="AB223" s="119"/>
      <c r="AC223" s="119"/>
      <c r="AD223" s="119"/>
      <c r="AE223" s="119" t="s">
        <v>144</v>
      </c>
      <c r="AF223" s="119">
        <v>0</v>
      </c>
      <c r="AG223" s="119"/>
      <c r="AH223" s="119"/>
      <c r="AI223" s="119"/>
      <c r="AJ223" s="119"/>
      <c r="AK223" s="119"/>
      <c r="AL223" s="119"/>
      <c r="AM223" s="119"/>
      <c r="AN223" s="119"/>
      <c r="AO223" s="119"/>
      <c r="AP223" s="119"/>
      <c r="AQ223" s="119"/>
      <c r="AR223" s="119"/>
      <c r="AS223" s="119"/>
      <c r="AT223" s="119"/>
      <c r="AU223" s="119"/>
      <c r="AV223" s="119"/>
      <c r="AW223" s="119"/>
      <c r="AX223" s="119"/>
      <c r="AY223" s="119"/>
      <c r="AZ223" s="119"/>
      <c r="BA223" s="119"/>
      <c r="BB223" s="119"/>
      <c r="BC223" s="119"/>
      <c r="BD223" s="119"/>
      <c r="BE223" s="119"/>
      <c r="BF223" s="119"/>
      <c r="BG223" s="119"/>
      <c r="BH223" s="119"/>
    </row>
    <row r="224" spans="1:60" x14ac:dyDescent="0.2">
      <c r="A224" s="121" t="s">
        <v>137</v>
      </c>
      <c r="B224" s="128" t="s">
        <v>92</v>
      </c>
      <c r="C224" s="160" t="s">
        <v>93</v>
      </c>
      <c r="D224" s="132"/>
      <c r="E224" s="136"/>
      <c r="F224" s="139"/>
      <c r="G224" s="139">
        <f>SUMIF(AE225:AE246,"&lt;&gt;NOR",G225:G246)</f>
        <v>0</v>
      </c>
      <c r="H224" s="139"/>
      <c r="I224" s="139">
        <f>SUM(I225:I246)</f>
        <v>0</v>
      </c>
      <c r="J224" s="139"/>
      <c r="K224" s="139">
        <f>SUM(K225:K246)</f>
        <v>0</v>
      </c>
      <c r="L224" s="139"/>
      <c r="M224" s="139">
        <f>SUM(M225:M246)</f>
        <v>0</v>
      </c>
      <c r="N224" s="132"/>
      <c r="O224" s="132">
        <f>SUM(O225:O246)</f>
        <v>1.4358099999999998</v>
      </c>
      <c r="P224" s="132"/>
      <c r="Q224" s="132">
        <f>SUM(Q225:Q246)</f>
        <v>0</v>
      </c>
      <c r="R224" s="132"/>
      <c r="S224" s="132"/>
      <c r="T224" s="133"/>
      <c r="U224" s="132">
        <f>SUM(U225:U246)</f>
        <v>124.93000000000002</v>
      </c>
      <c r="AE224" t="s">
        <v>138</v>
      </c>
    </row>
    <row r="225" spans="1:60" outlineLevel="1" x14ac:dyDescent="0.2">
      <c r="A225" s="120">
        <v>111</v>
      </c>
      <c r="B225" s="127" t="s">
        <v>448</v>
      </c>
      <c r="C225" s="158" t="s">
        <v>449</v>
      </c>
      <c r="D225" s="129" t="s">
        <v>338</v>
      </c>
      <c r="E225" s="134">
        <v>1</v>
      </c>
      <c r="F225" s="137"/>
      <c r="G225" s="138">
        <f>ROUND(E225*F225,2)</f>
        <v>0</v>
      </c>
      <c r="H225" s="137"/>
      <c r="I225" s="138">
        <f>ROUND(E225*H225,2)</f>
        <v>0</v>
      </c>
      <c r="J225" s="137"/>
      <c r="K225" s="138">
        <f>ROUND(E225*J225,2)</f>
        <v>0</v>
      </c>
      <c r="L225" s="138">
        <v>21</v>
      </c>
      <c r="M225" s="138">
        <f>G225*(1+L225/100)</f>
        <v>0</v>
      </c>
      <c r="N225" s="129">
        <v>0</v>
      </c>
      <c r="O225" s="129">
        <f>ROUND(E225*N225,5)</f>
        <v>0</v>
      </c>
      <c r="P225" s="129">
        <v>0</v>
      </c>
      <c r="Q225" s="129">
        <f>ROUND(E225*P225,5)</f>
        <v>0</v>
      </c>
      <c r="R225" s="129"/>
      <c r="S225" s="129"/>
      <c r="T225" s="130">
        <v>0</v>
      </c>
      <c r="U225" s="129">
        <f>ROUND(E225*T225,2)</f>
        <v>0</v>
      </c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 t="s">
        <v>142</v>
      </c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19"/>
      <c r="AP225" s="119"/>
      <c r="AQ225" s="119"/>
      <c r="AR225" s="119"/>
      <c r="AS225" s="119"/>
      <c r="AT225" s="119"/>
      <c r="AU225" s="119"/>
      <c r="AV225" s="119"/>
      <c r="AW225" s="119"/>
      <c r="AX225" s="119"/>
      <c r="AY225" s="119"/>
      <c r="AZ225" s="119"/>
      <c r="BA225" s="119"/>
      <c r="BB225" s="119"/>
      <c r="BC225" s="119"/>
      <c r="BD225" s="119"/>
      <c r="BE225" s="119"/>
      <c r="BF225" s="119"/>
      <c r="BG225" s="119"/>
      <c r="BH225" s="119"/>
    </row>
    <row r="226" spans="1:60" outlineLevel="1" x14ac:dyDescent="0.2">
      <c r="A226" s="120"/>
      <c r="B226" s="127"/>
      <c r="C226" s="350" t="s">
        <v>450</v>
      </c>
      <c r="D226" s="351"/>
      <c r="E226" s="352"/>
      <c r="F226" s="353"/>
      <c r="G226" s="354"/>
      <c r="H226" s="138"/>
      <c r="I226" s="138"/>
      <c r="J226" s="138"/>
      <c r="K226" s="138"/>
      <c r="L226" s="138"/>
      <c r="M226" s="138"/>
      <c r="N226" s="129"/>
      <c r="O226" s="129"/>
      <c r="P226" s="129"/>
      <c r="Q226" s="129"/>
      <c r="R226" s="129"/>
      <c r="S226" s="129"/>
      <c r="T226" s="130"/>
      <c r="U226" s="12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 t="s">
        <v>451</v>
      </c>
      <c r="AF226" s="119"/>
      <c r="AG226" s="119"/>
      <c r="AH226" s="119"/>
      <c r="AI226" s="119"/>
      <c r="AJ226" s="119"/>
      <c r="AK226" s="119"/>
      <c r="AL226" s="119"/>
      <c r="AM226" s="119"/>
      <c r="AN226" s="119"/>
      <c r="AO226" s="119"/>
      <c r="AP226" s="119"/>
      <c r="AQ226" s="119"/>
      <c r="AR226" s="119"/>
      <c r="AS226" s="119"/>
      <c r="AT226" s="119"/>
      <c r="AU226" s="119"/>
      <c r="AV226" s="119"/>
      <c r="AW226" s="119"/>
      <c r="AX226" s="119"/>
      <c r="AY226" s="119"/>
      <c r="AZ226" s="119"/>
      <c r="BA226" s="122" t="str">
        <f>C226</f>
        <v>komínová vložka z plechu tl. 0,6 mm třídy ČSN 17349(DIN 14404)</v>
      </c>
      <c r="BB226" s="119"/>
      <c r="BC226" s="119"/>
      <c r="BD226" s="119"/>
      <c r="BE226" s="119"/>
      <c r="BF226" s="119"/>
      <c r="BG226" s="119"/>
      <c r="BH226" s="119"/>
    </row>
    <row r="227" spans="1:60" outlineLevel="1" x14ac:dyDescent="0.2">
      <c r="A227" s="120"/>
      <c r="B227" s="127"/>
      <c r="C227" s="350" t="s">
        <v>452</v>
      </c>
      <c r="D227" s="351"/>
      <c r="E227" s="352"/>
      <c r="F227" s="353"/>
      <c r="G227" s="354"/>
      <c r="H227" s="138"/>
      <c r="I227" s="138"/>
      <c r="J227" s="138"/>
      <c r="K227" s="138"/>
      <c r="L227" s="138"/>
      <c r="M227" s="138"/>
      <c r="N227" s="129"/>
      <c r="O227" s="129"/>
      <c r="P227" s="129"/>
      <c r="Q227" s="129"/>
      <c r="R227" s="129"/>
      <c r="S227" s="129"/>
      <c r="T227" s="130"/>
      <c r="U227" s="12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 t="s">
        <v>451</v>
      </c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22" t="str">
        <f>C227</f>
        <v>kotvení do fasády, základová konzolka</v>
      </c>
      <c r="BB227" s="119"/>
      <c r="BC227" s="119"/>
      <c r="BD227" s="119"/>
      <c r="BE227" s="119"/>
      <c r="BF227" s="119"/>
      <c r="BG227" s="119"/>
      <c r="BH227" s="119"/>
    </row>
    <row r="228" spans="1:60" outlineLevel="1" x14ac:dyDescent="0.2">
      <c r="A228" s="120"/>
      <c r="B228" s="127"/>
      <c r="C228" s="350" t="s">
        <v>453</v>
      </c>
      <c r="D228" s="351"/>
      <c r="E228" s="352"/>
      <c r="F228" s="353"/>
      <c r="G228" s="354"/>
      <c r="H228" s="138"/>
      <c r="I228" s="138"/>
      <c r="J228" s="138"/>
      <c r="K228" s="138"/>
      <c r="L228" s="138"/>
      <c r="M228" s="138"/>
      <c r="N228" s="129"/>
      <c r="O228" s="129"/>
      <c r="P228" s="129"/>
      <c r="Q228" s="129"/>
      <c r="R228" s="129"/>
      <c r="S228" s="129"/>
      <c r="T228" s="130"/>
      <c r="U228" s="129"/>
      <c r="V228" s="119"/>
      <c r="W228" s="119"/>
      <c r="X228" s="119"/>
      <c r="Y228" s="119"/>
      <c r="Z228" s="119"/>
      <c r="AA228" s="119"/>
      <c r="AB228" s="119"/>
      <c r="AC228" s="119"/>
      <c r="AD228" s="119"/>
      <c r="AE228" s="119" t="s">
        <v>451</v>
      </c>
      <c r="AF228" s="119"/>
      <c r="AG228" s="119"/>
      <c r="AH228" s="119"/>
      <c r="AI228" s="119"/>
      <c r="AJ228" s="119"/>
      <c r="AK228" s="119"/>
      <c r="AL228" s="119"/>
      <c r="AM228" s="119"/>
      <c r="AN228" s="119"/>
      <c r="AO228" s="119"/>
      <c r="AP228" s="119"/>
      <c r="AQ228" s="119"/>
      <c r="AR228" s="119"/>
      <c r="AS228" s="119"/>
      <c r="AT228" s="119"/>
      <c r="AU228" s="119"/>
      <c r="AV228" s="119"/>
      <c r="AW228" s="119"/>
      <c r="AX228" s="119"/>
      <c r="AY228" s="119"/>
      <c r="AZ228" s="119"/>
      <c r="BA228" s="122" t="str">
        <f>C228</f>
        <v>zolační vrstva z minerální plsti</v>
      </c>
      <c r="BB228" s="119"/>
      <c r="BC228" s="119"/>
      <c r="BD228" s="119"/>
      <c r="BE228" s="119"/>
      <c r="BF228" s="119"/>
      <c r="BG228" s="119"/>
      <c r="BH228" s="119"/>
    </row>
    <row r="229" spans="1:60" ht="22.5" outlineLevel="1" x14ac:dyDescent="0.2">
      <c r="A229" s="120">
        <v>112</v>
      </c>
      <c r="B229" s="127" t="s">
        <v>454</v>
      </c>
      <c r="C229" s="158" t="s">
        <v>455</v>
      </c>
      <c r="D229" s="129" t="s">
        <v>169</v>
      </c>
      <c r="E229" s="134">
        <v>215.74</v>
      </c>
      <c r="F229" s="137"/>
      <c r="G229" s="138">
        <f>ROUND(E229*F229,2)</f>
        <v>0</v>
      </c>
      <c r="H229" s="137"/>
      <c r="I229" s="138">
        <f>ROUND(E229*H229,2)</f>
        <v>0</v>
      </c>
      <c r="J229" s="137"/>
      <c r="K229" s="138">
        <f>ROUND(E229*J229,2)</f>
        <v>0</v>
      </c>
      <c r="L229" s="138">
        <v>21</v>
      </c>
      <c r="M229" s="138">
        <f>G229*(1+L229/100)</f>
        <v>0</v>
      </c>
      <c r="N229" s="129">
        <v>5.5900000000000004E-3</v>
      </c>
      <c r="O229" s="129">
        <f>ROUND(E229*N229,5)</f>
        <v>1.2059899999999999</v>
      </c>
      <c r="P229" s="129">
        <v>0</v>
      </c>
      <c r="Q229" s="129">
        <f>ROUND(E229*P229,5)</f>
        <v>0</v>
      </c>
      <c r="R229" s="129"/>
      <c r="S229" s="129"/>
      <c r="T229" s="130">
        <v>0.307</v>
      </c>
      <c r="U229" s="129">
        <f>ROUND(E229*T229,2)</f>
        <v>66.23</v>
      </c>
      <c r="V229" s="119"/>
      <c r="W229" s="119"/>
      <c r="X229" s="119"/>
      <c r="Y229" s="119"/>
      <c r="Z229" s="119"/>
      <c r="AA229" s="119"/>
      <c r="AB229" s="119"/>
      <c r="AC229" s="119"/>
      <c r="AD229" s="119"/>
      <c r="AE229" s="119" t="s">
        <v>142</v>
      </c>
      <c r="AF229" s="119"/>
      <c r="AG229" s="119"/>
      <c r="AH229" s="119"/>
      <c r="AI229" s="119"/>
      <c r="AJ229" s="119"/>
      <c r="AK229" s="119"/>
      <c r="AL229" s="119"/>
      <c r="AM229" s="119"/>
      <c r="AN229" s="119"/>
      <c r="AO229" s="119"/>
      <c r="AP229" s="119"/>
      <c r="AQ229" s="119"/>
      <c r="AR229" s="119"/>
      <c r="AS229" s="119"/>
      <c r="AT229" s="119"/>
      <c r="AU229" s="119"/>
      <c r="AV229" s="119"/>
      <c r="AW229" s="119"/>
      <c r="AX229" s="119"/>
      <c r="AY229" s="119"/>
      <c r="AZ229" s="119"/>
      <c r="BA229" s="119"/>
      <c r="BB229" s="119"/>
      <c r="BC229" s="119"/>
      <c r="BD229" s="119"/>
      <c r="BE229" s="119"/>
      <c r="BF229" s="119"/>
      <c r="BG229" s="119"/>
      <c r="BH229" s="119"/>
    </row>
    <row r="230" spans="1:60" outlineLevel="1" x14ac:dyDescent="0.2">
      <c r="A230" s="120">
        <v>113</v>
      </c>
      <c r="B230" s="127" t="s">
        <v>456</v>
      </c>
      <c r="C230" s="158" t="s">
        <v>457</v>
      </c>
      <c r="D230" s="129" t="s">
        <v>169</v>
      </c>
      <c r="E230" s="134">
        <v>215.74</v>
      </c>
      <c r="F230" s="137"/>
      <c r="G230" s="138">
        <f>ROUND(E230*F230,2)</f>
        <v>0</v>
      </c>
      <c r="H230" s="137"/>
      <c r="I230" s="138">
        <f>ROUND(E230*H230,2)</f>
        <v>0</v>
      </c>
      <c r="J230" s="137"/>
      <c r="K230" s="138">
        <f>ROUND(E230*J230,2)</f>
        <v>0</v>
      </c>
      <c r="L230" s="138">
        <v>21</v>
      </c>
      <c r="M230" s="138">
        <f>G230*(1+L230/100)</f>
        <v>0</v>
      </c>
      <c r="N230" s="129">
        <v>0</v>
      </c>
      <c r="O230" s="129">
        <f>ROUND(E230*N230,5)</f>
        <v>0</v>
      </c>
      <c r="P230" s="129">
        <v>0</v>
      </c>
      <c r="Q230" s="129">
        <f>ROUND(E230*P230,5)</f>
        <v>0</v>
      </c>
      <c r="R230" s="129"/>
      <c r="S230" s="129"/>
      <c r="T230" s="130">
        <v>1.35E-2</v>
      </c>
      <c r="U230" s="129">
        <f>ROUND(E230*T230,2)</f>
        <v>2.91</v>
      </c>
      <c r="V230" s="119"/>
      <c r="W230" s="119"/>
      <c r="X230" s="119"/>
      <c r="Y230" s="119"/>
      <c r="Z230" s="119"/>
      <c r="AA230" s="119"/>
      <c r="AB230" s="119"/>
      <c r="AC230" s="119"/>
      <c r="AD230" s="119"/>
      <c r="AE230" s="119" t="s">
        <v>142</v>
      </c>
      <c r="AF230" s="119"/>
      <c r="AG230" s="119"/>
      <c r="AH230" s="119"/>
      <c r="AI230" s="119"/>
      <c r="AJ230" s="119"/>
      <c r="AK230" s="119"/>
      <c r="AL230" s="119"/>
      <c r="AM230" s="119"/>
      <c r="AN230" s="119"/>
      <c r="AO230" s="119"/>
      <c r="AP230" s="119"/>
      <c r="AQ230" s="119"/>
      <c r="AR230" s="119"/>
      <c r="AS230" s="119"/>
      <c r="AT230" s="119"/>
      <c r="AU230" s="119"/>
      <c r="AV230" s="119"/>
      <c r="AW230" s="119"/>
      <c r="AX230" s="119"/>
      <c r="AY230" s="119"/>
      <c r="AZ230" s="119"/>
      <c r="BA230" s="119"/>
      <c r="BB230" s="119"/>
      <c r="BC230" s="119"/>
      <c r="BD230" s="119"/>
      <c r="BE230" s="119"/>
      <c r="BF230" s="119"/>
      <c r="BG230" s="119"/>
      <c r="BH230" s="119"/>
    </row>
    <row r="231" spans="1:60" outlineLevel="1" x14ac:dyDescent="0.2">
      <c r="A231" s="120">
        <v>114</v>
      </c>
      <c r="B231" s="127" t="s">
        <v>458</v>
      </c>
      <c r="C231" s="158" t="s">
        <v>459</v>
      </c>
      <c r="D231" s="129" t="s">
        <v>231</v>
      </c>
      <c r="E231" s="134">
        <v>12.6</v>
      </c>
      <c r="F231" s="137"/>
      <c r="G231" s="138">
        <f>ROUND(E231*F231,2)</f>
        <v>0</v>
      </c>
      <c r="H231" s="137"/>
      <c r="I231" s="138">
        <f>ROUND(E231*H231,2)</f>
        <v>0</v>
      </c>
      <c r="J231" s="137"/>
      <c r="K231" s="138">
        <f>ROUND(E231*J231,2)</f>
        <v>0</v>
      </c>
      <c r="L231" s="138">
        <v>21</v>
      </c>
      <c r="M231" s="138">
        <f>G231*(1+L231/100)</f>
        <v>0</v>
      </c>
      <c r="N231" s="129">
        <v>1.2800000000000001E-3</v>
      </c>
      <c r="O231" s="129">
        <f>ROUND(E231*N231,5)</f>
        <v>1.6129999999999999E-2</v>
      </c>
      <c r="P231" s="129">
        <v>0</v>
      </c>
      <c r="Q231" s="129">
        <f>ROUND(E231*P231,5)</f>
        <v>0</v>
      </c>
      <c r="R231" s="129"/>
      <c r="S231" s="129"/>
      <c r="T231" s="130">
        <v>0.24149999999999999</v>
      </c>
      <c r="U231" s="129">
        <f>ROUND(E231*T231,2)</f>
        <v>3.04</v>
      </c>
      <c r="V231" s="119"/>
      <c r="W231" s="119"/>
      <c r="X231" s="119"/>
      <c r="Y231" s="119"/>
      <c r="Z231" s="119"/>
      <c r="AA231" s="119"/>
      <c r="AB231" s="119"/>
      <c r="AC231" s="119"/>
      <c r="AD231" s="119"/>
      <c r="AE231" s="119" t="s">
        <v>142</v>
      </c>
      <c r="AF231" s="119"/>
      <c r="AG231" s="119"/>
      <c r="AH231" s="119"/>
      <c r="AI231" s="119"/>
      <c r="AJ231" s="119"/>
      <c r="AK231" s="119"/>
      <c r="AL231" s="119"/>
      <c r="AM231" s="119"/>
      <c r="AN231" s="119"/>
      <c r="AO231" s="119"/>
      <c r="AP231" s="119"/>
      <c r="AQ231" s="119"/>
      <c r="AR231" s="119"/>
      <c r="AS231" s="119"/>
      <c r="AT231" s="119"/>
      <c r="AU231" s="119"/>
      <c r="AV231" s="119"/>
      <c r="AW231" s="119"/>
      <c r="AX231" s="119"/>
      <c r="AY231" s="119"/>
      <c r="AZ231" s="119"/>
      <c r="BA231" s="119"/>
      <c r="BB231" s="119"/>
      <c r="BC231" s="119"/>
      <c r="BD231" s="119"/>
      <c r="BE231" s="119"/>
      <c r="BF231" s="119"/>
      <c r="BG231" s="119"/>
      <c r="BH231" s="119"/>
    </row>
    <row r="232" spans="1:60" outlineLevel="1" x14ac:dyDescent="0.2">
      <c r="A232" s="120"/>
      <c r="B232" s="127"/>
      <c r="C232" s="159" t="s">
        <v>460</v>
      </c>
      <c r="D232" s="131"/>
      <c r="E232" s="135">
        <v>12.6</v>
      </c>
      <c r="F232" s="138"/>
      <c r="G232" s="138"/>
      <c r="H232" s="138"/>
      <c r="I232" s="138"/>
      <c r="J232" s="138"/>
      <c r="K232" s="138"/>
      <c r="L232" s="138"/>
      <c r="M232" s="138"/>
      <c r="N232" s="129"/>
      <c r="O232" s="129"/>
      <c r="P232" s="129"/>
      <c r="Q232" s="129"/>
      <c r="R232" s="129"/>
      <c r="S232" s="129"/>
      <c r="T232" s="130"/>
      <c r="U232" s="129"/>
      <c r="V232" s="119"/>
      <c r="W232" s="119"/>
      <c r="X232" s="119"/>
      <c r="Y232" s="119"/>
      <c r="Z232" s="119"/>
      <c r="AA232" s="119"/>
      <c r="AB232" s="119"/>
      <c r="AC232" s="119"/>
      <c r="AD232" s="119"/>
      <c r="AE232" s="119" t="s">
        <v>144</v>
      </c>
      <c r="AF232" s="119">
        <v>0</v>
      </c>
      <c r="AG232" s="119"/>
      <c r="AH232" s="119"/>
      <c r="AI232" s="119"/>
      <c r="AJ232" s="119"/>
      <c r="AK232" s="119"/>
      <c r="AL232" s="119"/>
      <c r="AM232" s="119"/>
      <c r="AN232" s="119"/>
      <c r="AO232" s="119"/>
      <c r="AP232" s="119"/>
      <c r="AQ232" s="119"/>
      <c r="AR232" s="119"/>
      <c r="AS232" s="119"/>
      <c r="AT232" s="119"/>
      <c r="AU232" s="119"/>
      <c r="AV232" s="119"/>
      <c r="AW232" s="119"/>
      <c r="AX232" s="119"/>
      <c r="AY232" s="119"/>
      <c r="AZ232" s="119"/>
      <c r="BA232" s="119"/>
      <c r="BB232" s="119"/>
      <c r="BC232" s="119"/>
      <c r="BD232" s="119"/>
      <c r="BE232" s="119"/>
      <c r="BF232" s="119"/>
      <c r="BG232" s="119"/>
      <c r="BH232" s="119"/>
    </row>
    <row r="233" spans="1:60" outlineLevel="1" x14ac:dyDescent="0.2">
      <c r="A233" s="120">
        <v>115</v>
      </c>
      <c r="B233" s="127" t="s">
        <v>461</v>
      </c>
      <c r="C233" s="158" t="s">
        <v>462</v>
      </c>
      <c r="D233" s="129" t="s">
        <v>231</v>
      </c>
      <c r="E233" s="134">
        <v>33.4</v>
      </c>
      <c r="F233" s="137"/>
      <c r="G233" s="138">
        <f>ROUND(E233*F233,2)</f>
        <v>0</v>
      </c>
      <c r="H233" s="137"/>
      <c r="I233" s="138">
        <f>ROUND(E233*H233,2)</f>
        <v>0</v>
      </c>
      <c r="J233" s="137"/>
      <c r="K233" s="138">
        <f>ROUND(E233*J233,2)</f>
        <v>0</v>
      </c>
      <c r="L233" s="138">
        <v>21</v>
      </c>
      <c r="M233" s="138">
        <f>G233*(1+L233/100)</f>
        <v>0</v>
      </c>
      <c r="N233" s="129">
        <v>8.4999999999999995E-4</v>
      </c>
      <c r="O233" s="129">
        <f>ROUND(E233*N233,5)</f>
        <v>2.8389999999999999E-2</v>
      </c>
      <c r="P233" s="129">
        <v>0</v>
      </c>
      <c r="Q233" s="129">
        <f>ROUND(E233*P233,5)</f>
        <v>0</v>
      </c>
      <c r="R233" s="129"/>
      <c r="S233" s="129"/>
      <c r="T233" s="130">
        <v>0.12</v>
      </c>
      <c r="U233" s="129">
        <f>ROUND(E233*T233,2)</f>
        <v>4.01</v>
      </c>
      <c r="V233" s="119"/>
      <c r="W233" s="119"/>
      <c r="X233" s="119"/>
      <c r="Y233" s="119"/>
      <c r="Z233" s="119"/>
      <c r="AA233" s="119"/>
      <c r="AB233" s="119"/>
      <c r="AC233" s="119"/>
      <c r="AD233" s="119"/>
      <c r="AE233" s="119" t="s">
        <v>142</v>
      </c>
      <c r="AF233" s="119"/>
      <c r="AG233" s="119"/>
      <c r="AH233" s="119"/>
      <c r="AI233" s="119"/>
      <c r="AJ233" s="119"/>
      <c r="AK233" s="119"/>
      <c r="AL233" s="119"/>
      <c r="AM233" s="119"/>
      <c r="AN233" s="119"/>
      <c r="AO233" s="119"/>
      <c r="AP233" s="119"/>
      <c r="AQ233" s="119"/>
      <c r="AR233" s="119"/>
      <c r="AS233" s="119"/>
      <c r="AT233" s="119"/>
      <c r="AU233" s="119"/>
      <c r="AV233" s="119"/>
      <c r="AW233" s="119"/>
      <c r="AX233" s="119"/>
      <c r="AY233" s="119"/>
      <c r="AZ233" s="119"/>
      <c r="BA233" s="119"/>
      <c r="BB233" s="119"/>
      <c r="BC233" s="119"/>
      <c r="BD233" s="119"/>
      <c r="BE233" s="119"/>
      <c r="BF233" s="119"/>
      <c r="BG233" s="119"/>
      <c r="BH233" s="119"/>
    </row>
    <row r="234" spans="1:60" outlineLevel="1" x14ac:dyDescent="0.2">
      <c r="A234" s="120"/>
      <c r="B234" s="127"/>
      <c r="C234" s="159" t="s">
        <v>463</v>
      </c>
      <c r="D234" s="131"/>
      <c r="E234" s="135">
        <v>33.4</v>
      </c>
      <c r="F234" s="138"/>
      <c r="G234" s="138"/>
      <c r="H234" s="138"/>
      <c r="I234" s="138"/>
      <c r="J234" s="138"/>
      <c r="K234" s="138"/>
      <c r="L234" s="138"/>
      <c r="M234" s="138"/>
      <c r="N234" s="129"/>
      <c r="O234" s="129"/>
      <c r="P234" s="129"/>
      <c r="Q234" s="129"/>
      <c r="R234" s="129"/>
      <c r="S234" s="129"/>
      <c r="T234" s="130"/>
      <c r="U234" s="129"/>
      <c r="V234" s="119"/>
      <c r="W234" s="119"/>
      <c r="X234" s="119"/>
      <c r="Y234" s="119"/>
      <c r="Z234" s="119"/>
      <c r="AA234" s="119"/>
      <c r="AB234" s="119"/>
      <c r="AC234" s="119"/>
      <c r="AD234" s="119"/>
      <c r="AE234" s="119" t="s">
        <v>144</v>
      </c>
      <c r="AF234" s="119">
        <v>0</v>
      </c>
      <c r="AG234" s="119"/>
      <c r="AH234" s="119"/>
      <c r="AI234" s="119"/>
      <c r="AJ234" s="119"/>
      <c r="AK234" s="119"/>
      <c r="AL234" s="119"/>
      <c r="AM234" s="119"/>
      <c r="AN234" s="119"/>
      <c r="AO234" s="119"/>
      <c r="AP234" s="119"/>
      <c r="AQ234" s="119"/>
      <c r="AR234" s="119"/>
      <c r="AS234" s="119"/>
      <c r="AT234" s="119"/>
      <c r="AU234" s="119"/>
      <c r="AV234" s="119"/>
      <c r="AW234" s="119"/>
      <c r="AX234" s="119"/>
      <c r="AY234" s="119"/>
      <c r="AZ234" s="119"/>
      <c r="BA234" s="119"/>
      <c r="BB234" s="119"/>
      <c r="BC234" s="119"/>
      <c r="BD234" s="119"/>
      <c r="BE234" s="119"/>
      <c r="BF234" s="119"/>
      <c r="BG234" s="119"/>
      <c r="BH234" s="119"/>
    </row>
    <row r="235" spans="1:60" outlineLevel="1" x14ac:dyDescent="0.2">
      <c r="A235" s="120">
        <v>116</v>
      </c>
      <c r="B235" s="127" t="s">
        <v>464</v>
      </c>
      <c r="C235" s="158" t="s">
        <v>465</v>
      </c>
      <c r="D235" s="129" t="s">
        <v>231</v>
      </c>
      <c r="E235" s="134">
        <v>16.7</v>
      </c>
      <c r="F235" s="137"/>
      <c r="G235" s="138">
        <f>ROUND(E235*F235,2)</f>
        <v>0</v>
      </c>
      <c r="H235" s="137"/>
      <c r="I235" s="138">
        <f>ROUND(E235*H235,2)</f>
        <v>0</v>
      </c>
      <c r="J235" s="137"/>
      <c r="K235" s="138">
        <f>ROUND(E235*J235,2)</f>
        <v>0</v>
      </c>
      <c r="L235" s="138">
        <v>21</v>
      </c>
      <c r="M235" s="138">
        <f>G235*(1+L235/100)</f>
        <v>0</v>
      </c>
      <c r="N235" s="129">
        <v>1.4E-3</v>
      </c>
      <c r="O235" s="129">
        <f>ROUND(E235*N235,5)</f>
        <v>2.3380000000000001E-2</v>
      </c>
      <c r="P235" s="129">
        <v>0</v>
      </c>
      <c r="Q235" s="129">
        <f>ROUND(E235*P235,5)</f>
        <v>0</v>
      </c>
      <c r="R235" s="129"/>
      <c r="S235" s="129"/>
      <c r="T235" s="130">
        <v>0.18</v>
      </c>
      <c r="U235" s="129">
        <f>ROUND(E235*T235,2)</f>
        <v>3.01</v>
      </c>
      <c r="V235" s="119"/>
      <c r="W235" s="119"/>
      <c r="X235" s="119"/>
      <c r="Y235" s="119"/>
      <c r="Z235" s="119"/>
      <c r="AA235" s="119"/>
      <c r="AB235" s="119"/>
      <c r="AC235" s="119"/>
      <c r="AD235" s="119"/>
      <c r="AE235" s="119" t="s">
        <v>142</v>
      </c>
      <c r="AF235" s="119"/>
      <c r="AG235" s="119"/>
      <c r="AH235" s="119"/>
      <c r="AI235" s="119"/>
      <c r="AJ235" s="119"/>
      <c r="AK235" s="119"/>
      <c r="AL235" s="119"/>
      <c r="AM235" s="119"/>
      <c r="AN235" s="119"/>
      <c r="AO235" s="119"/>
      <c r="AP235" s="119"/>
      <c r="AQ235" s="119"/>
      <c r="AR235" s="119"/>
      <c r="AS235" s="119"/>
      <c r="AT235" s="119"/>
      <c r="AU235" s="119"/>
      <c r="AV235" s="119"/>
      <c r="AW235" s="119"/>
      <c r="AX235" s="119"/>
      <c r="AY235" s="119"/>
      <c r="AZ235" s="119"/>
      <c r="BA235" s="119"/>
      <c r="BB235" s="119"/>
      <c r="BC235" s="119"/>
      <c r="BD235" s="119"/>
      <c r="BE235" s="119"/>
      <c r="BF235" s="119"/>
      <c r="BG235" s="119"/>
      <c r="BH235" s="119"/>
    </row>
    <row r="236" spans="1:60" outlineLevel="1" x14ac:dyDescent="0.2">
      <c r="A236" s="120">
        <v>117</v>
      </c>
      <c r="B236" s="127" t="s">
        <v>466</v>
      </c>
      <c r="C236" s="158" t="s">
        <v>467</v>
      </c>
      <c r="D236" s="129" t="s">
        <v>231</v>
      </c>
      <c r="E236" s="134">
        <v>16.7</v>
      </c>
      <c r="F236" s="137"/>
      <c r="G236" s="138">
        <f>ROUND(E236*F236,2)</f>
        <v>0</v>
      </c>
      <c r="H236" s="137"/>
      <c r="I236" s="138">
        <f>ROUND(E236*H236,2)</f>
        <v>0</v>
      </c>
      <c r="J236" s="137"/>
      <c r="K236" s="138">
        <f>ROUND(E236*J236,2)</f>
        <v>0</v>
      </c>
      <c r="L236" s="138">
        <v>21</v>
      </c>
      <c r="M236" s="138">
        <f>G236*(1+L236/100)</f>
        <v>0</v>
      </c>
      <c r="N236" s="129">
        <v>0</v>
      </c>
      <c r="O236" s="129">
        <f>ROUND(E236*N236,5)</f>
        <v>0</v>
      </c>
      <c r="P236" s="129">
        <v>0</v>
      </c>
      <c r="Q236" s="129">
        <f>ROUND(E236*P236,5)</f>
        <v>0</v>
      </c>
      <c r="R236" s="129"/>
      <c r="S236" s="129"/>
      <c r="T236" s="130">
        <v>1.0999999999999999E-2</v>
      </c>
      <c r="U236" s="129">
        <f>ROUND(E236*T236,2)</f>
        <v>0.18</v>
      </c>
      <c r="V236" s="119"/>
      <c r="W236" s="119"/>
      <c r="X236" s="119"/>
      <c r="Y236" s="119"/>
      <c r="Z236" s="119"/>
      <c r="AA236" s="119"/>
      <c r="AB236" s="119"/>
      <c r="AC236" s="119"/>
      <c r="AD236" s="119"/>
      <c r="AE236" s="119" t="s">
        <v>142</v>
      </c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19"/>
      <c r="AP236" s="119"/>
      <c r="AQ236" s="119"/>
      <c r="AR236" s="119"/>
      <c r="AS236" s="119"/>
      <c r="AT236" s="119"/>
      <c r="AU236" s="119"/>
      <c r="AV236" s="119"/>
      <c r="AW236" s="119"/>
      <c r="AX236" s="119"/>
      <c r="AY236" s="119"/>
      <c r="AZ236" s="119"/>
      <c r="BA236" s="119"/>
      <c r="BB236" s="119"/>
      <c r="BC236" s="119"/>
      <c r="BD236" s="119"/>
      <c r="BE236" s="119"/>
      <c r="BF236" s="119"/>
      <c r="BG236" s="119"/>
      <c r="BH236" s="119"/>
    </row>
    <row r="237" spans="1:60" outlineLevel="1" x14ac:dyDescent="0.2">
      <c r="A237" s="120">
        <v>118</v>
      </c>
      <c r="B237" s="127" t="s">
        <v>468</v>
      </c>
      <c r="C237" s="158" t="s">
        <v>469</v>
      </c>
      <c r="D237" s="129" t="s">
        <v>231</v>
      </c>
      <c r="E237" s="134">
        <v>16.7</v>
      </c>
      <c r="F237" s="137"/>
      <c r="G237" s="138">
        <f>ROUND(E237*F237,2)</f>
        <v>0</v>
      </c>
      <c r="H237" s="137"/>
      <c r="I237" s="138">
        <f>ROUND(E237*H237,2)</f>
        <v>0</v>
      </c>
      <c r="J237" s="137"/>
      <c r="K237" s="138">
        <f>ROUND(E237*J237,2)</f>
        <v>0</v>
      </c>
      <c r="L237" s="138">
        <v>21</v>
      </c>
      <c r="M237" s="138">
        <f>G237*(1+L237/100)</f>
        <v>0</v>
      </c>
      <c r="N237" s="129">
        <v>0</v>
      </c>
      <c r="O237" s="129">
        <f>ROUND(E237*N237,5)</f>
        <v>0</v>
      </c>
      <c r="P237" s="129">
        <v>0</v>
      </c>
      <c r="Q237" s="129">
        <f>ROUND(E237*P237,5)</f>
        <v>0</v>
      </c>
      <c r="R237" s="129"/>
      <c r="S237" s="129"/>
      <c r="T237" s="130">
        <v>5.7500000000000002E-2</v>
      </c>
      <c r="U237" s="129">
        <f>ROUND(E237*T237,2)</f>
        <v>0.96</v>
      </c>
      <c r="V237" s="119"/>
      <c r="W237" s="119"/>
      <c r="X237" s="119"/>
      <c r="Y237" s="119"/>
      <c r="Z237" s="119"/>
      <c r="AA237" s="119"/>
      <c r="AB237" s="119"/>
      <c r="AC237" s="119"/>
      <c r="AD237" s="119"/>
      <c r="AE237" s="119" t="s">
        <v>142</v>
      </c>
      <c r="AF237" s="119"/>
      <c r="AG237" s="119"/>
      <c r="AH237" s="119"/>
      <c r="AI237" s="119"/>
      <c r="AJ237" s="119"/>
      <c r="AK237" s="119"/>
      <c r="AL237" s="119"/>
      <c r="AM237" s="119"/>
      <c r="AN237" s="119"/>
      <c r="AO237" s="119"/>
      <c r="AP237" s="119"/>
      <c r="AQ237" s="119"/>
      <c r="AR237" s="119"/>
      <c r="AS237" s="119"/>
      <c r="AT237" s="119"/>
      <c r="AU237" s="119"/>
      <c r="AV237" s="119"/>
      <c r="AW237" s="119"/>
      <c r="AX237" s="119"/>
      <c r="AY237" s="119"/>
      <c r="AZ237" s="119"/>
      <c r="BA237" s="119"/>
      <c r="BB237" s="119"/>
      <c r="BC237" s="119"/>
      <c r="BD237" s="119"/>
      <c r="BE237" s="119"/>
      <c r="BF237" s="119"/>
      <c r="BG237" s="119"/>
      <c r="BH237" s="119"/>
    </row>
    <row r="238" spans="1:60" outlineLevel="1" x14ac:dyDescent="0.2">
      <c r="A238" s="120">
        <v>119</v>
      </c>
      <c r="B238" s="127" t="s">
        <v>470</v>
      </c>
      <c r="C238" s="158" t="s">
        <v>471</v>
      </c>
      <c r="D238" s="129" t="s">
        <v>231</v>
      </c>
      <c r="E238" s="134">
        <v>33.4</v>
      </c>
      <c r="F238" s="137"/>
      <c r="G238" s="138">
        <f>ROUND(E238*F238,2)</f>
        <v>0</v>
      </c>
      <c r="H238" s="137"/>
      <c r="I238" s="138">
        <f>ROUND(E238*H238,2)</f>
        <v>0</v>
      </c>
      <c r="J238" s="137"/>
      <c r="K238" s="138">
        <f>ROUND(E238*J238,2)</f>
        <v>0</v>
      </c>
      <c r="L238" s="138">
        <v>21</v>
      </c>
      <c r="M238" s="138">
        <f>G238*(1+L238/100)</f>
        <v>0</v>
      </c>
      <c r="N238" s="129">
        <v>2.2499999999999998E-3</v>
      </c>
      <c r="O238" s="129">
        <f>ROUND(E238*N238,5)</f>
        <v>7.5149999999999995E-2</v>
      </c>
      <c r="P238" s="129">
        <v>0</v>
      </c>
      <c r="Q238" s="129">
        <f>ROUND(E238*P238,5)</f>
        <v>0</v>
      </c>
      <c r="R238" s="129"/>
      <c r="S238" s="129"/>
      <c r="T238" s="130">
        <v>0.36399999999999999</v>
      </c>
      <c r="U238" s="129">
        <f>ROUND(E238*T238,2)</f>
        <v>12.16</v>
      </c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 t="s">
        <v>142</v>
      </c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  <c r="BB238" s="119"/>
      <c r="BC238" s="119"/>
      <c r="BD238" s="119"/>
      <c r="BE238" s="119"/>
      <c r="BF238" s="119"/>
      <c r="BG238" s="119"/>
      <c r="BH238" s="119"/>
    </row>
    <row r="239" spans="1:60" outlineLevel="1" x14ac:dyDescent="0.2">
      <c r="A239" s="120"/>
      <c r="B239" s="127"/>
      <c r="C239" s="159" t="s">
        <v>463</v>
      </c>
      <c r="D239" s="131"/>
      <c r="E239" s="135">
        <v>33.4</v>
      </c>
      <c r="F239" s="138"/>
      <c r="G239" s="138"/>
      <c r="H239" s="138"/>
      <c r="I239" s="138"/>
      <c r="J239" s="138"/>
      <c r="K239" s="138"/>
      <c r="L239" s="138"/>
      <c r="M239" s="138"/>
      <c r="N239" s="129"/>
      <c r="O239" s="129"/>
      <c r="P239" s="129"/>
      <c r="Q239" s="129"/>
      <c r="R239" s="129"/>
      <c r="S239" s="129"/>
      <c r="T239" s="130"/>
      <c r="U239" s="12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 t="s">
        <v>144</v>
      </c>
      <c r="AF239" s="119">
        <v>0</v>
      </c>
      <c r="AG239" s="119"/>
      <c r="AH239" s="119"/>
      <c r="AI239" s="119"/>
      <c r="AJ239" s="119"/>
      <c r="AK239" s="119"/>
      <c r="AL239" s="119"/>
      <c r="AM239" s="119"/>
      <c r="AN239" s="119"/>
      <c r="AO239" s="119"/>
      <c r="AP239" s="119"/>
      <c r="AQ239" s="119"/>
      <c r="AR239" s="119"/>
      <c r="AS239" s="119"/>
      <c r="AT239" s="119"/>
      <c r="AU239" s="119"/>
      <c r="AV239" s="119"/>
      <c r="AW239" s="119"/>
      <c r="AX239" s="119"/>
      <c r="AY239" s="119"/>
      <c r="AZ239" s="119"/>
      <c r="BA239" s="119"/>
      <c r="BB239" s="119"/>
      <c r="BC239" s="119"/>
      <c r="BD239" s="119"/>
      <c r="BE239" s="119"/>
      <c r="BF239" s="119"/>
      <c r="BG239" s="119"/>
      <c r="BH239" s="119"/>
    </row>
    <row r="240" spans="1:60" outlineLevel="1" x14ac:dyDescent="0.2">
      <c r="A240" s="120">
        <v>120</v>
      </c>
      <c r="B240" s="127" t="s">
        <v>472</v>
      </c>
      <c r="C240" s="158" t="s">
        <v>473</v>
      </c>
      <c r="D240" s="129" t="s">
        <v>231</v>
      </c>
      <c r="E240" s="134">
        <v>12.4</v>
      </c>
      <c r="F240" s="137"/>
      <c r="G240" s="138">
        <f>ROUND(E240*F240,2)</f>
        <v>0</v>
      </c>
      <c r="H240" s="137"/>
      <c r="I240" s="138">
        <f>ROUND(E240*H240,2)</f>
        <v>0</v>
      </c>
      <c r="J240" s="137"/>
      <c r="K240" s="138">
        <f>ROUND(E240*J240,2)</f>
        <v>0</v>
      </c>
      <c r="L240" s="138">
        <v>21</v>
      </c>
      <c r="M240" s="138">
        <f>G240*(1+L240/100)</f>
        <v>0</v>
      </c>
      <c r="N240" s="129">
        <v>3.1199999999999999E-3</v>
      </c>
      <c r="O240" s="129">
        <f>ROUND(E240*N240,5)</f>
        <v>3.8690000000000002E-2</v>
      </c>
      <c r="P240" s="129">
        <v>0</v>
      </c>
      <c r="Q240" s="129">
        <f>ROUND(E240*P240,5)</f>
        <v>0</v>
      </c>
      <c r="R240" s="129"/>
      <c r="S240" s="129"/>
      <c r="T240" s="130">
        <v>0.29399999999999998</v>
      </c>
      <c r="U240" s="129">
        <f>ROUND(E240*T240,2)</f>
        <v>3.65</v>
      </c>
      <c r="V240" s="119"/>
      <c r="W240" s="119"/>
      <c r="X240" s="119"/>
      <c r="Y240" s="119"/>
      <c r="Z240" s="119"/>
      <c r="AA240" s="119"/>
      <c r="AB240" s="119"/>
      <c r="AC240" s="119"/>
      <c r="AD240" s="119"/>
      <c r="AE240" s="119" t="s">
        <v>142</v>
      </c>
      <c r="AF240" s="119"/>
      <c r="AG240" s="119"/>
      <c r="AH240" s="119"/>
      <c r="AI240" s="119"/>
      <c r="AJ240" s="119"/>
      <c r="AK240" s="119"/>
      <c r="AL240" s="119"/>
      <c r="AM240" s="119"/>
      <c r="AN240" s="119"/>
      <c r="AO240" s="119"/>
      <c r="AP240" s="119"/>
      <c r="AQ240" s="119"/>
      <c r="AR240" s="119"/>
      <c r="AS240" s="119"/>
      <c r="AT240" s="119"/>
      <c r="AU240" s="119"/>
      <c r="AV240" s="119"/>
      <c r="AW240" s="119"/>
      <c r="AX240" s="119"/>
      <c r="AY240" s="119"/>
      <c r="AZ240" s="119"/>
      <c r="BA240" s="119"/>
      <c r="BB240" s="119"/>
      <c r="BC240" s="119"/>
      <c r="BD240" s="119"/>
      <c r="BE240" s="119"/>
      <c r="BF240" s="119"/>
      <c r="BG240" s="119"/>
      <c r="BH240" s="119"/>
    </row>
    <row r="241" spans="1:60" outlineLevel="1" x14ac:dyDescent="0.2">
      <c r="A241" s="120"/>
      <c r="B241" s="127"/>
      <c r="C241" s="159" t="s">
        <v>474</v>
      </c>
      <c r="D241" s="131"/>
      <c r="E241" s="135">
        <v>12.4</v>
      </c>
      <c r="F241" s="138"/>
      <c r="G241" s="138"/>
      <c r="H241" s="138"/>
      <c r="I241" s="138"/>
      <c r="J241" s="138"/>
      <c r="K241" s="138"/>
      <c r="L241" s="138"/>
      <c r="M241" s="138"/>
      <c r="N241" s="129"/>
      <c r="O241" s="129"/>
      <c r="P241" s="129"/>
      <c r="Q241" s="129"/>
      <c r="R241" s="129"/>
      <c r="S241" s="129"/>
      <c r="T241" s="130"/>
      <c r="U241" s="129"/>
      <c r="V241" s="119"/>
      <c r="W241" s="119"/>
      <c r="X241" s="119"/>
      <c r="Y241" s="119"/>
      <c r="Z241" s="119"/>
      <c r="AA241" s="119"/>
      <c r="AB241" s="119"/>
      <c r="AC241" s="119"/>
      <c r="AD241" s="119"/>
      <c r="AE241" s="119" t="s">
        <v>144</v>
      </c>
      <c r="AF241" s="119">
        <v>0</v>
      </c>
      <c r="AG241" s="119"/>
      <c r="AH241" s="119"/>
      <c r="AI241" s="119"/>
      <c r="AJ241" s="119"/>
      <c r="AK241" s="119"/>
      <c r="AL241" s="119"/>
      <c r="AM241" s="119"/>
      <c r="AN241" s="119"/>
      <c r="AO241" s="119"/>
      <c r="AP241" s="119"/>
      <c r="AQ241" s="119"/>
      <c r="AR241" s="119"/>
      <c r="AS241" s="119"/>
      <c r="AT241" s="119"/>
      <c r="AU241" s="119"/>
      <c r="AV241" s="119"/>
      <c r="AW241" s="119"/>
      <c r="AX241" s="119"/>
      <c r="AY241" s="119"/>
      <c r="AZ241" s="119"/>
      <c r="BA241" s="119"/>
      <c r="BB241" s="119"/>
      <c r="BC241" s="119"/>
      <c r="BD241" s="119"/>
      <c r="BE241" s="119"/>
      <c r="BF241" s="119"/>
      <c r="BG241" s="119"/>
      <c r="BH241" s="119"/>
    </row>
    <row r="242" spans="1:60" outlineLevel="1" x14ac:dyDescent="0.2">
      <c r="A242" s="120">
        <v>121</v>
      </c>
      <c r="B242" s="127" t="s">
        <v>475</v>
      </c>
      <c r="C242" s="158" t="s">
        <v>476</v>
      </c>
      <c r="D242" s="129" t="s">
        <v>164</v>
      </c>
      <c r="E242" s="134">
        <v>2</v>
      </c>
      <c r="F242" s="137"/>
      <c r="G242" s="138">
        <f>ROUND(E242*F242,2)</f>
        <v>0</v>
      </c>
      <c r="H242" s="137"/>
      <c r="I242" s="138">
        <f>ROUND(E242*H242,2)</f>
        <v>0</v>
      </c>
      <c r="J242" s="137"/>
      <c r="K242" s="138">
        <f>ROUND(E242*J242,2)</f>
        <v>0</v>
      </c>
      <c r="L242" s="138">
        <v>21</v>
      </c>
      <c r="M242" s="138">
        <f>G242*(1+L242/100)</f>
        <v>0</v>
      </c>
      <c r="N242" s="129">
        <v>4.0000000000000002E-4</v>
      </c>
      <c r="O242" s="129">
        <f>ROUND(E242*N242,5)</f>
        <v>8.0000000000000004E-4</v>
      </c>
      <c r="P242" s="129">
        <v>0</v>
      </c>
      <c r="Q242" s="129">
        <f>ROUND(E242*P242,5)</f>
        <v>0</v>
      </c>
      <c r="R242" s="129"/>
      <c r="S242" s="129"/>
      <c r="T242" s="130">
        <v>0.45</v>
      </c>
      <c r="U242" s="129">
        <f>ROUND(E242*T242,2)</f>
        <v>0.9</v>
      </c>
      <c r="V242" s="119"/>
      <c r="W242" s="119"/>
      <c r="X242" s="119"/>
      <c r="Y242" s="119"/>
      <c r="Z242" s="119"/>
      <c r="AA242" s="119"/>
      <c r="AB242" s="119"/>
      <c r="AC242" s="119"/>
      <c r="AD242" s="119"/>
      <c r="AE242" s="119" t="s">
        <v>142</v>
      </c>
      <c r="AF242" s="119"/>
      <c r="AG242" s="119"/>
      <c r="AH242" s="119"/>
      <c r="AI242" s="119"/>
      <c r="AJ242" s="119"/>
      <c r="AK242" s="119"/>
      <c r="AL242" s="119"/>
      <c r="AM242" s="119"/>
      <c r="AN242" s="119"/>
      <c r="AO242" s="119"/>
      <c r="AP242" s="119"/>
      <c r="AQ242" s="119"/>
      <c r="AR242" s="119"/>
      <c r="AS242" s="119"/>
      <c r="AT242" s="119"/>
      <c r="AU242" s="119"/>
      <c r="AV242" s="119"/>
      <c r="AW242" s="119"/>
      <c r="AX242" s="119"/>
      <c r="AY242" s="119"/>
      <c r="AZ242" s="119"/>
      <c r="BA242" s="119"/>
      <c r="BB242" s="119"/>
      <c r="BC242" s="119"/>
      <c r="BD242" s="119"/>
      <c r="BE242" s="119"/>
      <c r="BF242" s="119"/>
      <c r="BG242" s="119"/>
      <c r="BH242" s="119"/>
    </row>
    <row r="243" spans="1:60" outlineLevel="1" x14ac:dyDescent="0.2">
      <c r="A243" s="120">
        <v>122</v>
      </c>
      <c r="B243" s="127" t="s">
        <v>477</v>
      </c>
      <c r="C243" s="158" t="s">
        <v>478</v>
      </c>
      <c r="D243" s="129" t="s">
        <v>231</v>
      </c>
      <c r="E243" s="134">
        <v>2.2000000000000002</v>
      </c>
      <c r="F243" s="137"/>
      <c r="G243" s="138">
        <f>ROUND(E243*F243,2)</f>
        <v>0</v>
      </c>
      <c r="H243" s="137"/>
      <c r="I243" s="138">
        <f>ROUND(E243*H243,2)</f>
        <v>0</v>
      </c>
      <c r="J243" s="137"/>
      <c r="K243" s="138">
        <f>ROUND(E243*J243,2)</f>
        <v>0</v>
      </c>
      <c r="L243" s="138">
        <v>21</v>
      </c>
      <c r="M243" s="138">
        <f>G243*(1+L243/100)</f>
        <v>0</v>
      </c>
      <c r="N243" s="129">
        <v>3.0400000000000002E-3</v>
      </c>
      <c r="O243" s="129">
        <f>ROUND(E243*N243,5)</f>
        <v>6.6899999999999998E-3</v>
      </c>
      <c r="P243" s="129">
        <v>0</v>
      </c>
      <c r="Q243" s="129">
        <f>ROUND(E243*P243,5)</f>
        <v>0</v>
      </c>
      <c r="R243" s="129"/>
      <c r="S243" s="129"/>
      <c r="T243" s="130">
        <v>0.98111000000000004</v>
      </c>
      <c r="U243" s="129">
        <f>ROUND(E243*T243,2)</f>
        <v>2.16</v>
      </c>
      <c r="V243" s="119"/>
      <c r="W243" s="119"/>
      <c r="X243" s="119"/>
      <c r="Y243" s="119"/>
      <c r="Z243" s="119"/>
      <c r="AA243" s="119"/>
      <c r="AB243" s="119"/>
      <c r="AC243" s="119"/>
      <c r="AD243" s="119"/>
      <c r="AE243" s="119" t="s">
        <v>142</v>
      </c>
      <c r="AF243" s="119"/>
      <c r="AG243" s="119"/>
      <c r="AH243" s="119"/>
      <c r="AI243" s="119"/>
      <c r="AJ243" s="119"/>
      <c r="AK243" s="119"/>
      <c r="AL243" s="119"/>
      <c r="AM243" s="119"/>
      <c r="AN243" s="119"/>
      <c r="AO243" s="119"/>
      <c r="AP243" s="119"/>
      <c r="AQ243" s="119"/>
      <c r="AR243" s="119"/>
      <c r="AS243" s="119"/>
      <c r="AT243" s="119"/>
      <c r="AU243" s="119"/>
      <c r="AV243" s="119"/>
      <c r="AW243" s="119"/>
      <c r="AX243" s="119"/>
      <c r="AY243" s="119"/>
      <c r="AZ243" s="119"/>
      <c r="BA243" s="119"/>
      <c r="BB243" s="119"/>
      <c r="BC243" s="119"/>
      <c r="BD243" s="119"/>
      <c r="BE243" s="119"/>
      <c r="BF243" s="119"/>
      <c r="BG243" s="119"/>
      <c r="BH243" s="119"/>
    </row>
    <row r="244" spans="1:60" outlineLevel="1" x14ac:dyDescent="0.2">
      <c r="A244" s="120">
        <v>123</v>
      </c>
      <c r="B244" s="127" t="s">
        <v>479</v>
      </c>
      <c r="C244" s="158" t="s">
        <v>480</v>
      </c>
      <c r="D244" s="129" t="s">
        <v>169</v>
      </c>
      <c r="E244" s="134">
        <v>215.74</v>
      </c>
      <c r="F244" s="137"/>
      <c r="G244" s="138">
        <f>ROUND(E244*F244,2)</f>
        <v>0</v>
      </c>
      <c r="H244" s="137"/>
      <c r="I244" s="138">
        <f>ROUND(E244*H244,2)</f>
        <v>0</v>
      </c>
      <c r="J244" s="137"/>
      <c r="K244" s="138">
        <f>ROUND(E244*J244,2)</f>
        <v>0</v>
      </c>
      <c r="L244" s="138">
        <v>21</v>
      </c>
      <c r="M244" s="138">
        <f>G244*(1+L244/100)</f>
        <v>0</v>
      </c>
      <c r="N244" s="129">
        <v>9.0000000000000006E-5</v>
      </c>
      <c r="O244" s="129">
        <f>ROUND(E244*N244,5)</f>
        <v>1.942E-2</v>
      </c>
      <c r="P244" s="129">
        <v>0</v>
      </c>
      <c r="Q244" s="129">
        <f>ROUND(E244*P244,5)</f>
        <v>0</v>
      </c>
      <c r="R244" s="129"/>
      <c r="S244" s="129"/>
      <c r="T244" s="130">
        <v>7.0000000000000007E-2</v>
      </c>
      <c r="U244" s="129">
        <f>ROUND(E244*T244,2)</f>
        <v>15.1</v>
      </c>
      <c r="V244" s="119"/>
      <c r="W244" s="119"/>
      <c r="X244" s="119"/>
      <c r="Y244" s="119"/>
      <c r="Z244" s="119"/>
      <c r="AA244" s="119"/>
      <c r="AB244" s="119"/>
      <c r="AC244" s="119"/>
      <c r="AD244" s="119"/>
      <c r="AE244" s="119" t="s">
        <v>142</v>
      </c>
      <c r="AF244" s="119"/>
      <c r="AG244" s="119"/>
      <c r="AH244" s="119"/>
      <c r="AI244" s="119"/>
      <c r="AJ244" s="119"/>
      <c r="AK244" s="119"/>
      <c r="AL244" s="119"/>
      <c r="AM244" s="119"/>
      <c r="AN244" s="119"/>
      <c r="AO244" s="119"/>
      <c r="AP244" s="119"/>
      <c r="AQ244" s="119"/>
      <c r="AR244" s="119"/>
      <c r="AS244" s="119"/>
      <c r="AT244" s="119"/>
      <c r="AU244" s="119"/>
      <c r="AV244" s="119"/>
      <c r="AW244" s="119"/>
      <c r="AX244" s="119"/>
      <c r="AY244" s="119"/>
      <c r="AZ244" s="119"/>
      <c r="BA244" s="119"/>
      <c r="BB244" s="119"/>
      <c r="BC244" s="119"/>
      <c r="BD244" s="119"/>
      <c r="BE244" s="119"/>
      <c r="BF244" s="119"/>
      <c r="BG244" s="119"/>
      <c r="BH244" s="119"/>
    </row>
    <row r="245" spans="1:60" outlineLevel="1" x14ac:dyDescent="0.2">
      <c r="A245" s="120">
        <v>124</v>
      </c>
      <c r="B245" s="127" t="s">
        <v>481</v>
      </c>
      <c r="C245" s="158" t="s">
        <v>482</v>
      </c>
      <c r="D245" s="129" t="s">
        <v>231</v>
      </c>
      <c r="E245" s="134">
        <v>13.4</v>
      </c>
      <c r="F245" s="137"/>
      <c r="G245" s="138">
        <f>ROUND(E245*F245,2)</f>
        <v>0</v>
      </c>
      <c r="H245" s="137"/>
      <c r="I245" s="138">
        <f>ROUND(E245*H245,2)</f>
        <v>0</v>
      </c>
      <c r="J245" s="137"/>
      <c r="K245" s="138">
        <f>ROUND(E245*J245,2)</f>
        <v>0</v>
      </c>
      <c r="L245" s="138">
        <v>21</v>
      </c>
      <c r="M245" s="138">
        <f>G245*(1+L245/100)</f>
        <v>0</v>
      </c>
      <c r="N245" s="129">
        <v>1.58E-3</v>
      </c>
      <c r="O245" s="129">
        <f>ROUND(E245*N245,5)</f>
        <v>2.1170000000000001E-2</v>
      </c>
      <c r="P245" s="129">
        <v>0</v>
      </c>
      <c r="Q245" s="129">
        <f>ROUND(E245*P245,5)</f>
        <v>0</v>
      </c>
      <c r="R245" s="129"/>
      <c r="S245" s="129"/>
      <c r="T245" s="130">
        <v>0.79281999999999997</v>
      </c>
      <c r="U245" s="129">
        <f>ROUND(E245*T245,2)</f>
        <v>10.62</v>
      </c>
      <c r="V245" s="119"/>
      <c r="W245" s="119"/>
      <c r="X245" s="119"/>
      <c r="Y245" s="119"/>
      <c r="Z245" s="119"/>
      <c r="AA245" s="119"/>
      <c r="AB245" s="119"/>
      <c r="AC245" s="119"/>
      <c r="AD245" s="119"/>
      <c r="AE245" s="119" t="s">
        <v>142</v>
      </c>
      <c r="AF245" s="119"/>
      <c r="AG245" s="119"/>
      <c r="AH245" s="119"/>
      <c r="AI245" s="119"/>
      <c r="AJ245" s="119"/>
      <c r="AK245" s="119"/>
      <c r="AL245" s="119"/>
      <c r="AM245" s="119"/>
      <c r="AN245" s="119"/>
      <c r="AO245" s="119"/>
      <c r="AP245" s="119"/>
      <c r="AQ245" s="119"/>
      <c r="AR245" s="119"/>
      <c r="AS245" s="119"/>
      <c r="AT245" s="119"/>
      <c r="AU245" s="119"/>
      <c r="AV245" s="119"/>
      <c r="AW245" s="119"/>
      <c r="AX245" s="119"/>
      <c r="AY245" s="119"/>
      <c r="AZ245" s="119"/>
      <c r="BA245" s="119"/>
      <c r="BB245" s="119"/>
      <c r="BC245" s="119"/>
      <c r="BD245" s="119"/>
      <c r="BE245" s="119"/>
      <c r="BF245" s="119"/>
      <c r="BG245" s="119"/>
      <c r="BH245" s="119"/>
    </row>
    <row r="246" spans="1:60" outlineLevel="1" x14ac:dyDescent="0.2">
      <c r="A246" s="120"/>
      <c r="B246" s="127"/>
      <c r="C246" s="159" t="s">
        <v>483</v>
      </c>
      <c r="D246" s="131"/>
      <c r="E246" s="135">
        <v>13.4</v>
      </c>
      <c r="F246" s="138"/>
      <c r="G246" s="138"/>
      <c r="H246" s="138"/>
      <c r="I246" s="138"/>
      <c r="J246" s="138"/>
      <c r="K246" s="138"/>
      <c r="L246" s="138"/>
      <c r="M246" s="138"/>
      <c r="N246" s="129"/>
      <c r="O246" s="129"/>
      <c r="P246" s="129"/>
      <c r="Q246" s="129"/>
      <c r="R246" s="129"/>
      <c r="S246" s="129"/>
      <c r="T246" s="130"/>
      <c r="U246" s="129"/>
      <c r="V246" s="119"/>
      <c r="W246" s="119"/>
      <c r="X246" s="119"/>
      <c r="Y246" s="119"/>
      <c r="Z246" s="119"/>
      <c r="AA246" s="119"/>
      <c r="AB246" s="119"/>
      <c r="AC246" s="119"/>
      <c r="AD246" s="119"/>
      <c r="AE246" s="119" t="s">
        <v>144</v>
      </c>
      <c r="AF246" s="119">
        <v>0</v>
      </c>
      <c r="AG246" s="119"/>
      <c r="AH246" s="119"/>
      <c r="AI246" s="119"/>
      <c r="AJ246" s="119"/>
      <c r="AK246" s="119"/>
      <c r="AL246" s="119"/>
      <c r="AM246" s="119"/>
      <c r="AN246" s="119"/>
      <c r="AO246" s="119"/>
      <c r="AP246" s="119"/>
      <c r="AQ246" s="119"/>
      <c r="AR246" s="119"/>
      <c r="AS246" s="119"/>
      <c r="AT246" s="119"/>
      <c r="AU246" s="119"/>
      <c r="AV246" s="119"/>
      <c r="AW246" s="119"/>
      <c r="AX246" s="119"/>
      <c r="AY246" s="119"/>
      <c r="AZ246" s="119"/>
      <c r="BA246" s="119"/>
      <c r="BB246" s="119"/>
      <c r="BC246" s="119"/>
      <c r="BD246" s="119"/>
      <c r="BE246" s="119"/>
      <c r="BF246" s="119"/>
      <c r="BG246" s="119"/>
      <c r="BH246" s="119"/>
    </row>
    <row r="247" spans="1:60" x14ac:dyDescent="0.2">
      <c r="A247" s="121" t="s">
        <v>137</v>
      </c>
      <c r="B247" s="128" t="s">
        <v>94</v>
      </c>
      <c r="C247" s="160" t="s">
        <v>95</v>
      </c>
      <c r="D247" s="132"/>
      <c r="E247" s="136"/>
      <c r="F247" s="139"/>
      <c r="G247" s="139">
        <f>SUMIF(AE248:AE253,"&lt;&gt;NOR",G248:G253)</f>
        <v>0</v>
      </c>
      <c r="H247" s="139"/>
      <c r="I247" s="139">
        <f>SUM(I248:I253)</f>
        <v>0</v>
      </c>
      <c r="J247" s="139"/>
      <c r="K247" s="139">
        <f>SUM(K248:K253)</f>
        <v>0</v>
      </c>
      <c r="L247" s="139"/>
      <c r="M247" s="139">
        <f>SUM(M248:M253)</f>
        <v>0</v>
      </c>
      <c r="N247" s="132"/>
      <c r="O247" s="132">
        <f>SUM(O248:O253)</f>
        <v>0</v>
      </c>
      <c r="P247" s="132"/>
      <c r="Q247" s="132">
        <f>SUM(Q248:Q253)</f>
        <v>3.0203600000000002</v>
      </c>
      <c r="R247" s="132"/>
      <c r="S247" s="132"/>
      <c r="T247" s="133"/>
      <c r="U247" s="132">
        <f>SUM(U248:U253)</f>
        <v>63.739999999999995</v>
      </c>
      <c r="AE247" t="s">
        <v>138</v>
      </c>
    </row>
    <row r="248" spans="1:60" ht="22.5" outlineLevel="1" x14ac:dyDescent="0.2">
      <c r="A248" s="120">
        <v>125</v>
      </c>
      <c r="B248" s="127" t="s">
        <v>484</v>
      </c>
      <c r="C248" s="158" t="s">
        <v>485</v>
      </c>
      <c r="D248" s="129" t="s">
        <v>169</v>
      </c>
      <c r="E248" s="134">
        <v>215.74</v>
      </c>
      <c r="F248" s="137"/>
      <c r="G248" s="138">
        <f>ROUND(E248*F248,2)</f>
        <v>0</v>
      </c>
      <c r="H248" s="137"/>
      <c r="I248" s="138">
        <f>ROUND(E248*H248,2)</f>
        <v>0</v>
      </c>
      <c r="J248" s="137"/>
      <c r="K248" s="138">
        <f>ROUND(E248*J248,2)</f>
        <v>0</v>
      </c>
      <c r="L248" s="138">
        <v>21</v>
      </c>
      <c r="M248" s="138">
        <f>G248*(1+L248/100)</f>
        <v>0</v>
      </c>
      <c r="N248" s="129">
        <v>0</v>
      </c>
      <c r="O248" s="129">
        <f>ROUND(E248*N248,5)</f>
        <v>0</v>
      </c>
      <c r="P248" s="129">
        <v>1.4E-2</v>
      </c>
      <c r="Q248" s="129">
        <f>ROUND(E248*P248,5)</f>
        <v>3.0203600000000002</v>
      </c>
      <c r="R248" s="129"/>
      <c r="S248" s="129"/>
      <c r="T248" s="130">
        <v>0.28860000000000002</v>
      </c>
      <c r="U248" s="129">
        <f>ROUND(E248*T248,2)</f>
        <v>62.26</v>
      </c>
      <c r="V248" s="119"/>
      <c r="W248" s="119"/>
      <c r="X248" s="119"/>
      <c r="Y248" s="119"/>
      <c r="Z248" s="119"/>
      <c r="AA248" s="119"/>
      <c r="AB248" s="119"/>
      <c r="AC248" s="119"/>
      <c r="AD248" s="119"/>
      <c r="AE248" s="119" t="s">
        <v>142</v>
      </c>
      <c r="AF248" s="119"/>
      <c r="AG248" s="119"/>
      <c r="AH248" s="119"/>
      <c r="AI248" s="119"/>
      <c r="AJ248" s="119"/>
      <c r="AK248" s="119"/>
      <c r="AL248" s="119"/>
      <c r="AM248" s="119"/>
      <c r="AN248" s="119"/>
      <c r="AO248" s="119"/>
      <c r="AP248" s="119"/>
      <c r="AQ248" s="119"/>
      <c r="AR248" s="119"/>
      <c r="AS248" s="119"/>
      <c r="AT248" s="119"/>
      <c r="AU248" s="119"/>
      <c r="AV248" s="119"/>
      <c r="AW248" s="119"/>
      <c r="AX248" s="119"/>
      <c r="AY248" s="119"/>
      <c r="AZ248" s="119"/>
      <c r="BA248" s="119"/>
      <c r="BB248" s="119"/>
      <c r="BC248" s="119"/>
      <c r="BD248" s="119"/>
      <c r="BE248" s="119"/>
      <c r="BF248" s="119"/>
      <c r="BG248" s="119"/>
      <c r="BH248" s="119"/>
    </row>
    <row r="249" spans="1:60" outlineLevel="1" x14ac:dyDescent="0.2">
      <c r="A249" s="120">
        <v>126</v>
      </c>
      <c r="B249" s="127" t="s">
        <v>486</v>
      </c>
      <c r="C249" s="158" t="s">
        <v>487</v>
      </c>
      <c r="D249" s="129" t="s">
        <v>169</v>
      </c>
      <c r="E249" s="134">
        <v>215.74</v>
      </c>
      <c r="F249" s="137"/>
      <c r="G249" s="138">
        <f>ROUND(E249*F249,2)</f>
        <v>0</v>
      </c>
      <c r="H249" s="137"/>
      <c r="I249" s="138">
        <f>ROUND(E249*H249,2)</f>
        <v>0</v>
      </c>
      <c r="J249" s="137"/>
      <c r="K249" s="138">
        <f>ROUND(E249*J249,2)</f>
        <v>0</v>
      </c>
      <c r="L249" s="138">
        <v>21</v>
      </c>
      <c r="M249" s="138">
        <f>G249*(1+L249/100)</f>
        <v>0</v>
      </c>
      <c r="N249" s="129">
        <v>0</v>
      </c>
      <c r="O249" s="129">
        <f>ROUND(E249*N249,5)</f>
        <v>0</v>
      </c>
      <c r="P249" s="129">
        <v>0</v>
      </c>
      <c r="Q249" s="129">
        <f>ROUND(E249*P249,5)</f>
        <v>0</v>
      </c>
      <c r="R249" s="129"/>
      <c r="S249" s="129"/>
      <c r="T249" s="130">
        <v>0</v>
      </c>
      <c r="U249" s="129">
        <f>ROUND(E249*T249,2)</f>
        <v>0</v>
      </c>
      <c r="V249" s="119"/>
      <c r="W249" s="119"/>
      <c r="X249" s="119"/>
      <c r="Y249" s="119"/>
      <c r="Z249" s="119"/>
      <c r="AA249" s="119"/>
      <c r="AB249" s="119"/>
      <c r="AC249" s="119"/>
      <c r="AD249" s="119"/>
      <c r="AE249" s="119" t="s">
        <v>142</v>
      </c>
      <c r="AF249" s="119"/>
      <c r="AG249" s="119"/>
      <c r="AH249" s="119"/>
      <c r="AI249" s="119"/>
      <c r="AJ249" s="119"/>
      <c r="AK249" s="119"/>
      <c r="AL249" s="119"/>
      <c r="AM249" s="119"/>
      <c r="AN249" s="119"/>
      <c r="AO249" s="119"/>
      <c r="AP249" s="119"/>
      <c r="AQ249" s="119"/>
      <c r="AR249" s="119"/>
      <c r="AS249" s="119"/>
      <c r="AT249" s="119"/>
      <c r="AU249" s="119"/>
      <c r="AV249" s="119"/>
      <c r="AW249" s="119"/>
      <c r="AX249" s="119"/>
      <c r="AY249" s="119"/>
      <c r="AZ249" s="119"/>
      <c r="BA249" s="119"/>
      <c r="BB249" s="119"/>
      <c r="BC249" s="119"/>
      <c r="BD249" s="119"/>
      <c r="BE249" s="119"/>
      <c r="BF249" s="119"/>
      <c r="BG249" s="119"/>
      <c r="BH249" s="119"/>
    </row>
    <row r="250" spans="1:60" outlineLevel="1" x14ac:dyDescent="0.2">
      <c r="A250" s="120">
        <v>127</v>
      </c>
      <c r="B250" s="127" t="s">
        <v>251</v>
      </c>
      <c r="C250" s="158" t="s">
        <v>252</v>
      </c>
      <c r="D250" s="129" t="s">
        <v>247</v>
      </c>
      <c r="E250" s="134">
        <v>3.02</v>
      </c>
      <c r="F250" s="137"/>
      <c r="G250" s="138">
        <f>ROUND(E250*F250,2)</f>
        <v>0</v>
      </c>
      <c r="H250" s="137"/>
      <c r="I250" s="138">
        <f>ROUND(E250*H250,2)</f>
        <v>0</v>
      </c>
      <c r="J250" s="137"/>
      <c r="K250" s="138">
        <f>ROUND(E250*J250,2)</f>
        <v>0</v>
      </c>
      <c r="L250" s="138">
        <v>21</v>
      </c>
      <c r="M250" s="138">
        <f>G250*(1+L250/100)</f>
        <v>0</v>
      </c>
      <c r="N250" s="129">
        <v>0</v>
      </c>
      <c r="O250" s="129">
        <f>ROUND(E250*N250,5)</f>
        <v>0</v>
      </c>
      <c r="P250" s="129">
        <v>0</v>
      </c>
      <c r="Q250" s="129">
        <f>ROUND(E250*P250,5)</f>
        <v>0</v>
      </c>
      <c r="R250" s="129"/>
      <c r="S250" s="129"/>
      <c r="T250" s="130">
        <v>0.49</v>
      </c>
      <c r="U250" s="129">
        <f>ROUND(E250*T250,2)</f>
        <v>1.48</v>
      </c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 t="s">
        <v>142</v>
      </c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  <c r="BB250" s="119"/>
      <c r="BC250" s="119"/>
      <c r="BD250" s="119"/>
      <c r="BE250" s="119"/>
      <c r="BF250" s="119"/>
      <c r="BG250" s="119"/>
      <c r="BH250" s="119"/>
    </row>
    <row r="251" spans="1:60" outlineLevel="1" x14ac:dyDescent="0.2">
      <c r="A251" s="120">
        <v>128</v>
      </c>
      <c r="B251" s="127" t="s">
        <v>253</v>
      </c>
      <c r="C251" s="158" t="s">
        <v>254</v>
      </c>
      <c r="D251" s="129" t="s">
        <v>247</v>
      </c>
      <c r="E251" s="134">
        <v>54.36</v>
      </c>
      <c r="F251" s="137"/>
      <c r="G251" s="138">
        <f>ROUND(E251*F251,2)</f>
        <v>0</v>
      </c>
      <c r="H251" s="137"/>
      <c r="I251" s="138">
        <f>ROUND(E251*H251,2)</f>
        <v>0</v>
      </c>
      <c r="J251" s="137"/>
      <c r="K251" s="138">
        <f>ROUND(E251*J251,2)</f>
        <v>0</v>
      </c>
      <c r="L251" s="138">
        <v>21</v>
      </c>
      <c r="M251" s="138">
        <f>G251*(1+L251/100)</f>
        <v>0</v>
      </c>
      <c r="N251" s="129">
        <v>0</v>
      </c>
      <c r="O251" s="129">
        <f>ROUND(E251*N251,5)</f>
        <v>0</v>
      </c>
      <c r="P251" s="129">
        <v>0</v>
      </c>
      <c r="Q251" s="129">
        <f>ROUND(E251*P251,5)</f>
        <v>0</v>
      </c>
      <c r="R251" s="129"/>
      <c r="S251" s="129"/>
      <c r="T251" s="130">
        <v>0</v>
      </c>
      <c r="U251" s="129">
        <f>ROUND(E251*T251,2)</f>
        <v>0</v>
      </c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 t="s">
        <v>142</v>
      </c>
      <c r="AF251" s="119"/>
      <c r="AG251" s="119"/>
      <c r="AH251" s="119"/>
      <c r="AI251" s="119"/>
      <c r="AJ251" s="119"/>
      <c r="AK251" s="119"/>
      <c r="AL251" s="119"/>
      <c r="AM251" s="119"/>
      <c r="AN251" s="119"/>
      <c r="AO251" s="119"/>
      <c r="AP251" s="119"/>
      <c r="AQ251" s="119"/>
      <c r="AR251" s="119"/>
      <c r="AS251" s="119"/>
      <c r="AT251" s="119"/>
      <c r="AU251" s="119"/>
      <c r="AV251" s="119"/>
      <c r="AW251" s="119"/>
      <c r="AX251" s="119"/>
      <c r="AY251" s="119"/>
      <c r="AZ251" s="119"/>
      <c r="BA251" s="119"/>
      <c r="BB251" s="119"/>
      <c r="BC251" s="119"/>
      <c r="BD251" s="119"/>
      <c r="BE251" s="119"/>
      <c r="BF251" s="119"/>
      <c r="BG251" s="119"/>
      <c r="BH251" s="119"/>
    </row>
    <row r="252" spans="1:60" outlineLevel="1" x14ac:dyDescent="0.2">
      <c r="A252" s="120"/>
      <c r="B252" s="127"/>
      <c r="C252" s="159" t="s">
        <v>488</v>
      </c>
      <c r="D252" s="131"/>
      <c r="E252" s="135">
        <v>54.36</v>
      </c>
      <c r="F252" s="138"/>
      <c r="G252" s="138"/>
      <c r="H252" s="138"/>
      <c r="I252" s="138"/>
      <c r="J252" s="138"/>
      <c r="K252" s="138"/>
      <c r="L252" s="138"/>
      <c r="M252" s="138"/>
      <c r="N252" s="129"/>
      <c r="O252" s="129"/>
      <c r="P252" s="129"/>
      <c r="Q252" s="129"/>
      <c r="R252" s="129"/>
      <c r="S252" s="129"/>
      <c r="T252" s="130"/>
      <c r="U252" s="129"/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 t="s">
        <v>144</v>
      </c>
      <c r="AF252" s="119">
        <v>0</v>
      </c>
      <c r="AG252" s="119"/>
      <c r="AH252" s="119"/>
      <c r="AI252" s="119"/>
      <c r="AJ252" s="119"/>
      <c r="AK252" s="119"/>
      <c r="AL252" s="119"/>
      <c r="AM252" s="119"/>
      <c r="AN252" s="119"/>
      <c r="AO252" s="119"/>
      <c r="AP252" s="119"/>
      <c r="AQ252" s="119"/>
      <c r="AR252" s="119"/>
      <c r="AS252" s="119"/>
      <c r="AT252" s="119"/>
      <c r="AU252" s="119"/>
      <c r="AV252" s="119"/>
      <c r="AW252" s="119"/>
      <c r="AX252" s="119"/>
      <c r="AY252" s="119"/>
      <c r="AZ252" s="119"/>
      <c r="BA252" s="119"/>
      <c r="BB252" s="119"/>
      <c r="BC252" s="119"/>
      <c r="BD252" s="119"/>
      <c r="BE252" s="119"/>
      <c r="BF252" s="119"/>
      <c r="BG252" s="119"/>
      <c r="BH252" s="119"/>
    </row>
    <row r="253" spans="1:60" ht="22.5" outlineLevel="1" x14ac:dyDescent="0.2">
      <c r="A253" s="120">
        <v>129</v>
      </c>
      <c r="B253" s="127" t="s">
        <v>489</v>
      </c>
      <c r="C253" s="158" t="s">
        <v>490</v>
      </c>
      <c r="D253" s="129" t="s">
        <v>247</v>
      </c>
      <c r="E253" s="134">
        <v>3.02</v>
      </c>
      <c r="F253" s="137"/>
      <c r="G253" s="138">
        <f>ROUND(E253*F253,2)</f>
        <v>0</v>
      </c>
      <c r="H253" s="137"/>
      <c r="I253" s="138">
        <f>ROUND(E253*H253,2)</f>
        <v>0</v>
      </c>
      <c r="J253" s="137"/>
      <c r="K253" s="138">
        <f>ROUND(E253*J253,2)</f>
        <v>0</v>
      </c>
      <c r="L253" s="138">
        <v>21</v>
      </c>
      <c r="M253" s="138">
        <f>G253*(1+L253/100)</f>
        <v>0</v>
      </c>
      <c r="N253" s="129">
        <v>0</v>
      </c>
      <c r="O253" s="129">
        <f>ROUND(E253*N253,5)</f>
        <v>0</v>
      </c>
      <c r="P253" s="129">
        <v>0</v>
      </c>
      <c r="Q253" s="129">
        <f>ROUND(E253*P253,5)</f>
        <v>0</v>
      </c>
      <c r="R253" s="129"/>
      <c r="S253" s="129"/>
      <c r="T253" s="130">
        <v>0</v>
      </c>
      <c r="U253" s="129">
        <f>ROUND(E253*T253,2)</f>
        <v>0</v>
      </c>
      <c r="V253" s="119"/>
      <c r="W253" s="119"/>
      <c r="X253" s="119"/>
      <c r="Y253" s="119"/>
      <c r="Z253" s="119"/>
      <c r="AA253" s="119"/>
      <c r="AB253" s="119"/>
      <c r="AC253" s="119"/>
      <c r="AD253" s="119"/>
      <c r="AE253" s="119" t="s">
        <v>142</v>
      </c>
      <c r="AF253" s="119"/>
      <c r="AG253" s="119"/>
      <c r="AH253" s="119"/>
      <c r="AI253" s="119"/>
      <c r="AJ253" s="119"/>
      <c r="AK253" s="119"/>
      <c r="AL253" s="119"/>
      <c r="AM253" s="119"/>
      <c r="AN253" s="119"/>
      <c r="AO253" s="119"/>
      <c r="AP253" s="119"/>
      <c r="AQ253" s="119"/>
      <c r="AR253" s="119"/>
      <c r="AS253" s="119"/>
      <c r="AT253" s="119"/>
      <c r="AU253" s="119"/>
      <c r="AV253" s="119"/>
      <c r="AW253" s="119"/>
      <c r="AX253" s="119"/>
      <c r="AY253" s="119"/>
      <c r="AZ253" s="119"/>
      <c r="BA253" s="119"/>
      <c r="BB253" s="119"/>
      <c r="BC253" s="119"/>
      <c r="BD253" s="119"/>
      <c r="BE253" s="119"/>
      <c r="BF253" s="119"/>
      <c r="BG253" s="119"/>
      <c r="BH253" s="119"/>
    </row>
    <row r="254" spans="1:60" x14ac:dyDescent="0.2">
      <c r="A254" s="121" t="s">
        <v>137</v>
      </c>
      <c r="B254" s="128" t="s">
        <v>96</v>
      </c>
      <c r="C254" s="160" t="s">
        <v>97</v>
      </c>
      <c r="D254" s="132"/>
      <c r="E254" s="136"/>
      <c r="F254" s="139"/>
      <c r="G254" s="139">
        <f>SUMIF(AE255:AE295,"&lt;&gt;NOR",G255:G295)</f>
        <v>0</v>
      </c>
      <c r="H254" s="139"/>
      <c r="I254" s="139">
        <f>SUM(I255:I295)</f>
        <v>0</v>
      </c>
      <c r="J254" s="139"/>
      <c r="K254" s="139">
        <f>SUM(K255:K295)</f>
        <v>0</v>
      </c>
      <c r="L254" s="139"/>
      <c r="M254" s="139">
        <f>SUM(M255:M295)</f>
        <v>0</v>
      </c>
      <c r="N254" s="132"/>
      <c r="O254" s="132">
        <f>SUM(O255:O295)</f>
        <v>0.54820000000000002</v>
      </c>
      <c r="P254" s="132"/>
      <c r="Q254" s="132">
        <f>SUM(Q255:Q295)</f>
        <v>0</v>
      </c>
      <c r="R254" s="132"/>
      <c r="S254" s="132"/>
      <c r="T254" s="133"/>
      <c r="U254" s="132">
        <f>SUM(U255:U295)</f>
        <v>82.36</v>
      </c>
      <c r="AE254" t="s">
        <v>138</v>
      </c>
    </row>
    <row r="255" spans="1:60" ht="33.75" outlineLevel="1" x14ac:dyDescent="0.2">
      <c r="A255" s="120">
        <v>130</v>
      </c>
      <c r="B255" s="127" t="s">
        <v>491</v>
      </c>
      <c r="C255" s="158" t="s">
        <v>492</v>
      </c>
      <c r="D255" s="129" t="s">
        <v>164</v>
      </c>
      <c r="E255" s="134">
        <v>8</v>
      </c>
      <c r="F255" s="137"/>
      <c r="G255" s="138">
        <f t="shared" ref="G255:G263" si="7">ROUND(E255*F255,2)</f>
        <v>0</v>
      </c>
      <c r="H255" s="137"/>
      <c r="I255" s="138">
        <f t="shared" ref="I255:I263" si="8">ROUND(E255*H255,2)</f>
        <v>0</v>
      </c>
      <c r="J255" s="137"/>
      <c r="K255" s="138">
        <f t="shared" ref="K255:K263" si="9">ROUND(E255*J255,2)</f>
        <v>0</v>
      </c>
      <c r="L255" s="138">
        <v>21</v>
      </c>
      <c r="M255" s="138">
        <f t="shared" ref="M255:M263" si="10">G255*(1+L255/100)</f>
        <v>0</v>
      </c>
      <c r="N255" s="129">
        <v>5.5899999999999998E-2</v>
      </c>
      <c r="O255" s="129">
        <f t="shared" ref="O255:O263" si="11">ROUND(E255*N255,5)</f>
        <v>0.44719999999999999</v>
      </c>
      <c r="P255" s="129">
        <v>0</v>
      </c>
      <c r="Q255" s="129">
        <f t="shared" ref="Q255:Q263" si="12">ROUND(E255*P255,5)</f>
        <v>0</v>
      </c>
      <c r="R255" s="129"/>
      <c r="S255" s="129"/>
      <c r="T255" s="130">
        <v>0</v>
      </c>
      <c r="U255" s="129">
        <f t="shared" ref="U255:U263" si="13">ROUND(E255*T255,2)</f>
        <v>0</v>
      </c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 t="s">
        <v>218</v>
      </c>
      <c r="AF255" s="119"/>
      <c r="AG255" s="119"/>
      <c r="AH255" s="119"/>
      <c r="AI255" s="119"/>
      <c r="AJ255" s="119"/>
      <c r="AK255" s="119"/>
      <c r="AL255" s="119"/>
      <c r="AM255" s="119"/>
      <c r="AN255" s="119"/>
      <c r="AO255" s="119"/>
      <c r="AP255" s="119"/>
      <c r="AQ255" s="119"/>
      <c r="AR255" s="119"/>
      <c r="AS255" s="119"/>
      <c r="AT255" s="119"/>
      <c r="AU255" s="119"/>
      <c r="AV255" s="119"/>
      <c r="AW255" s="119"/>
      <c r="AX255" s="119"/>
      <c r="AY255" s="119"/>
      <c r="AZ255" s="119"/>
      <c r="BA255" s="119"/>
      <c r="BB255" s="119"/>
      <c r="BC255" s="119"/>
      <c r="BD255" s="119"/>
      <c r="BE255" s="119"/>
      <c r="BF255" s="119"/>
      <c r="BG255" s="119"/>
      <c r="BH255" s="119"/>
    </row>
    <row r="256" spans="1:60" outlineLevel="1" x14ac:dyDescent="0.2">
      <c r="A256" s="120">
        <v>131</v>
      </c>
      <c r="B256" s="127" t="s">
        <v>493</v>
      </c>
      <c r="C256" s="158" t="s">
        <v>494</v>
      </c>
      <c r="D256" s="129" t="s">
        <v>164</v>
      </c>
      <c r="E256" s="134">
        <v>8</v>
      </c>
      <c r="F256" s="137"/>
      <c r="G256" s="138">
        <f t="shared" si="7"/>
        <v>0</v>
      </c>
      <c r="H256" s="137"/>
      <c r="I256" s="138">
        <f t="shared" si="8"/>
        <v>0</v>
      </c>
      <c r="J256" s="137"/>
      <c r="K256" s="138">
        <f t="shared" si="9"/>
        <v>0</v>
      </c>
      <c r="L256" s="138">
        <v>21</v>
      </c>
      <c r="M256" s="138">
        <f t="shared" si="10"/>
        <v>0</v>
      </c>
      <c r="N256" s="129">
        <v>2.7999999999999998E-4</v>
      </c>
      <c r="O256" s="129">
        <f t="shared" si="11"/>
        <v>2.2399999999999998E-3</v>
      </c>
      <c r="P256" s="129">
        <v>0</v>
      </c>
      <c r="Q256" s="129">
        <f t="shared" si="12"/>
        <v>0</v>
      </c>
      <c r="R256" s="129"/>
      <c r="S256" s="129"/>
      <c r="T256" s="130">
        <v>4.1900000000000004</v>
      </c>
      <c r="U256" s="129">
        <f t="shared" si="13"/>
        <v>33.520000000000003</v>
      </c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 t="s">
        <v>142</v>
      </c>
      <c r="AF256" s="119"/>
      <c r="AG256" s="119"/>
      <c r="AH256" s="119"/>
      <c r="AI256" s="119"/>
      <c r="AJ256" s="119"/>
      <c r="AK256" s="119"/>
      <c r="AL256" s="119"/>
      <c r="AM256" s="119"/>
      <c r="AN256" s="119"/>
      <c r="AO256" s="119"/>
      <c r="AP256" s="119"/>
      <c r="AQ256" s="119"/>
      <c r="AR256" s="119"/>
      <c r="AS256" s="119"/>
      <c r="AT256" s="119"/>
      <c r="AU256" s="119"/>
      <c r="AV256" s="119"/>
      <c r="AW256" s="119"/>
      <c r="AX256" s="119"/>
      <c r="AY256" s="119"/>
      <c r="AZ256" s="119"/>
      <c r="BA256" s="119"/>
      <c r="BB256" s="119"/>
      <c r="BC256" s="119"/>
      <c r="BD256" s="119"/>
      <c r="BE256" s="119"/>
      <c r="BF256" s="119"/>
      <c r="BG256" s="119"/>
      <c r="BH256" s="119"/>
    </row>
    <row r="257" spans="1:60" outlineLevel="1" x14ac:dyDescent="0.2">
      <c r="A257" s="120">
        <v>132</v>
      </c>
      <c r="B257" s="127" t="s">
        <v>727</v>
      </c>
      <c r="C257" s="158" t="s">
        <v>728</v>
      </c>
      <c r="D257" s="129" t="s">
        <v>164</v>
      </c>
      <c r="E257" s="134">
        <v>2</v>
      </c>
      <c r="F257" s="137"/>
      <c r="G257" s="138">
        <f t="shared" si="7"/>
        <v>0</v>
      </c>
      <c r="H257" s="137"/>
      <c r="I257" s="138">
        <f t="shared" si="8"/>
        <v>0</v>
      </c>
      <c r="J257" s="137"/>
      <c r="K257" s="138">
        <f t="shared" si="9"/>
        <v>0</v>
      </c>
      <c r="L257" s="138">
        <v>21</v>
      </c>
      <c r="M257" s="138">
        <f t="shared" si="10"/>
        <v>0</v>
      </c>
      <c r="N257" s="129">
        <v>2.2300000000000002E-3</v>
      </c>
      <c r="O257" s="129">
        <f t="shared" si="11"/>
        <v>4.4600000000000004E-3</v>
      </c>
      <c r="P257" s="129">
        <v>0</v>
      </c>
      <c r="Q257" s="129">
        <f t="shared" si="12"/>
        <v>0</v>
      </c>
      <c r="R257" s="129"/>
      <c r="S257" s="129"/>
      <c r="T257" s="130">
        <v>0</v>
      </c>
      <c r="U257" s="129">
        <f t="shared" si="13"/>
        <v>0</v>
      </c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 t="s">
        <v>218</v>
      </c>
      <c r="AF257" s="119"/>
      <c r="AG257" s="119"/>
      <c r="AH257" s="119"/>
      <c r="AI257" s="119"/>
      <c r="AJ257" s="119"/>
      <c r="AK257" s="119"/>
      <c r="AL257" s="119"/>
      <c r="AM257" s="119"/>
      <c r="AN257" s="119"/>
      <c r="AO257" s="119"/>
      <c r="AP257" s="119"/>
      <c r="AQ257" s="119"/>
      <c r="AR257" s="119"/>
      <c r="AS257" s="119"/>
      <c r="AT257" s="119"/>
      <c r="AU257" s="119"/>
      <c r="AV257" s="119"/>
      <c r="AW257" s="119"/>
      <c r="AX257" s="119"/>
      <c r="AY257" s="119"/>
      <c r="AZ257" s="119"/>
      <c r="BA257" s="119"/>
      <c r="BB257" s="119"/>
      <c r="BC257" s="119"/>
      <c r="BD257" s="119"/>
      <c r="BE257" s="119"/>
      <c r="BF257" s="119"/>
      <c r="BG257" s="119"/>
      <c r="BH257" s="119"/>
    </row>
    <row r="258" spans="1:60" outlineLevel="1" x14ac:dyDescent="0.2">
      <c r="A258" s="120">
        <v>133</v>
      </c>
      <c r="B258" s="127" t="s">
        <v>495</v>
      </c>
      <c r="C258" s="158" t="s">
        <v>496</v>
      </c>
      <c r="D258" s="129" t="s">
        <v>164</v>
      </c>
      <c r="E258" s="134">
        <v>2</v>
      </c>
      <c r="F258" s="137"/>
      <c r="G258" s="138">
        <f t="shared" si="7"/>
        <v>0</v>
      </c>
      <c r="H258" s="137"/>
      <c r="I258" s="138">
        <f t="shared" si="8"/>
        <v>0</v>
      </c>
      <c r="J258" s="137"/>
      <c r="K258" s="138">
        <f t="shared" si="9"/>
        <v>0</v>
      </c>
      <c r="L258" s="138">
        <v>21</v>
      </c>
      <c r="M258" s="138">
        <f t="shared" si="10"/>
        <v>0</v>
      </c>
      <c r="N258" s="129">
        <v>0</v>
      </c>
      <c r="O258" s="129">
        <f t="shared" si="11"/>
        <v>0</v>
      </c>
      <c r="P258" s="129">
        <v>0</v>
      </c>
      <c r="Q258" s="129">
        <f t="shared" si="12"/>
        <v>0</v>
      </c>
      <c r="R258" s="129"/>
      <c r="S258" s="129"/>
      <c r="T258" s="130">
        <v>1.45</v>
      </c>
      <c r="U258" s="129">
        <f t="shared" si="13"/>
        <v>2.9</v>
      </c>
      <c r="V258" s="119"/>
      <c r="W258" s="119"/>
      <c r="X258" s="119"/>
      <c r="Y258" s="119"/>
      <c r="Z258" s="119"/>
      <c r="AA258" s="119"/>
      <c r="AB258" s="119"/>
      <c r="AC258" s="119"/>
      <c r="AD258" s="119"/>
      <c r="AE258" s="119" t="s">
        <v>142</v>
      </c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19"/>
      <c r="AP258" s="119"/>
      <c r="AQ258" s="119"/>
      <c r="AR258" s="119"/>
      <c r="AS258" s="119"/>
      <c r="AT258" s="119"/>
      <c r="AU258" s="119"/>
      <c r="AV258" s="119"/>
      <c r="AW258" s="119"/>
      <c r="AX258" s="119"/>
      <c r="AY258" s="119"/>
      <c r="AZ258" s="119"/>
      <c r="BA258" s="119"/>
      <c r="BB258" s="119"/>
      <c r="BC258" s="119"/>
      <c r="BD258" s="119"/>
      <c r="BE258" s="119"/>
      <c r="BF258" s="119"/>
      <c r="BG258" s="119"/>
      <c r="BH258" s="119"/>
    </row>
    <row r="259" spans="1:60" outlineLevel="1" x14ac:dyDescent="0.2">
      <c r="A259" s="120">
        <v>134</v>
      </c>
      <c r="B259" s="127" t="s">
        <v>497</v>
      </c>
      <c r="C259" s="158" t="s">
        <v>498</v>
      </c>
      <c r="D259" s="129" t="s">
        <v>164</v>
      </c>
      <c r="E259" s="134">
        <v>1</v>
      </c>
      <c r="F259" s="137"/>
      <c r="G259" s="138">
        <f t="shared" si="7"/>
        <v>0</v>
      </c>
      <c r="H259" s="137"/>
      <c r="I259" s="138">
        <f t="shared" si="8"/>
        <v>0</v>
      </c>
      <c r="J259" s="137"/>
      <c r="K259" s="138">
        <f t="shared" si="9"/>
        <v>0</v>
      </c>
      <c r="L259" s="138">
        <v>21</v>
      </c>
      <c r="M259" s="138">
        <f t="shared" si="10"/>
        <v>0</v>
      </c>
      <c r="N259" s="129">
        <v>0</v>
      </c>
      <c r="O259" s="129">
        <f t="shared" si="11"/>
        <v>0</v>
      </c>
      <c r="P259" s="129">
        <v>0</v>
      </c>
      <c r="Q259" s="129">
        <f t="shared" si="12"/>
        <v>0</v>
      </c>
      <c r="R259" s="129"/>
      <c r="S259" s="129"/>
      <c r="T259" s="130">
        <v>1.5</v>
      </c>
      <c r="U259" s="129">
        <f t="shared" si="13"/>
        <v>1.5</v>
      </c>
      <c r="V259" s="119"/>
      <c r="W259" s="119"/>
      <c r="X259" s="119"/>
      <c r="Y259" s="119"/>
      <c r="Z259" s="119"/>
      <c r="AA259" s="119"/>
      <c r="AB259" s="119"/>
      <c r="AC259" s="119"/>
      <c r="AD259" s="119"/>
      <c r="AE259" s="119" t="s">
        <v>142</v>
      </c>
      <c r="AF259" s="119"/>
      <c r="AG259" s="119"/>
      <c r="AH259" s="119"/>
      <c r="AI259" s="119"/>
      <c r="AJ259" s="119"/>
      <c r="AK259" s="119"/>
      <c r="AL259" s="119"/>
      <c r="AM259" s="119"/>
      <c r="AN259" s="119"/>
      <c r="AO259" s="119"/>
      <c r="AP259" s="119"/>
      <c r="AQ259" s="119"/>
      <c r="AR259" s="119"/>
      <c r="AS259" s="119"/>
      <c r="AT259" s="119"/>
      <c r="AU259" s="119"/>
      <c r="AV259" s="119"/>
      <c r="AW259" s="119"/>
      <c r="AX259" s="119"/>
      <c r="AY259" s="119"/>
      <c r="AZ259" s="119"/>
      <c r="BA259" s="119"/>
      <c r="BB259" s="119"/>
      <c r="BC259" s="119"/>
      <c r="BD259" s="119"/>
      <c r="BE259" s="119"/>
      <c r="BF259" s="119"/>
      <c r="BG259" s="119"/>
      <c r="BH259" s="119"/>
    </row>
    <row r="260" spans="1:60" outlineLevel="1" x14ac:dyDescent="0.2">
      <c r="A260" s="120">
        <v>135</v>
      </c>
      <c r="B260" s="127" t="s">
        <v>499</v>
      </c>
      <c r="C260" s="158" t="s">
        <v>500</v>
      </c>
      <c r="D260" s="129" t="s">
        <v>164</v>
      </c>
      <c r="E260" s="134">
        <v>1</v>
      </c>
      <c r="F260" s="137"/>
      <c r="G260" s="138">
        <f t="shared" si="7"/>
        <v>0</v>
      </c>
      <c r="H260" s="137"/>
      <c r="I260" s="138">
        <f t="shared" si="8"/>
        <v>0</v>
      </c>
      <c r="J260" s="137"/>
      <c r="K260" s="138">
        <f t="shared" si="9"/>
        <v>0</v>
      </c>
      <c r="L260" s="138">
        <v>21</v>
      </c>
      <c r="M260" s="138">
        <f t="shared" si="10"/>
        <v>0</v>
      </c>
      <c r="N260" s="129">
        <v>0</v>
      </c>
      <c r="O260" s="129">
        <f t="shared" si="11"/>
        <v>0</v>
      </c>
      <c r="P260" s="129">
        <v>0</v>
      </c>
      <c r="Q260" s="129">
        <f t="shared" si="12"/>
        <v>0</v>
      </c>
      <c r="R260" s="129"/>
      <c r="S260" s="129"/>
      <c r="T260" s="130">
        <v>2.5</v>
      </c>
      <c r="U260" s="129">
        <f t="shared" si="13"/>
        <v>2.5</v>
      </c>
      <c r="V260" s="119"/>
      <c r="W260" s="119"/>
      <c r="X260" s="119"/>
      <c r="Y260" s="119"/>
      <c r="Z260" s="119"/>
      <c r="AA260" s="119"/>
      <c r="AB260" s="119"/>
      <c r="AC260" s="119"/>
      <c r="AD260" s="119"/>
      <c r="AE260" s="119" t="s">
        <v>142</v>
      </c>
      <c r="AF260" s="119"/>
      <c r="AG260" s="119"/>
      <c r="AH260" s="119"/>
      <c r="AI260" s="119"/>
      <c r="AJ260" s="119"/>
      <c r="AK260" s="119"/>
      <c r="AL260" s="119"/>
      <c r="AM260" s="119"/>
      <c r="AN260" s="119"/>
      <c r="AO260" s="119"/>
      <c r="AP260" s="119"/>
      <c r="AQ260" s="119"/>
      <c r="AR260" s="119"/>
      <c r="AS260" s="119"/>
      <c r="AT260" s="119"/>
      <c r="AU260" s="119"/>
      <c r="AV260" s="119"/>
      <c r="AW260" s="119"/>
      <c r="AX260" s="119"/>
      <c r="AY260" s="119"/>
      <c r="AZ260" s="119"/>
      <c r="BA260" s="119"/>
      <c r="BB260" s="119"/>
      <c r="BC260" s="119"/>
      <c r="BD260" s="119"/>
      <c r="BE260" s="119"/>
      <c r="BF260" s="119"/>
      <c r="BG260" s="119"/>
      <c r="BH260" s="119"/>
    </row>
    <row r="261" spans="1:60" outlineLevel="1" x14ac:dyDescent="0.2">
      <c r="A261" s="120">
        <v>136</v>
      </c>
      <c r="B261" s="127" t="s">
        <v>501</v>
      </c>
      <c r="C261" s="158" t="s">
        <v>502</v>
      </c>
      <c r="D261" s="129" t="s">
        <v>164</v>
      </c>
      <c r="E261" s="134">
        <v>8</v>
      </c>
      <c r="F261" s="137"/>
      <c r="G261" s="138">
        <f t="shared" si="7"/>
        <v>0</v>
      </c>
      <c r="H261" s="137"/>
      <c r="I261" s="138">
        <f t="shared" si="8"/>
        <v>0</v>
      </c>
      <c r="J261" s="137"/>
      <c r="K261" s="138">
        <f t="shared" si="9"/>
        <v>0</v>
      </c>
      <c r="L261" s="138">
        <v>21</v>
      </c>
      <c r="M261" s="138">
        <f t="shared" si="10"/>
        <v>0</v>
      </c>
      <c r="N261" s="129">
        <v>2.7999999999999998E-4</v>
      </c>
      <c r="O261" s="129">
        <f t="shared" si="11"/>
        <v>2.2399999999999998E-3</v>
      </c>
      <c r="P261" s="129">
        <v>0</v>
      </c>
      <c r="Q261" s="129">
        <f t="shared" si="12"/>
        <v>0</v>
      </c>
      <c r="R261" s="129"/>
      <c r="S261" s="129"/>
      <c r="T261" s="130">
        <v>0.72799999999999998</v>
      </c>
      <c r="U261" s="129">
        <f t="shared" si="13"/>
        <v>5.82</v>
      </c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 t="s">
        <v>142</v>
      </c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  <c r="BB261" s="119"/>
      <c r="BC261" s="119"/>
      <c r="BD261" s="119"/>
      <c r="BE261" s="119"/>
      <c r="BF261" s="119"/>
      <c r="BG261" s="119"/>
      <c r="BH261" s="119"/>
    </row>
    <row r="262" spans="1:60" outlineLevel="1" x14ac:dyDescent="0.2">
      <c r="A262" s="120">
        <v>137</v>
      </c>
      <c r="B262" s="127" t="s">
        <v>503</v>
      </c>
      <c r="C262" s="158" t="s">
        <v>504</v>
      </c>
      <c r="D262" s="129" t="s">
        <v>164</v>
      </c>
      <c r="E262" s="134">
        <v>2</v>
      </c>
      <c r="F262" s="137"/>
      <c r="G262" s="138">
        <f t="shared" si="7"/>
        <v>0</v>
      </c>
      <c r="H262" s="137"/>
      <c r="I262" s="138">
        <f t="shared" si="8"/>
        <v>0</v>
      </c>
      <c r="J262" s="137"/>
      <c r="K262" s="138">
        <f t="shared" si="9"/>
        <v>0</v>
      </c>
      <c r="L262" s="138">
        <v>21</v>
      </c>
      <c r="M262" s="138">
        <f t="shared" si="10"/>
        <v>0</v>
      </c>
      <c r="N262" s="129">
        <v>2.7999999999999998E-4</v>
      </c>
      <c r="O262" s="129">
        <f t="shared" si="11"/>
        <v>5.5999999999999995E-4</v>
      </c>
      <c r="P262" s="129">
        <v>0</v>
      </c>
      <c r="Q262" s="129">
        <f t="shared" si="12"/>
        <v>0</v>
      </c>
      <c r="R262" s="129"/>
      <c r="S262" s="129"/>
      <c r="T262" s="130">
        <v>0.876</v>
      </c>
      <c r="U262" s="129">
        <f t="shared" si="13"/>
        <v>1.75</v>
      </c>
      <c r="V262" s="119"/>
      <c r="W262" s="119"/>
      <c r="X262" s="119"/>
      <c r="Y262" s="119"/>
      <c r="Z262" s="119"/>
      <c r="AA262" s="119"/>
      <c r="AB262" s="119"/>
      <c r="AC262" s="119"/>
      <c r="AD262" s="119"/>
      <c r="AE262" s="119" t="s">
        <v>142</v>
      </c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19"/>
      <c r="AP262" s="119"/>
      <c r="AQ262" s="119"/>
      <c r="AR262" s="119"/>
      <c r="AS262" s="119"/>
      <c r="AT262" s="119"/>
      <c r="AU262" s="119"/>
      <c r="AV262" s="119"/>
      <c r="AW262" s="119"/>
      <c r="AX262" s="119"/>
      <c r="AY262" s="119"/>
      <c r="AZ262" s="119"/>
      <c r="BA262" s="119"/>
      <c r="BB262" s="119"/>
      <c r="BC262" s="119"/>
      <c r="BD262" s="119"/>
      <c r="BE262" s="119"/>
      <c r="BF262" s="119"/>
      <c r="BG262" s="119"/>
      <c r="BH262" s="119"/>
    </row>
    <row r="263" spans="1:60" ht="22.5" outlineLevel="1" x14ac:dyDescent="0.2">
      <c r="A263" s="120">
        <v>138</v>
      </c>
      <c r="B263" s="127" t="s">
        <v>505</v>
      </c>
      <c r="C263" s="158" t="s">
        <v>506</v>
      </c>
      <c r="D263" s="129" t="s">
        <v>169</v>
      </c>
      <c r="E263" s="134">
        <v>3.85</v>
      </c>
      <c r="F263" s="137"/>
      <c r="G263" s="138">
        <f t="shared" si="7"/>
        <v>0</v>
      </c>
      <c r="H263" s="137"/>
      <c r="I263" s="138">
        <f t="shared" si="8"/>
        <v>0</v>
      </c>
      <c r="J263" s="137"/>
      <c r="K263" s="138">
        <f t="shared" si="9"/>
        <v>0</v>
      </c>
      <c r="L263" s="138">
        <v>21</v>
      </c>
      <c r="M263" s="138">
        <f t="shared" si="10"/>
        <v>0</v>
      </c>
      <c r="N263" s="129">
        <v>3.6999999999999999E-4</v>
      </c>
      <c r="O263" s="129">
        <f t="shared" si="11"/>
        <v>1.42E-3</v>
      </c>
      <c r="P263" s="129">
        <v>0</v>
      </c>
      <c r="Q263" s="129">
        <f t="shared" si="12"/>
        <v>0</v>
      </c>
      <c r="R263" s="129"/>
      <c r="S263" s="129"/>
      <c r="T263" s="130">
        <v>0.67861000000000005</v>
      </c>
      <c r="U263" s="129">
        <f t="shared" si="13"/>
        <v>2.61</v>
      </c>
      <c r="V263" s="119"/>
      <c r="W263" s="119"/>
      <c r="X263" s="119"/>
      <c r="Y263" s="119"/>
      <c r="Z263" s="119"/>
      <c r="AA263" s="119"/>
      <c r="AB263" s="119"/>
      <c r="AC263" s="119"/>
      <c r="AD263" s="119"/>
      <c r="AE263" s="119" t="s">
        <v>507</v>
      </c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19"/>
      <c r="AP263" s="119"/>
      <c r="AQ263" s="119"/>
      <c r="AR263" s="119"/>
      <c r="AS263" s="119"/>
      <c r="AT263" s="119"/>
      <c r="AU263" s="119"/>
      <c r="AV263" s="119"/>
      <c r="AW263" s="119"/>
      <c r="AX263" s="119"/>
      <c r="AY263" s="119"/>
      <c r="AZ263" s="119"/>
      <c r="BA263" s="119"/>
      <c r="BB263" s="119"/>
      <c r="BC263" s="119"/>
      <c r="BD263" s="119"/>
      <c r="BE263" s="119"/>
      <c r="BF263" s="119"/>
      <c r="BG263" s="119"/>
      <c r="BH263" s="119"/>
    </row>
    <row r="264" spans="1:60" outlineLevel="1" x14ac:dyDescent="0.2">
      <c r="A264" s="120"/>
      <c r="B264" s="127"/>
      <c r="C264" s="159" t="s">
        <v>508</v>
      </c>
      <c r="D264" s="131"/>
      <c r="E264" s="135">
        <v>3.85</v>
      </c>
      <c r="F264" s="138"/>
      <c r="G264" s="138"/>
      <c r="H264" s="138"/>
      <c r="I264" s="138"/>
      <c r="J264" s="138"/>
      <c r="K264" s="138"/>
      <c r="L264" s="138"/>
      <c r="M264" s="138"/>
      <c r="N264" s="129"/>
      <c r="O264" s="129"/>
      <c r="P264" s="129"/>
      <c r="Q264" s="129"/>
      <c r="R264" s="129"/>
      <c r="S264" s="129"/>
      <c r="T264" s="130"/>
      <c r="U264" s="129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 t="s">
        <v>144</v>
      </c>
      <c r="AF264" s="119">
        <v>0</v>
      </c>
      <c r="AG264" s="119"/>
      <c r="AH264" s="119"/>
      <c r="AI264" s="119"/>
      <c r="AJ264" s="119"/>
      <c r="AK264" s="119"/>
      <c r="AL264" s="119"/>
      <c r="AM264" s="119"/>
      <c r="AN264" s="119"/>
      <c r="AO264" s="119"/>
      <c r="AP264" s="119"/>
      <c r="AQ264" s="119"/>
      <c r="AR264" s="119"/>
      <c r="AS264" s="119"/>
      <c r="AT264" s="119"/>
      <c r="AU264" s="119"/>
      <c r="AV264" s="119"/>
      <c r="AW264" s="119"/>
      <c r="AX264" s="119"/>
      <c r="AY264" s="119"/>
      <c r="AZ264" s="119"/>
      <c r="BA264" s="119"/>
      <c r="BB264" s="119"/>
      <c r="BC264" s="119"/>
      <c r="BD264" s="119"/>
      <c r="BE264" s="119"/>
      <c r="BF264" s="119"/>
      <c r="BG264" s="119"/>
      <c r="BH264" s="119"/>
    </row>
    <row r="265" spans="1:60" ht="22.5" outlineLevel="1" x14ac:dyDescent="0.2">
      <c r="A265" s="120">
        <v>139</v>
      </c>
      <c r="B265" s="127" t="s">
        <v>509</v>
      </c>
      <c r="C265" s="260" t="s">
        <v>729</v>
      </c>
      <c r="D265" s="129" t="s">
        <v>164</v>
      </c>
      <c r="E265" s="134">
        <v>1</v>
      </c>
      <c r="F265" s="137"/>
      <c r="G265" s="138">
        <f>ROUND(E265*F265,2)</f>
        <v>0</v>
      </c>
      <c r="H265" s="137"/>
      <c r="I265" s="138">
        <f>ROUND(E265*H265,2)</f>
        <v>0</v>
      </c>
      <c r="J265" s="137"/>
      <c r="K265" s="138">
        <f>ROUND(E265*J265,2)</f>
        <v>0</v>
      </c>
      <c r="L265" s="138">
        <v>21</v>
      </c>
      <c r="M265" s="138">
        <f>G265*(1+L265/100)</f>
        <v>0</v>
      </c>
      <c r="N265" s="129">
        <v>0</v>
      </c>
      <c r="O265" s="129">
        <f>ROUND(E265*N265,5)</f>
        <v>0</v>
      </c>
      <c r="P265" s="129">
        <v>0</v>
      </c>
      <c r="Q265" s="129">
        <f>ROUND(E265*P265,5)</f>
        <v>0</v>
      </c>
      <c r="R265" s="129"/>
      <c r="S265" s="129"/>
      <c r="T265" s="130">
        <v>0</v>
      </c>
      <c r="U265" s="129">
        <f>ROUND(E265*T265,2)</f>
        <v>0</v>
      </c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 t="s">
        <v>142</v>
      </c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19"/>
      <c r="AP265" s="119"/>
      <c r="AQ265" s="119"/>
      <c r="AR265" s="119"/>
      <c r="AS265" s="119"/>
      <c r="AT265" s="119"/>
      <c r="AU265" s="119"/>
      <c r="AV265" s="119"/>
      <c r="AW265" s="119"/>
      <c r="AX265" s="119"/>
      <c r="AY265" s="119"/>
      <c r="AZ265" s="119"/>
      <c r="BA265" s="119"/>
      <c r="BB265" s="119"/>
      <c r="BC265" s="119"/>
      <c r="BD265" s="119"/>
      <c r="BE265" s="119"/>
      <c r="BF265" s="119"/>
      <c r="BG265" s="119"/>
      <c r="BH265" s="119"/>
    </row>
    <row r="266" spans="1:60" ht="22.5" outlineLevel="1" x14ac:dyDescent="0.2">
      <c r="A266" s="120">
        <v>140</v>
      </c>
      <c r="B266" s="127" t="s">
        <v>510</v>
      </c>
      <c r="C266" s="158" t="s">
        <v>511</v>
      </c>
      <c r="D266" s="129" t="s">
        <v>338</v>
      </c>
      <c r="E266" s="134">
        <v>1</v>
      </c>
      <c r="F266" s="137"/>
      <c r="G266" s="138">
        <f>ROUND(E266*F266,2)</f>
        <v>0</v>
      </c>
      <c r="H266" s="137"/>
      <c r="I266" s="138">
        <f>ROUND(E266*H266,2)</f>
        <v>0</v>
      </c>
      <c r="J266" s="137"/>
      <c r="K266" s="138">
        <f>ROUND(E266*J266,2)</f>
        <v>0</v>
      </c>
      <c r="L266" s="138">
        <v>21</v>
      </c>
      <c r="M266" s="138">
        <f>G266*(1+L266/100)</f>
        <v>0</v>
      </c>
      <c r="N266" s="129">
        <v>0</v>
      </c>
      <c r="O266" s="129">
        <f>ROUND(E266*N266,5)</f>
        <v>0</v>
      </c>
      <c r="P266" s="129">
        <v>0</v>
      </c>
      <c r="Q266" s="129">
        <f>ROUND(E266*P266,5)</f>
        <v>0</v>
      </c>
      <c r="R266" s="129"/>
      <c r="S266" s="129"/>
      <c r="T266" s="130">
        <v>0</v>
      </c>
      <c r="U266" s="129">
        <f>ROUND(E266*T266,2)</f>
        <v>0</v>
      </c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 t="s">
        <v>142</v>
      </c>
      <c r="AF266" s="119"/>
      <c r="AG266" s="119"/>
      <c r="AH266" s="119"/>
      <c r="AI266" s="119"/>
      <c r="AJ266" s="119"/>
      <c r="AK266" s="119"/>
      <c r="AL266" s="119"/>
      <c r="AM266" s="119"/>
      <c r="AN266" s="119"/>
      <c r="AO266" s="119"/>
      <c r="AP266" s="119"/>
      <c r="AQ266" s="119"/>
      <c r="AR266" s="119"/>
      <c r="AS266" s="119"/>
      <c r="AT266" s="119"/>
      <c r="AU266" s="119"/>
      <c r="AV266" s="119"/>
      <c r="AW266" s="119"/>
      <c r="AX266" s="119"/>
      <c r="AY266" s="119"/>
      <c r="AZ266" s="119"/>
      <c r="BA266" s="119"/>
      <c r="BB266" s="119"/>
      <c r="BC266" s="119"/>
      <c r="BD266" s="119"/>
      <c r="BE266" s="119"/>
      <c r="BF266" s="119"/>
      <c r="BG266" s="119"/>
      <c r="BH266" s="119"/>
    </row>
    <row r="267" spans="1:60" outlineLevel="1" x14ac:dyDescent="0.2">
      <c r="A267" s="120"/>
      <c r="B267" s="127"/>
      <c r="C267" s="350" t="s">
        <v>512</v>
      </c>
      <c r="D267" s="351"/>
      <c r="E267" s="352"/>
      <c r="F267" s="353"/>
      <c r="G267" s="354"/>
      <c r="H267" s="138"/>
      <c r="I267" s="138"/>
      <c r="J267" s="138"/>
      <c r="K267" s="138"/>
      <c r="L267" s="138"/>
      <c r="M267" s="138"/>
      <c r="N267" s="129"/>
      <c r="O267" s="129"/>
      <c r="P267" s="129"/>
      <c r="Q267" s="129"/>
      <c r="R267" s="129"/>
      <c r="S267" s="129"/>
      <c r="T267" s="130"/>
      <c r="U267" s="129"/>
      <c r="V267" s="119"/>
      <c r="W267" s="119"/>
      <c r="X267" s="119"/>
      <c r="Y267" s="119"/>
      <c r="Z267" s="119"/>
      <c r="AA267" s="119"/>
      <c r="AB267" s="119"/>
      <c r="AC267" s="119"/>
      <c r="AD267" s="119"/>
      <c r="AE267" s="119" t="s">
        <v>451</v>
      </c>
      <c r="AF267" s="119"/>
      <c r="AG267" s="119"/>
      <c r="AH267" s="119"/>
      <c r="AI267" s="119"/>
      <c r="AJ267" s="119"/>
      <c r="AK267" s="119"/>
      <c r="AL267" s="119"/>
      <c r="AM267" s="119"/>
      <c r="AN267" s="119"/>
      <c r="AO267" s="119"/>
      <c r="AP267" s="119"/>
      <c r="AQ267" s="119"/>
      <c r="AR267" s="119"/>
      <c r="AS267" s="119"/>
      <c r="AT267" s="119"/>
      <c r="AU267" s="119"/>
      <c r="AV267" s="119"/>
      <c r="AW267" s="119"/>
      <c r="AX267" s="119"/>
      <c r="AY267" s="119"/>
      <c r="AZ267" s="119"/>
      <c r="BA267" s="122" t="str">
        <f t="shared" ref="BA267:BA272" si="14">C267</f>
        <v>dveře dvoukřídlové, asymetrické 1000+600</v>
      </c>
      <c r="BB267" s="119"/>
      <c r="BC267" s="119"/>
      <c r="BD267" s="119"/>
      <c r="BE267" s="119"/>
      <c r="BF267" s="119"/>
      <c r="BG267" s="119"/>
      <c r="BH267" s="119"/>
    </row>
    <row r="268" spans="1:60" outlineLevel="1" x14ac:dyDescent="0.2">
      <c r="A268" s="120"/>
      <c r="B268" s="127"/>
      <c r="C268" s="350" t="s">
        <v>513</v>
      </c>
      <c r="D268" s="351"/>
      <c r="E268" s="352"/>
      <c r="F268" s="353"/>
      <c r="G268" s="354"/>
      <c r="H268" s="138"/>
      <c r="I268" s="138"/>
      <c r="J268" s="138"/>
      <c r="K268" s="138"/>
      <c r="L268" s="138"/>
      <c r="M268" s="138"/>
      <c r="N268" s="129"/>
      <c r="O268" s="129"/>
      <c r="P268" s="129"/>
      <c r="Q268" s="129"/>
      <c r="R268" s="129"/>
      <c r="S268" s="129"/>
      <c r="T268" s="130"/>
      <c r="U268" s="129"/>
      <c r="V268" s="119"/>
      <c r="W268" s="119"/>
      <c r="X268" s="119"/>
      <c r="Y268" s="119"/>
      <c r="Z268" s="119"/>
      <c r="AA268" s="119"/>
      <c r="AB268" s="119"/>
      <c r="AC268" s="119"/>
      <c r="AD268" s="119"/>
      <c r="AE268" s="119" t="s">
        <v>451</v>
      </c>
      <c r="AF268" s="119"/>
      <c r="AG268" s="119"/>
      <c r="AH268" s="119"/>
      <c r="AI268" s="119"/>
      <c r="AJ268" s="119"/>
      <c r="AK268" s="119"/>
      <c r="AL268" s="119"/>
      <c r="AM268" s="119"/>
      <c r="AN268" s="119"/>
      <c r="AO268" s="119"/>
      <c r="AP268" s="119"/>
      <c r="AQ268" s="119"/>
      <c r="AR268" s="119"/>
      <c r="AS268" s="119"/>
      <c r="AT268" s="119"/>
      <c r="AU268" s="119"/>
      <c r="AV268" s="119"/>
      <c r="AW268" s="119"/>
      <c r="AX268" s="119"/>
      <c r="AY268" s="119"/>
      <c r="AZ268" s="119"/>
      <c r="BA268" s="122" t="str">
        <f t="shared" si="14"/>
        <v>plné, hladké, z vícevrstvého loepeného hranolu</v>
      </c>
      <c r="BB268" s="119"/>
      <c r="BC268" s="119"/>
      <c r="BD268" s="119"/>
      <c r="BE268" s="119"/>
      <c r="BF268" s="119"/>
      <c r="BG268" s="119"/>
      <c r="BH268" s="119"/>
    </row>
    <row r="269" spans="1:60" outlineLevel="1" x14ac:dyDescent="0.2">
      <c r="A269" s="120"/>
      <c r="B269" s="127"/>
      <c r="C269" s="350" t="s">
        <v>514</v>
      </c>
      <c r="D269" s="351"/>
      <c r="E269" s="352"/>
      <c r="F269" s="353"/>
      <c r="G269" s="354"/>
      <c r="H269" s="138"/>
      <c r="I269" s="138"/>
      <c r="J269" s="138"/>
      <c r="K269" s="138"/>
      <c r="L269" s="138"/>
      <c r="M269" s="138"/>
      <c r="N269" s="129"/>
      <c r="O269" s="129"/>
      <c r="P269" s="129"/>
      <c r="Q269" s="129"/>
      <c r="R269" s="129"/>
      <c r="S269" s="129"/>
      <c r="T269" s="130"/>
      <c r="U269" s="129"/>
      <c r="V269" s="119"/>
      <c r="W269" s="119"/>
      <c r="X269" s="119"/>
      <c r="Y269" s="119"/>
      <c r="Z269" s="119"/>
      <c r="AA269" s="119"/>
      <c r="AB269" s="119"/>
      <c r="AC269" s="119"/>
      <c r="AD269" s="119"/>
      <c r="AE269" s="119" t="s">
        <v>451</v>
      </c>
      <c r="AF269" s="119"/>
      <c r="AG269" s="119"/>
      <c r="AH269" s="119"/>
      <c r="AI269" s="119"/>
      <c r="AJ269" s="119"/>
      <c r="AK269" s="119"/>
      <c r="AL269" s="119"/>
      <c r="AM269" s="119"/>
      <c r="AN269" s="119"/>
      <c r="AO269" s="119"/>
      <c r="AP269" s="119"/>
      <c r="AQ269" s="119"/>
      <c r="AR269" s="119"/>
      <c r="AS269" s="119"/>
      <c r="AT269" s="119"/>
      <c r="AU269" s="119"/>
      <c r="AV269" s="119"/>
      <c r="AW269" s="119"/>
      <c r="AX269" s="119"/>
      <c r="AY269" s="119"/>
      <c r="AZ269" s="119"/>
      <c r="BA269" s="122" t="str">
        <f t="shared" si="14"/>
        <v>hliníkový práh s přerušeným tepelným mostem</v>
      </c>
      <c r="BB269" s="119"/>
      <c r="BC269" s="119"/>
      <c r="BD269" s="119"/>
      <c r="BE269" s="119"/>
      <c r="BF269" s="119"/>
      <c r="BG269" s="119"/>
      <c r="BH269" s="119"/>
    </row>
    <row r="270" spans="1:60" outlineLevel="1" x14ac:dyDescent="0.2">
      <c r="A270" s="120"/>
      <c r="B270" s="127"/>
      <c r="C270" s="350" t="s">
        <v>515</v>
      </c>
      <c r="D270" s="351"/>
      <c r="E270" s="352"/>
      <c r="F270" s="353"/>
      <c r="G270" s="354"/>
      <c r="H270" s="138"/>
      <c r="I270" s="138"/>
      <c r="J270" s="138"/>
      <c r="K270" s="138"/>
      <c r="L270" s="138"/>
      <c r="M270" s="138"/>
      <c r="N270" s="129"/>
      <c r="O270" s="129"/>
      <c r="P270" s="129"/>
      <c r="Q270" s="129"/>
      <c r="R270" s="129"/>
      <c r="S270" s="129"/>
      <c r="T270" s="130"/>
      <c r="U270" s="129"/>
      <c r="V270" s="119"/>
      <c r="W270" s="119"/>
      <c r="X270" s="119"/>
      <c r="Y270" s="119"/>
      <c r="Z270" s="119"/>
      <c r="AA270" s="119"/>
      <c r="AB270" s="119"/>
      <c r="AC270" s="119"/>
      <c r="AD270" s="119"/>
      <c r="AE270" s="119" t="s">
        <v>451</v>
      </c>
      <c r="AF270" s="119"/>
      <c r="AG270" s="119"/>
      <c r="AH270" s="119"/>
      <c r="AI270" s="119"/>
      <c r="AJ270" s="119"/>
      <c r="AK270" s="119"/>
      <c r="AL270" s="119"/>
      <c r="AM270" s="119"/>
      <c r="AN270" s="119"/>
      <c r="AO270" s="119"/>
      <c r="AP270" s="119"/>
      <c r="AQ270" s="119"/>
      <c r="AR270" s="119"/>
      <c r="AS270" s="119"/>
      <c r="AT270" s="119"/>
      <c r="AU270" s="119"/>
      <c r="AV270" s="119"/>
      <c r="AW270" s="119"/>
      <c r="AX270" s="119"/>
      <c r="AY270" s="119"/>
      <c r="AZ270" s="119"/>
      <c r="BA270" s="122" t="str">
        <f t="shared" si="14"/>
        <v>lazurovací nátěr</v>
      </c>
      <c r="BB270" s="119"/>
      <c r="BC270" s="119"/>
      <c r="BD270" s="119"/>
      <c r="BE270" s="119"/>
      <c r="BF270" s="119"/>
      <c r="BG270" s="119"/>
      <c r="BH270" s="119"/>
    </row>
    <row r="271" spans="1:60" outlineLevel="1" x14ac:dyDescent="0.2">
      <c r="A271" s="120"/>
      <c r="B271" s="127"/>
      <c r="C271" s="350" t="s">
        <v>516</v>
      </c>
      <c r="D271" s="351"/>
      <c r="E271" s="352"/>
      <c r="F271" s="353"/>
      <c r="G271" s="354"/>
      <c r="H271" s="138"/>
      <c r="I271" s="138"/>
      <c r="J271" s="138"/>
      <c r="K271" s="138"/>
      <c r="L271" s="138"/>
      <c r="M271" s="138"/>
      <c r="N271" s="129"/>
      <c r="O271" s="129"/>
      <c r="P271" s="129"/>
      <c r="Q271" s="129"/>
      <c r="R271" s="129"/>
      <c r="S271" s="129"/>
      <c r="T271" s="130"/>
      <c r="U271" s="129"/>
      <c r="V271" s="119"/>
      <c r="W271" s="119"/>
      <c r="X271" s="119"/>
      <c r="Y271" s="119"/>
      <c r="Z271" s="119"/>
      <c r="AA271" s="119"/>
      <c r="AB271" s="119"/>
      <c r="AC271" s="119"/>
      <c r="AD271" s="119"/>
      <c r="AE271" s="119" t="s">
        <v>451</v>
      </c>
      <c r="AF271" s="119"/>
      <c r="AG271" s="119"/>
      <c r="AH271" s="119"/>
      <c r="AI271" s="119"/>
      <c r="AJ271" s="119"/>
      <c r="AK271" s="119"/>
      <c r="AL271" s="119"/>
      <c r="AM271" s="119"/>
      <c r="AN271" s="119"/>
      <c r="AO271" s="119"/>
      <c r="AP271" s="119"/>
      <c r="AQ271" s="119"/>
      <c r="AR271" s="119"/>
      <c r="AS271" s="119"/>
      <c r="AT271" s="119"/>
      <c r="AU271" s="119"/>
      <c r="AV271" s="119"/>
      <c r="AW271" s="119"/>
      <c r="AX271" s="119"/>
      <c r="AY271" s="119"/>
      <c r="AZ271" s="119"/>
      <c r="BA271" s="122" t="str">
        <f t="shared" si="14"/>
        <v>kování klika - klika, zámek vložkový</v>
      </c>
      <c r="BB271" s="119"/>
      <c r="BC271" s="119"/>
      <c r="BD271" s="119"/>
      <c r="BE271" s="119"/>
      <c r="BF271" s="119"/>
      <c r="BG271" s="119"/>
      <c r="BH271" s="119"/>
    </row>
    <row r="272" spans="1:60" outlineLevel="1" x14ac:dyDescent="0.2">
      <c r="A272" s="120"/>
      <c r="B272" s="127"/>
      <c r="C272" s="350" t="s">
        <v>517</v>
      </c>
      <c r="D272" s="351"/>
      <c r="E272" s="352"/>
      <c r="F272" s="353"/>
      <c r="G272" s="354"/>
      <c r="H272" s="138"/>
      <c r="I272" s="138"/>
      <c r="J272" s="138"/>
      <c r="K272" s="138"/>
      <c r="L272" s="138"/>
      <c r="M272" s="138"/>
      <c r="N272" s="129"/>
      <c r="O272" s="129"/>
      <c r="P272" s="129"/>
      <c r="Q272" s="129"/>
      <c r="R272" s="129"/>
      <c r="S272" s="129"/>
      <c r="T272" s="130"/>
      <c r="U272" s="12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 t="s">
        <v>451</v>
      </c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22" t="str">
        <f t="shared" si="14"/>
        <v>zárubeň tesařská s obložkou</v>
      </c>
      <c r="BB272" s="119"/>
      <c r="BC272" s="119"/>
      <c r="BD272" s="119"/>
      <c r="BE272" s="119"/>
      <c r="BF272" s="119"/>
      <c r="BG272" s="119"/>
      <c r="BH272" s="119"/>
    </row>
    <row r="273" spans="1:60" ht="22.5" outlineLevel="1" x14ac:dyDescent="0.2">
      <c r="A273" s="120">
        <v>141</v>
      </c>
      <c r="B273" s="127" t="s">
        <v>518</v>
      </c>
      <c r="C273" s="158" t="s">
        <v>519</v>
      </c>
      <c r="D273" s="129" t="s">
        <v>164</v>
      </c>
      <c r="E273" s="134">
        <v>2</v>
      </c>
      <c r="F273" s="137"/>
      <c r="G273" s="138">
        <f>ROUND(E273*F273,2)</f>
        <v>0</v>
      </c>
      <c r="H273" s="137"/>
      <c r="I273" s="138">
        <f>ROUND(E273*H273,2)</f>
        <v>0</v>
      </c>
      <c r="J273" s="137"/>
      <c r="K273" s="138">
        <f>ROUND(E273*J273,2)</f>
        <v>0</v>
      </c>
      <c r="L273" s="138">
        <v>21</v>
      </c>
      <c r="M273" s="138">
        <f>G273*(1+L273/100)</f>
        <v>0</v>
      </c>
      <c r="N273" s="129">
        <v>1.7999999999999999E-2</v>
      </c>
      <c r="O273" s="129">
        <f>ROUND(E273*N273,5)</f>
        <v>3.5999999999999997E-2</v>
      </c>
      <c r="P273" s="129">
        <v>0</v>
      </c>
      <c r="Q273" s="129">
        <f>ROUND(E273*P273,5)</f>
        <v>0</v>
      </c>
      <c r="R273" s="129"/>
      <c r="S273" s="129"/>
      <c r="T273" s="130">
        <v>0</v>
      </c>
      <c r="U273" s="129">
        <f>ROUND(E273*T273,2)</f>
        <v>0</v>
      </c>
      <c r="V273" s="119"/>
      <c r="W273" s="119"/>
      <c r="X273" s="119"/>
      <c r="Y273" s="119"/>
      <c r="Z273" s="119"/>
      <c r="AA273" s="119"/>
      <c r="AB273" s="119"/>
      <c r="AC273" s="119"/>
      <c r="AD273" s="119"/>
      <c r="AE273" s="119" t="s">
        <v>218</v>
      </c>
      <c r="AF273" s="119"/>
      <c r="AG273" s="119"/>
      <c r="AH273" s="119"/>
      <c r="AI273" s="119"/>
      <c r="AJ273" s="119"/>
      <c r="AK273" s="119"/>
      <c r="AL273" s="119"/>
      <c r="AM273" s="119"/>
      <c r="AN273" s="119"/>
      <c r="AO273" s="119"/>
      <c r="AP273" s="119"/>
      <c r="AQ273" s="119"/>
      <c r="AR273" s="119"/>
      <c r="AS273" s="119"/>
      <c r="AT273" s="119"/>
      <c r="AU273" s="119"/>
      <c r="AV273" s="119"/>
      <c r="AW273" s="119"/>
      <c r="AX273" s="119"/>
      <c r="AY273" s="119"/>
      <c r="AZ273" s="119"/>
      <c r="BA273" s="119"/>
      <c r="BB273" s="119"/>
      <c r="BC273" s="119"/>
      <c r="BD273" s="119"/>
      <c r="BE273" s="119"/>
      <c r="BF273" s="119"/>
      <c r="BG273" s="119"/>
      <c r="BH273" s="119"/>
    </row>
    <row r="274" spans="1:60" outlineLevel="1" x14ac:dyDescent="0.2">
      <c r="A274" s="120"/>
      <c r="B274" s="127"/>
      <c r="C274" s="350" t="s">
        <v>520</v>
      </c>
      <c r="D274" s="351"/>
      <c r="E274" s="352"/>
      <c r="F274" s="353"/>
      <c r="G274" s="354"/>
      <c r="H274" s="138"/>
      <c r="I274" s="138"/>
      <c r="J274" s="138"/>
      <c r="K274" s="138"/>
      <c r="L274" s="138"/>
      <c r="M274" s="138"/>
      <c r="N274" s="129"/>
      <c r="O274" s="129"/>
      <c r="P274" s="129"/>
      <c r="Q274" s="129"/>
      <c r="R274" s="129"/>
      <c r="S274" s="129"/>
      <c r="T274" s="130"/>
      <c r="U274" s="129"/>
      <c r="V274" s="119"/>
      <c r="W274" s="119"/>
      <c r="X274" s="119"/>
      <c r="Y274" s="119"/>
      <c r="Z274" s="119"/>
      <c r="AA274" s="119"/>
      <c r="AB274" s="119"/>
      <c r="AC274" s="119"/>
      <c r="AD274" s="119"/>
      <c r="AE274" s="119" t="s">
        <v>451</v>
      </c>
      <c r="AF274" s="119"/>
      <c r="AG274" s="119"/>
      <c r="AH274" s="119"/>
      <c r="AI274" s="119"/>
      <c r="AJ274" s="119"/>
      <c r="AK274" s="119"/>
      <c r="AL274" s="119"/>
      <c r="AM274" s="119"/>
      <c r="AN274" s="119"/>
      <c r="AO274" s="119"/>
      <c r="AP274" s="119"/>
      <c r="AQ274" s="119"/>
      <c r="AR274" s="119"/>
      <c r="AS274" s="119"/>
      <c r="AT274" s="119"/>
      <c r="AU274" s="119"/>
      <c r="AV274" s="119"/>
      <c r="AW274" s="119"/>
      <c r="AX274" s="119"/>
      <c r="AY274" s="119"/>
      <c r="AZ274" s="119"/>
      <c r="BA274" s="122" t="str">
        <f>C274</f>
        <v>dveře jednokřídlové, kompletizované</v>
      </c>
      <c r="BB274" s="119"/>
      <c r="BC274" s="119"/>
      <c r="BD274" s="119"/>
      <c r="BE274" s="119"/>
      <c r="BF274" s="119"/>
      <c r="BG274" s="119"/>
      <c r="BH274" s="119"/>
    </row>
    <row r="275" spans="1:60" outlineLevel="1" x14ac:dyDescent="0.2">
      <c r="A275" s="120"/>
      <c r="B275" s="127"/>
      <c r="C275" s="350" t="s">
        <v>521</v>
      </c>
      <c r="D275" s="351"/>
      <c r="E275" s="352"/>
      <c r="F275" s="353"/>
      <c r="G275" s="354"/>
      <c r="H275" s="138"/>
      <c r="I275" s="138"/>
      <c r="J275" s="138"/>
      <c r="K275" s="138"/>
      <c r="L275" s="138"/>
      <c r="M275" s="138"/>
      <c r="N275" s="129"/>
      <c r="O275" s="129"/>
      <c r="P275" s="129"/>
      <c r="Q275" s="129"/>
      <c r="R275" s="129"/>
      <c r="S275" s="129"/>
      <c r="T275" s="130"/>
      <c r="U275" s="129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 t="s">
        <v>451</v>
      </c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19"/>
      <c r="AP275" s="119"/>
      <c r="AQ275" s="119"/>
      <c r="AR275" s="119"/>
      <c r="AS275" s="119"/>
      <c r="AT275" s="119"/>
      <c r="AU275" s="119"/>
      <c r="AV275" s="119"/>
      <c r="AW275" s="119"/>
      <c r="AX275" s="119"/>
      <c r="AY275" s="119"/>
      <c r="AZ275" s="119"/>
      <c r="BA275" s="122" t="str">
        <f>C275</f>
        <v>plné, hladké</v>
      </c>
      <c r="BB275" s="119"/>
      <c r="BC275" s="119"/>
      <c r="BD275" s="119"/>
      <c r="BE275" s="119"/>
      <c r="BF275" s="119"/>
      <c r="BG275" s="119"/>
      <c r="BH275" s="119"/>
    </row>
    <row r="276" spans="1:60" outlineLevel="1" x14ac:dyDescent="0.2">
      <c r="A276" s="120"/>
      <c r="B276" s="127"/>
      <c r="C276" s="350" t="s">
        <v>522</v>
      </c>
      <c r="D276" s="351"/>
      <c r="E276" s="352"/>
      <c r="F276" s="353"/>
      <c r="G276" s="354"/>
      <c r="H276" s="138"/>
      <c r="I276" s="138"/>
      <c r="J276" s="138"/>
      <c r="K276" s="138"/>
      <c r="L276" s="138"/>
      <c r="M276" s="138"/>
      <c r="N276" s="129"/>
      <c r="O276" s="129"/>
      <c r="P276" s="129"/>
      <c r="Q276" s="129"/>
      <c r="R276" s="129"/>
      <c r="S276" s="129"/>
      <c r="T276" s="130"/>
      <c r="U276" s="129"/>
      <c r="V276" s="119"/>
      <c r="W276" s="119"/>
      <c r="X276" s="119"/>
      <c r="Y276" s="119"/>
      <c r="Z276" s="119"/>
      <c r="AA276" s="119"/>
      <c r="AB276" s="119"/>
      <c r="AC276" s="119"/>
      <c r="AD276" s="119"/>
      <c r="AE276" s="119" t="s">
        <v>451</v>
      </c>
      <c r="AF276" s="119"/>
      <c r="AG276" s="119"/>
      <c r="AH276" s="119"/>
      <c r="AI276" s="119"/>
      <c r="AJ276" s="119"/>
      <c r="AK276" s="119"/>
      <c r="AL276" s="119"/>
      <c r="AM276" s="119"/>
      <c r="AN276" s="119"/>
      <c r="AO276" s="119"/>
      <c r="AP276" s="119"/>
      <c r="AQ276" s="119"/>
      <c r="AR276" s="119"/>
      <c r="AS276" s="119"/>
      <c r="AT276" s="119"/>
      <c r="AU276" s="119"/>
      <c r="AV276" s="119"/>
      <c r="AW276" s="119"/>
      <c r="AX276" s="119"/>
      <c r="AY276" s="119"/>
      <c r="AZ276" s="119"/>
      <c r="BA276" s="122" t="str">
        <f>C276</f>
        <v>kování klika - klka, zámek WC</v>
      </c>
      <c r="BB276" s="119"/>
      <c r="BC276" s="119"/>
      <c r="BD276" s="119"/>
      <c r="BE276" s="119"/>
      <c r="BF276" s="119"/>
      <c r="BG276" s="119"/>
      <c r="BH276" s="119"/>
    </row>
    <row r="277" spans="1:60" outlineLevel="1" x14ac:dyDescent="0.2">
      <c r="A277" s="120"/>
      <c r="B277" s="127"/>
      <c r="C277" s="350" t="s">
        <v>523</v>
      </c>
      <c r="D277" s="351"/>
      <c r="E277" s="352"/>
      <c r="F277" s="353"/>
      <c r="G277" s="354"/>
      <c r="H277" s="138"/>
      <c r="I277" s="138"/>
      <c r="J277" s="138"/>
      <c r="K277" s="138"/>
      <c r="L277" s="138"/>
      <c r="M277" s="138"/>
      <c r="N277" s="129"/>
      <c r="O277" s="129"/>
      <c r="P277" s="129"/>
      <c r="Q277" s="129"/>
      <c r="R277" s="129"/>
      <c r="S277" s="129"/>
      <c r="T277" s="130"/>
      <c r="U277" s="129"/>
      <c r="V277" s="119"/>
      <c r="W277" s="119"/>
      <c r="X277" s="119"/>
      <c r="Y277" s="119"/>
      <c r="Z277" s="119"/>
      <c r="AA277" s="119"/>
      <c r="AB277" s="119"/>
      <c r="AC277" s="119"/>
      <c r="AD277" s="119"/>
      <c r="AE277" s="119" t="s">
        <v>451</v>
      </c>
      <c r="AF277" s="119"/>
      <c r="AG277" s="119"/>
      <c r="AH277" s="119"/>
      <c r="AI277" s="119"/>
      <c r="AJ277" s="119"/>
      <c r="AK277" s="119"/>
      <c r="AL277" s="119"/>
      <c r="AM277" s="119"/>
      <c r="AN277" s="119"/>
      <c r="AO277" s="119"/>
      <c r="AP277" s="119"/>
      <c r="AQ277" s="119"/>
      <c r="AR277" s="119"/>
      <c r="AS277" s="119"/>
      <c r="AT277" s="119"/>
      <c r="AU277" s="119"/>
      <c r="AV277" s="119"/>
      <c r="AW277" s="119"/>
      <c r="AX277" s="119"/>
      <c r="AY277" s="119"/>
      <c r="AZ277" s="119"/>
      <c r="BA277" s="122" t="str">
        <f>C277</f>
        <v>do ocelové zárubně</v>
      </c>
      <c r="BB277" s="119"/>
      <c r="BC277" s="119"/>
      <c r="BD277" s="119"/>
      <c r="BE277" s="119"/>
      <c r="BF277" s="119"/>
      <c r="BG277" s="119"/>
      <c r="BH277" s="119"/>
    </row>
    <row r="278" spans="1:60" ht="22.5" outlineLevel="1" x14ac:dyDescent="0.2">
      <c r="A278" s="120">
        <v>142</v>
      </c>
      <c r="B278" s="127" t="s">
        <v>524</v>
      </c>
      <c r="C278" s="158" t="s">
        <v>525</v>
      </c>
      <c r="D278" s="129" t="s">
        <v>164</v>
      </c>
      <c r="E278" s="134">
        <v>1</v>
      </c>
      <c r="F278" s="137"/>
      <c r="G278" s="138">
        <f>ROUND(E278*F278,2)</f>
        <v>0</v>
      </c>
      <c r="H278" s="137"/>
      <c r="I278" s="138">
        <f>ROUND(E278*H278,2)</f>
        <v>0</v>
      </c>
      <c r="J278" s="137"/>
      <c r="K278" s="138">
        <f>ROUND(E278*J278,2)</f>
        <v>0</v>
      </c>
      <c r="L278" s="138">
        <v>21</v>
      </c>
      <c r="M278" s="138">
        <f>G278*(1+L278/100)</f>
        <v>0</v>
      </c>
      <c r="N278" s="129">
        <v>2.1999999999999999E-2</v>
      </c>
      <c r="O278" s="129">
        <f>ROUND(E278*N278,5)</f>
        <v>2.1999999999999999E-2</v>
      </c>
      <c r="P278" s="129">
        <v>0</v>
      </c>
      <c r="Q278" s="129">
        <f>ROUND(E278*P278,5)</f>
        <v>0</v>
      </c>
      <c r="R278" s="129"/>
      <c r="S278" s="129"/>
      <c r="T278" s="130">
        <v>0</v>
      </c>
      <c r="U278" s="129">
        <f>ROUND(E278*T278,2)</f>
        <v>0</v>
      </c>
      <c r="V278" s="119"/>
      <c r="W278" s="119"/>
      <c r="X278" s="119"/>
      <c r="Y278" s="119"/>
      <c r="Z278" s="119"/>
      <c r="AA278" s="119"/>
      <c r="AB278" s="119"/>
      <c r="AC278" s="119"/>
      <c r="AD278" s="119"/>
      <c r="AE278" s="119" t="s">
        <v>218</v>
      </c>
      <c r="AF278" s="119"/>
      <c r="AG278" s="119"/>
      <c r="AH278" s="119"/>
      <c r="AI278" s="119"/>
      <c r="AJ278" s="119"/>
      <c r="AK278" s="119"/>
      <c r="AL278" s="119"/>
      <c r="AM278" s="119"/>
      <c r="AN278" s="119"/>
      <c r="AO278" s="119"/>
      <c r="AP278" s="119"/>
      <c r="AQ278" s="119"/>
      <c r="AR278" s="119"/>
      <c r="AS278" s="119"/>
      <c r="AT278" s="119"/>
      <c r="AU278" s="119"/>
      <c r="AV278" s="119"/>
      <c r="AW278" s="119"/>
      <c r="AX278" s="119"/>
      <c r="AY278" s="119"/>
      <c r="AZ278" s="119"/>
      <c r="BA278" s="119"/>
      <c r="BB278" s="119"/>
      <c r="BC278" s="119"/>
      <c r="BD278" s="119"/>
      <c r="BE278" s="119"/>
      <c r="BF278" s="119"/>
      <c r="BG278" s="119"/>
      <c r="BH278" s="119"/>
    </row>
    <row r="279" spans="1:60" outlineLevel="1" x14ac:dyDescent="0.2">
      <c r="A279" s="120"/>
      <c r="B279" s="127"/>
      <c r="C279" s="350" t="s">
        <v>520</v>
      </c>
      <c r="D279" s="351"/>
      <c r="E279" s="352"/>
      <c r="F279" s="353"/>
      <c r="G279" s="354"/>
      <c r="H279" s="138"/>
      <c r="I279" s="138"/>
      <c r="J279" s="138"/>
      <c r="K279" s="138"/>
      <c r="L279" s="138"/>
      <c r="M279" s="138"/>
      <c r="N279" s="129"/>
      <c r="O279" s="129"/>
      <c r="P279" s="129"/>
      <c r="Q279" s="129"/>
      <c r="R279" s="129"/>
      <c r="S279" s="129"/>
      <c r="T279" s="130"/>
      <c r="U279" s="129"/>
      <c r="V279" s="119"/>
      <c r="W279" s="119"/>
      <c r="X279" s="119"/>
      <c r="Y279" s="119"/>
      <c r="Z279" s="119"/>
      <c r="AA279" s="119"/>
      <c r="AB279" s="119"/>
      <c r="AC279" s="119"/>
      <c r="AD279" s="119"/>
      <c r="AE279" s="119" t="s">
        <v>451</v>
      </c>
      <c r="AF279" s="119"/>
      <c r="AG279" s="119"/>
      <c r="AH279" s="119"/>
      <c r="AI279" s="119"/>
      <c r="AJ279" s="119"/>
      <c r="AK279" s="119"/>
      <c r="AL279" s="119"/>
      <c r="AM279" s="119"/>
      <c r="AN279" s="119"/>
      <c r="AO279" s="119"/>
      <c r="AP279" s="119"/>
      <c r="AQ279" s="119"/>
      <c r="AR279" s="119"/>
      <c r="AS279" s="119"/>
      <c r="AT279" s="119"/>
      <c r="AU279" s="119"/>
      <c r="AV279" s="119"/>
      <c r="AW279" s="119"/>
      <c r="AX279" s="119"/>
      <c r="AY279" s="119"/>
      <c r="AZ279" s="119"/>
      <c r="BA279" s="122" t="str">
        <f>C279</f>
        <v>dveře jednokřídlové, kompletizované</v>
      </c>
      <c r="BB279" s="119"/>
      <c r="BC279" s="119"/>
      <c r="BD279" s="119"/>
      <c r="BE279" s="119"/>
      <c r="BF279" s="119"/>
      <c r="BG279" s="119"/>
      <c r="BH279" s="119"/>
    </row>
    <row r="280" spans="1:60" outlineLevel="1" x14ac:dyDescent="0.2">
      <c r="A280" s="120"/>
      <c r="B280" s="127"/>
      <c r="C280" s="350" t="s">
        <v>521</v>
      </c>
      <c r="D280" s="351"/>
      <c r="E280" s="352"/>
      <c r="F280" s="353"/>
      <c r="G280" s="354"/>
      <c r="H280" s="138"/>
      <c r="I280" s="138"/>
      <c r="J280" s="138"/>
      <c r="K280" s="138"/>
      <c r="L280" s="138"/>
      <c r="M280" s="138"/>
      <c r="N280" s="129"/>
      <c r="O280" s="129"/>
      <c r="P280" s="129"/>
      <c r="Q280" s="129"/>
      <c r="R280" s="129"/>
      <c r="S280" s="129"/>
      <c r="T280" s="130"/>
      <c r="U280" s="129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 t="s">
        <v>451</v>
      </c>
      <c r="AF280" s="119"/>
      <c r="AG280" s="119"/>
      <c r="AH280" s="119"/>
      <c r="AI280" s="119"/>
      <c r="AJ280" s="119"/>
      <c r="AK280" s="119"/>
      <c r="AL280" s="119"/>
      <c r="AM280" s="119"/>
      <c r="AN280" s="119"/>
      <c r="AO280" s="119"/>
      <c r="AP280" s="119"/>
      <c r="AQ280" s="119"/>
      <c r="AR280" s="119"/>
      <c r="AS280" s="119"/>
      <c r="AT280" s="119"/>
      <c r="AU280" s="119"/>
      <c r="AV280" s="119"/>
      <c r="AW280" s="119"/>
      <c r="AX280" s="119"/>
      <c r="AY280" s="119"/>
      <c r="AZ280" s="119"/>
      <c r="BA280" s="122" t="str">
        <f>C280</f>
        <v>plné, hladké</v>
      </c>
      <c r="BB280" s="119"/>
      <c r="BC280" s="119"/>
      <c r="BD280" s="119"/>
      <c r="BE280" s="119"/>
      <c r="BF280" s="119"/>
      <c r="BG280" s="119"/>
      <c r="BH280" s="119"/>
    </row>
    <row r="281" spans="1:60" outlineLevel="1" x14ac:dyDescent="0.2">
      <c r="A281" s="120"/>
      <c r="B281" s="127"/>
      <c r="C281" s="350" t="s">
        <v>526</v>
      </c>
      <c r="D281" s="351"/>
      <c r="E281" s="352"/>
      <c r="F281" s="353"/>
      <c r="G281" s="354"/>
      <c r="H281" s="138"/>
      <c r="I281" s="138"/>
      <c r="J281" s="138"/>
      <c r="K281" s="138"/>
      <c r="L281" s="138"/>
      <c r="M281" s="138"/>
      <c r="N281" s="129"/>
      <c r="O281" s="129"/>
      <c r="P281" s="129"/>
      <c r="Q281" s="129"/>
      <c r="R281" s="129"/>
      <c r="S281" s="129"/>
      <c r="T281" s="130"/>
      <c r="U281" s="129"/>
      <c r="V281" s="119"/>
      <c r="W281" s="119"/>
      <c r="X281" s="119"/>
      <c r="Y281" s="119"/>
      <c r="Z281" s="119"/>
      <c r="AA281" s="119"/>
      <c r="AB281" s="119"/>
      <c r="AC281" s="119"/>
      <c r="AD281" s="119"/>
      <c r="AE281" s="119" t="s">
        <v>451</v>
      </c>
      <c r="AF281" s="119"/>
      <c r="AG281" s="119"/>
      <c r="AH281" s="119"/>
      <c r="AI281" s="119"/>
      <c r="AJ281" s="119"/>
      <c r="AK281" s="119"/>
      <c r="AL281" s="119"/>
      <c r="AM281" s="119"/>
      <c r="AN281" s="119"/>
      <c r="AO281" s="119"/>
      <c r="AP281" s="119"/>
      <c r="AQ281" s="119"/>
      <c r="AR281" s="119"/>
      <c r="AS281" s="119"/>
      <c r="AT281" s="119"/>
      <c r="AU281" s="119"/>
      <c r="AV281" s="119"/>
      <c r="AW281" s="119"/>
      <c r="AX281" s="119"/>
      <c r="AY281" s="119"/>
      <c r="AZ281" s="119"/>
      <c r="BA281" s="122" t="str">
        <f>C281</f>
        <v>kování klika - klika, zámek WC s možností otvírání z exteriéru</v>
      </c>
      <c r="BB281" s="119"/>
      <c r="BC281" s="119"/>
      <c r="BD281" s="119"/>
      <c r="BE281" s="119"/>
      <c r="BF281" s="119"/>
      <c r="BG281" s="119"/>
      <c r="BH281" s="119"/>
    </row>
    <row r="282" spans="1:60" outlineLevel="1" x14ac:dyDescent="0.2">
      <c r="A282" s="120"/>
      <c r="B282" s="127"/>
      <c r="C282" s="350" t="s">
        <v>527</v>
      </c>
      <c r="D282" s="351"/>
      <c r="E282" s="352"/>
      <c r="F282" s="353"/>
      <c r="G282" s="354"/>
      <c r="H282" s="138"/>
      <c r="I282" s="138"/>
      <c r="J282" s="138"/>
      <c r="K282" s="138"/>
      <c r="L282" s="138"/>
      <c r="M282" s="138"/>
      <c r="N282" s="129"/>
      <c r="O282" s="129"/>
      <c r="P282" s="129"/>
      <c r="Q282" s="129"/>
      <c r="R282" s="129"/>
      <c r="S282" s="129"/>
      <c r="T282" s="130"/>
      <c r="U282" s="12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 t="s">
        <v>451</v>
      </c>
      <c r="AF282" s="119"/>
      <c r="AG282" s="119"/>
      <c r="AH282" s="119"/>
      <c r="AI282" s="119"/>
      <c r="AJ282" s="119"/>
      <c r="AK282" s="119"/>
      <c r="AL282" s="119"/>
      <c r="AM282" s="119"/>
      <c r="AN282" s="119"/>
      <c r="AO282" s="119"/>
      <c r="AP282" s="119"/>
      <c r="AQ282" s="119"/>
      <c r="AR282" s="119"/>
      <c r="AS282" s="119"/>
      <c r="AT282" s="119"/>
      <c r="AU282" s="119"/>
      <c r="AV282" s="119"/>
      <c r="AW282" s="119"/>
      <c r="AX282" s="119"/>
      <c r="AY282" s="119"/>
      <c r="AZ282" s="119"/>
      <c r="BA282" s="122" t="str">
        <f>C282</f>
        <v>vodovoné madlo</v>
      </c>
      <c r="BB282" s="119"/>
      <c r="BC282" s="119"/>
      <c r="BD282" s="119"/>
      <c r="BE282" s="119"/>
      <c r="BF282" s="119"/>
      <c r="BG282" s="119"/>
      <c r="BH282" s="119"/>
    </row>
    <row r="283" spans="1:60" outlineLevel="1" x14ac:dyDescent="0.2">
      <c r="A283" s="120"/>
      <c r="B283" s="127"/>
      <c r="C283" s="350" t="s">
        <v>523</v>
      </c>
      <c r="D283" s="351"/>
      <c r="E283" s="352"/>
      <c r="F283" s="353"/>
      <c r="G283" s="354"/>
      <c r="H283" s="138"/>
      <c r="I283" s="138"/>
      <c r="J283" s="138"/>
      <c r="K283" s="138"/>
      <c r="L283" s="138"/>
      <c r="M283" s="138"/>
      <c r="N283" s="129"/>
      <c r="O283" s="129"/>
      <c r="P283" s="129"/>
      <c r="Q283" s="129"/>
      <c r="R283" s="129"/>
      <c r="S283" s="129"/>
      <c r="T283" s="130"/>
      <c r="U283" s="129"/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 t="s">
        <v>451</v>
      </c>
      <c r="AF283" s="119"/>
      <c r="AG283" s="119"/>
      <c r="AH283" s="119"/>
      <c r="AI283" s="119"/>
      <c r="AJ283" s="119"/>
      <c r="AK283" s="119"/>
      <c r="AL283" s="119"/>
      <c r="AM283" s="119"/>
      <c r="AN283" s="119"/>
      <c r="AO283" s="119"/>
      <c r="AP283" s="119"/>
      <c r="AQ283" s="119"/>
      <c r="AR283" s="119"/>
      <c r="AS283" s="119"/>
      <c r="AT283" s="119"/>
      <c r="AU283" s="119"/>
      <c r="AV283" s="119"/>
      <c r="AW283" s="119"/>
      <c r="AX283" s="119"/>
      <c r="AY283" s="119"/>
      <c r="AZ283" s="119"/>
      <c r="BA283" s="122" t="str">
        <f>C283</f>
        <v>do ocelové zárubně</v>
      </c>
      <c r="BB283" s="119"/>
      <c r="BC283" s="119"/>
      <c r="BD283" s="119"/>
      <c r="BE283" s="119"/>
      <c r="BF283" s="119"/>
      <c r="BG283" s="119"/>
      <c r="BH283" s="119"/>
    </row>
    <row r="284" spans="1:60" ht="22.5" outlineLevel="1" x14ac:dyDescent="0.2">
      <c r="A284" s="120">
        <v>143</v>
      </c>
      <c r="B284" s="127" t="s">
        <v>528</v>
      </c>
      <c r="C284" s="158" t="s">
        <v>529</v>
      </c>
      <c r="D284" s="129" t="s">
        <v>231</v>
      </c>
      <c r="E284" s="134">
        <v>114.45</v>
      </c>
      <c r="F284" s="137"/>
      <c r="G284" s="138">
        <f>ROUND(E284*F284,2)</f>
        <v>0</v>
      </c>
      <c r="H284" s="137"/>
      <c r="I284" s="138">
        <f>ROUND(E284*H284,2)</f>
        <v>0</v>
      </c>
      <c r="J284" s="137"/>
      <c r="K284" s="138">
        <f>ROUND(E284*J284,2)</f>
        <v>0</v>
      </c>
      <c r="L284" s="138">
        <v>21</v>
      </c>
      <c r="M284" s="138">
        <f>G284*(1+L284/100)</f>
        <v>0</v>
      </c>
      <c r="N284" s="129">
        <v>2.7999999999999998E-4</v>
      </c>
      <c r="O284" s="129">
        <f>ROUND(E284*N284,5)</f>
        <v>3.2050000000000002E-2</v>
      </c>
      <c r="P284" s="129">
        <v>0</v>
      </c>
      <c r="Q284" s="129">
        <f>ROUND(E284*P284,5)</f>
        <v>0</v>
      </c>
      <c r="R284" s="129"/>
      <c r="S284" s="129"/>
      <c r="T284" s="130">
        <v>0.1855</v>
      </c>
      <c r="U284" s="129">
        <f>ROUND(E284*T284,2)</f>
        <v>21.23</v>
      </c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 t="s">
        <v>142</v>
      </c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  <c r="BB284" s="119"/>
      <c r="BC284" s="119"/>
      <c r="BD284" s="119"/>
      <c r="BE284" s="119"/>
      <c r="BF284" s="119"/>
      <c r="BG284" s="119"/>
      <c r="BH284" s="119"/>
    </row>
    <row r="285" spans="1:60" outlineLevel="1" x14ac:dyDescent="0.2">
      <c r="A285" s="120"/>
      <c r="B285" s="127"/>
      <c r="C285" s="159" t="s">
        <v>530</v>
      </c>
      <c r="D285" s="131"/>
      <c r="E285" s="135">
        <v>112.5</v>
      </c>
      <c r="F285" s="138"/>
      <c r="G285" s="138"/>
      <c r="H285" s="138"/>
      <c r="I285" s="138"/>
      <c r="J285" s="138"/>
      <c r="K285" s="138"/>
      <c r="L285" s="138"/>
      <c r="M285" s="138"/>
      <c r="N285" s="129"/>
      <c r="O285" s="129"/>
      <c r="P285" s="129"/>
      <c r="Q285" s="129"/>
      <c r="R285" s="129"/>
      <c r="S285" s="129"/>
      <c r="T285" s="130"/>
      <c r="U285" s="129"/>
      <c r="V285" s="119"/>
      <c r="W285" s="119"/>
      <c r="X285" s="119"/>
      <c r="Y285" s="119"/>
      <c r="Z285" s="119"/>
      <c r="AA285" s="119"/>
      <c r="AB285" s="119"/>
      <c r="AC285" s="119"/>
      <c r="AD285" s="119"/>
      <c r="AE285" s="119" t="s">
        <v>144</v>
      </c>
      <c r="AF285" s="119">
        <v>0</v>
      </c>
      <c r="AG285" s="119"/>
      <c r="AH285" s="119"/>
      <c r="AI285" s="119"/>
      <c r="AJ285" s="119"/>
      <c r="AK285" s="119"/>
      <c r="AL285" s="119"/>
      <c r="AM285" s="119"/>
      <c r="AN285" s="119"/>
      <c r="AO285" s="119"/>
      <c r="AP285" s="119"/>
      <c r="AQ285" s="119"/>
      <c r="AR285" s="119"/>
      <c r="AS285" s="119"/>
      <c r="AT285" s="119"/>
      <c r="AU285" s="119"/>
      <c r="AV285" s="119"/>
      <c r="AW285" s="119"/>
      <c r="AX285" s="119"/>
      <c r="AY285" s="119"/>
      <c r="AZ285" s="119"/>
      <c r="BA285" s="119"/>
      <c r="BB285" s="119"/>
      <c r="BC285" s="119"/>
      <c r="BD285" s="119"/>
      <c r="BE285" s="119"/>
      <c r="BF285" s="119"/>
      <c r="BG285" s="119"/>
      <c r="BH285" s="119"/>
    </row>
    <row r="286" spans="1:60" outlineLevel="1" x14ac:dyDescent="0.2">
      <c r="A286" s="120"/>
      <c r="B286" s="127"/>
      <c r="C286" s="159" t="s">
        <v>531</v>
      </c>
      <c r="D286" s="131"/>
      <c r="E286" s="135">
        <v>1.95</v>
      </c>
      <c r="F286" s="138"/>
      <c r="G286" s="138"/>
      <c r="H286" s="138"/>
      <c r="I286" s="138"/>
      <c r="J286" s="138"/>
      <c r="K286" s="138"/>
      <c r="L286" s="138"/>
      <c r="M286" s="138"/>
      <c r="N286" s="129"/>
      <c r="O286" s="129"/>
      <c r="P286" s="129"/>
      <c r="Q286" s="129"/>
      <c r="R286" s="129"/>
      <c r="S286" s="129"/>
      <c r="T286" s="130"/>
      <c r="U286" s="12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 t="s">
        <v>144</v>
      </c>
      <c r="AF286" s="119">
        <v>0</v>
      </c>
      <c r="AG286" s="119"/>
      <c r="AH286" s="119"/>
      <c r="AI286" s="119"/>
      <c r="AJ286" s="119"/>
      <c r="AK286" s="119"/>
      <c r="AL286" s="119"/>
      <c r="AM286" s="119"/>
      <c r="AN286" s="119"/>
      <c r="AO286" s="119"/>
      <c r="AP286" s="119"/>
      <c r="AQ286" s="119"/>
      <c r="AR286" s="119"/>
      <c r="AS286" s="119"/>
      <c r="AT286" s="119"/>
      <c r="AU286" s="119"/>
      <c r="AV286" s="119"/>
      <c r="AW286" s="119"/>
      <c r="AX286" s="119"/>
      <c r="AY286" s="119"/>
      <c r="AZ286" s="119"/>
      <c r="BA286" s="119"/>
      <c r="BB286" s="119"/>
      <c r="BC286" s="119"/>
      <c r="BD286" s="119"/>
      <c r="BE286" s="119"/>
      <c r="BF286" s="119"/>
      <c r="BG286" s="119"/>
      <c r="BH286" s="119"/>
    </row>
    <row r="287" spans="1:60" outlineLevel="1" x14ac:dyDescent="0.2">
      <c r="A287" s="120">
        <v>144</v>
      </c>
      <c r="B287" s="127" t="s">
        <v>532</v>
      </c>
      <c r="C287" s="158" t="s">
        <v>533</v>
      </c>
      <c r="D287" s="129" t="s">
        <v>164</v>
      </c>
      <c r="E287" s="134">
        <v>1</v>
      </c>
      <c r="F287" s="137"/>
      <c r="G287" s="138">
        <f>ROUND(E287*F287,2)</f>
        <v>0</v>
      </c>
      <c r="H287" s="137"/>
      <c r="I287" s="138">
        <f>ROUND(E287*H287,2)</f>
        <v>0</v>
      </c>
      <c r="J287" s="137"/>
      <c r="K287" s="138">
        <f>ROUND(E287*J287,2)</f>
        <v>0</v>
      </c>
      <c r="L287" s="138">
        <v>21</v>
      </c>
      <c r="M287" s="138">
        <f>G287*(1+L287/100)</f>
        <v>0</v>
      </c>
      <c r="N287" s="129">
        <v>3.0000000000000001E-5</v>
      </c>
      <c r="O287" s="129">
        <f>ROUND(E287*N287,5)</f>
        <v>3.0000000000000001E-5</v>
      </c>
      <c r="P287" s="129">
        <v>0</v>
      </c>
      <c r="Q287" s="129">
        <f>ROUND(E287*P287,5)</f>
        <v>0</v>
      </c>
      <c r="R287" s="129"/>
      <c r="S287" s="129"/>
      <c r="T287" s="130">
        <v>1.13934</v>
      </c>
      <c r="U287" s="129">
        <f>ROUND(E287*T287,2)</f>
        <v>1.1399999999999999</v>
      </c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 t="s">
        <v>142</v>
      </c>
      <c r="AF287" s="119"/>
      <c r="AG287" s="119"/>
      <c r="AH287" s="119"/>
      <c r="AI287" s="119"/>
      <c r="AJ287" s="119"/>
      <c r="AK287" s="119"/>
      <c r="AL287" s="119"/>
      <c r="AM287" s="119"/>
      <c r="AN287" s="119"/>
      <c r="AO287" s="119"/>
      <c r="AP287" s="119"/>
      <c r="AQ287" s="119"/>
      <c r="AR287" s="119"/>
      <c r="AS287" s="119"/>
      <c r="AT287" s="119"/>
      <c r="AU287" s="119"/>
      <c r="AV287" s="119"/>
      <c r="AW287" s="119"/>
      <c r="AX287" s="119"/>
      <c r="AY287" s="119"/>
      <c r="AZ287" s="119"/>
      <c r="BA287" s="119"/>
      <c r="BB287" s="119"/>
      <c r="BC287" s="119"/>
      <c r="BD287" s="119"/>
      <c r="BE287" s="119"/>
      <c r="BF287" s="119"/>
      <c r="BG287" s="119"/>
      <c r="BH287" s="119"/>
    </row>
    <row r="288" spans="1:60" ht="22.5" outlineLevel="1" x14ac:dyDescent="0.2">
      <c r="A288" s="120">
        <v>145</v>
      </c>
      <c r="B288" s="127" t="s">
        <v>534</v>
      </c>
      <c r="C288" s="158" t="s">
        <v>535</v>
      </c>
      <c r="D288" s="129" t="s">
        <v>164</v>
      </c>
      <c r="E288" s="134">
        <v>1</v>
      </c>
      <c r="F288" s="137"/>
      <c r="G288" s="138">
        <f>ROUND(E288*F288,2)</f>
        <v>0</v>
      </c>
      <c r="H288" s="137"/>
      <c r="I288" s="138">
        <f>ROUND(E288*H288,2)</f>
        <v>0</v>
      </c>
      <c r="J288" s="137"/>
      <c r="K288" s="138">
        <f>ROUND(E288*J288,2)</f>
        <v>0</v>
      </c>
      <c r="L288" s="138">
        <v>21</v>
      </c>
      <c r="M288" s="138">
        <f>G288*(1+L288/100)</f>
        <v>0</v>
      </c>
      <c r="N288" s="129">
        <v>0</v>
      </c>
      <c r="O288" s="129">
        <f>ROUND(E288*N288,5)</f>
        <v>0</v>
      </c>
      <c r="P288" s="129">
        <v>0</v>
      </c>
      <c r="Q288" s="129">
        <f>ROUND(E288*P288,5)</f>
        <v>0</v>
      </c>
      <c r="R288" s="129"/>
      <c r="S288" s="129"/>
      <c r="T288" s="130">
        <v>0</v>
      </c>
      <c r="U288" s="129">
        <f>ROUND(E288*T288,2)</f>
        <v>0</v>
      </c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 t="s">
        <v>142</v>
      </c>
      <c r="AF288" s="119"/>
      <c r="AG288" s="119"/>
      <c r="AH288" s="119"/>
      <c r="AI288" s="119"/>
      <c r="AJ288" s="119"/>
      <c r="AK288" s="119"/>
      <c r="AL288" s="119"/>
      <c r="AM288" s="119"/>
      <c r="AN288" s="119"/>
      <c r="AO288" s="119"/>
      <c r="AP288" s="119"/>
      <c r="AQ288" s="119"/>
      <c r="AR288" s="119"/>
      <c r="AS288" s="119"/>
      <c r="AT288" s="119"/>
      <c r="AU288" s="119"/>
      <c r="AV288" s="119"/>
      <c r="AW288" s="119"/>
      <c r="AX288" s="119"/>
      <c r="AY288" s="119"/>
      <c r="AZ288" s="119"/>
      <c r="BA288" s="119"/>
      <c r="BB288" s="119"/>
      <c r="BC288" s="119"/>
      <c r="BD288" s="119"/>
      <c r="BE288" s="119"/>
      <c r="BF288" s="119"/>
      <c r="BG288" s="119"/>
      <c r="BH288" s="119"/>
    </row>
    <row r="289" spans="1:60" outlineLevel="1" x14ac:dyDescent="0.2">
      <c r="A289" s="120"/>
      <c r="B289" s="127"/>
      <c r="C289" s="350" t="s">
        <v>536</v>
      </c>
      <c r="D289" s="351"/>
      <c r="E289" s="352"/>
      <c r="F289" s="353"/>
      <c r="G289" s="354"/>
      <c r="H289" s="138"/>
      <c r="I289" s="138"/>
      <c r="J289" s="138"/>
      <c r="K289" s="138"/>
      <c r="L289" s="138"/>
      <c r="M289" s="138"/>
      <c r="N289" s="129"/>
      <c r="O289" s="129"/>
      <c r="P289" s="129"/>
      <c r="Q289" s="129"/>
      <c r="R289" s="129"/>
      <c r="S289" s="129"/>
      <c r="T289" s="130"/>
      <c r="U289" s="129"/>
      <c r="V289" s="119"/>
      <c r="W289" s="119"/>
      <c r="X289" s="119"/>
      <c r="Y289" s="119"/>
      <c r="Z289" s="119"/>
      <c r="AA289" s="119"/>
      <c r="AB289" s="119"/>
      <c r="AC289" s="119"/>
      <c r="AD289" s="119"/>
      <c r="AE289" s="119" t="s">
        <v>451</v>
      </c>
      <c r="AF289" s="119"/>
      <c r="AG289" s="119"/>
      <c r="AH289" s="119"/>
      <c r="AI289" s="119"/>
      <c r="AJ289" s="119"/>
      <c r="AK289" s="119"/>
      <c r="AL289" s="119"/>
      <c r="AM289" s="119"/>
      <c r="AN289" s="119"/>
      <c r="AO289" s="119"/>
      <c r="AP289" s="119"/>
      <c r="AQ289" s="119"/>
      <c r="AR289" s="119"/>
      <c r="AS289" s="119"/>
      <c r="AT289" s="119"/>
      <c r="AU289" s="119"/>
      <c r="AV289" s="119"/>
      <c r="AW289" s="119"/>
      <c r="AX289" s="119"/>
      <c r="AY289" s="119"/>
      <c r="AZ289" s="119"/>
      <c r="BA289" s="122" t="str">
        <f>C289</f>
        <v>dveře jednokřídlové, atypické 800/1000</v>
      </c>
      <c r="BB289" s="119"/>
      <c r="BC289" s="119"/>
      <c r="BD289" s="119"/>
      <c r="BE289" s="119"/>
      <c r="BF289" s="119"/>
      <c r="BG289" s="119"/>
      <c r="BH289" s="119"/>
    </row>
    <row r="290" spans="1:60" outlineLevel="1" x14ac:dyDescent="0.2">
      <c r="A290" s="120"/>
      <c r="B290" s="127"/>
      <c r="C290" s="350" t="s">
        <v>521</v>
      </c>
      <c r="D290" s="351"/>
      <c r="E290" s="352"/>
      <c r="F290" s="353"/>
      <c r="G290" s="354"/>
      <c r="H290" s="138"/>
      <c r="I290" s="138"/>
      <c r="J290" s="138"/>
      <c r="K290" s="138"/>
      <c r="L290" s="138"/>
      <c r="M290" s="138"/>
      <c r="N290" s="129"/>
      <c r="O290" s="129"/>
      <c r="P290" s="129"/>
      <c r="Q290" s="129"/>
      <c r="R290" s="129"/>
      <c r="S290" s="129"/>
      <c r="T290" s="130"/>
      <c r="U290" s="129"/>
      <c r="V290" s="119"/>
      <c r="W290" s="119"/>
      <c r="X290" s="119"/>
      <c r="Y290" s="119"/>
      <c r="Z290" s="119"/>
      <c r="AA290" s="119"/>
      <c r="AB290" s="119"/>
      <c r="AC290" s="119"/>
      <c r="AD290" s="119"/>
      <c r="AE290" s="119" t="s">
        <v>451</v>
      </c>
      <c r="AF290" s="119"/>
      <c r="AG290" s="119"/>
      <c r="AH290" s="119"/>
      <c r="AI290" s="119"/>
      <c r="AJ290" s="119"/>
      <c r="AK290" s="119"/>
      <c r="AL290" s="119"/>
      <c r="AM290" s="119"/>
      <c r="AN290" s="119"/>
      <c r="AO290" s="119"/>
      <c r="AP290" s="119"/>
      <c r="AQ290" s="119"/>
      <c r="AR290" s="119"/>
      <c r="AS290" s="119"/>
      <c r="AT290" s="119"/>
      <c r="AU290" s="119"/>
      <c r="AV290" s="119"/>
      <c r="AW290" s="119"/>
      <c r="AX290" s="119"/>
      <c r="AY290" s="119"/>
      <c r="AZ290" s="119"/>
      <c r="BA290" s="122" t="str">
        <f>C290</f>
        <v>plné, hladké</v>
      </c>
      <c r="BB290" s="119"/>
      <c r="BC290" s="119"/>
      <c r="BD290" s="119"/>
      <c r="BE290" s="119"/>
      <c r="BF290" s="119"/>
      <c r="BG290" s="119"/>
      <c r="BH290" s="119"/>
    </row>
    <row r="291" spans="1:60" outlineLevel="1" x14ac:dyDescent="0.2">
      <c r="A291" s="120"/>
      <c r="B291" s="127"/>
      <c r="C291" s="350" t="s">
        <v>537</v>
      </c>
      <c r="D291" s="351"/>
      <c r="E291" s="352"/>
      <c r="F291" s="353"/>
      <c r="G291" s="354"/>
      <c r="H291" s="138"/>
      <c r="I291" s="138"/>
      <c r="J291" s="138"/>
      <c r="K291" s="138"/>
      <c r="L291" s="138"/>
      <c r="M291" s="138"/>
      <c r="N291" s="129"/>
      <c r="O291" s="129"/>
      <c r="P291" s="129"/>
      <c r="Q291" s="129"/>
      <c r="R291" s="129"/>
      <c r="S291" s="129"/>
      <c r="T291" s="130"/>
      <c r="U291" s="129"/>
      <c r="V291" s="119"/>
      <c r="W291" s="119"/>
      <c r="X291" s="119"/>
      <c r="Y291" s="119"/>
      <c r="Z291" s="119"/>
      <c r="AA291" s="119"/>
      <c r="AB291" s="119"/>
      <c r="AC291" s="119"/>
      <c r="AD291" s="119"/>
      <c r="AE291" s="119" t="s">
        <v>451</v>
      </c>
      <c r="AF291" s="119"/>
      <c r="AG291" s="119"/>
      <c r="AH291" s="119"/>
      <c r="AI291" s="119"/>
      <c r="AJ291" s="119"/>
      <c r="AK291" s="119"/>
      <c r="AL291" s="119"/>
      <c r="AM291" s="119"/>
      <c r="AN291" s="119"/>
      <c r="AO291" s="119"/>
      <c r="AP291" s="119"/>
      <c r="AQ291" s="119"/>
      <c r="AR291" s="119"/>
      <c r="AS291" s="119"/>
      <c r="AT291" s="119"/>
      <c r="AU291" s="119"/>
      <c r="AV291" s="119"/>
      <c r="AW291" s="119"/>
      <c r="AX291" s="119"/>
      <c r="AY291" s="119"/>
      <c r="AZ291" s="119"/>
      <c r="BA291" s="122" t="str">
        <f>C291</f>
        <v>kování madlo, bez zámku, zajištění na magnet</v>
      </c>
      <c r="BB291" s="119"/>
      <c r="BC291" s="119"/>
      <c r="BD291" s="119"/>
      <c r="BE291" s="119"/>
      <c r="BF291" s="119"/>
      <c r="BG291" s="119"/>
      <c r="BH291" s="119"/>
    </row>
    <row r="292" spans="1:60" outlineLevel="1" x14ac:dyDescent="0.2">
      <c r="A292" s="120"/>
      <c r="B292" s="127"/>
      <c r="C292" s="350" t="s">
        <v>538</v>
      </c>
      <c r="D292" s="351"/>
      <c r="E292" s="352"/>
      <c r="F292" s="353"/>
      <c r="G292" s="354"/>
      <c r="H292" s="138"/>
      <c r="I292" s="138"/>
      <c r="J292" s="138"/>
      <c r="K292" s="138"/>
      <c r="L292" s="138"/>
      <c r="M292" s="138"/>
      <c r="N292" s="129"/>
      <c r="O292" s="129"/>
      <c r="P292" s="129"/>
      <c r="Q292" s="129"/>
      <c r="R292" s="129"/>
      <c r="S292" s="129"/>
      <c r="T292" s="130"/>
      <c r="U292" s="129"/>
      <c r="V292" s="119"/>
      <c r="W292" s="119"/>
      <c r="X292" s="119"/>
      <c r="Y292" s="119"/>
      <c r="Z292" s="119"/>
      <c r="AA292" s="119"/>
      <c r="AB292" s="119"/>
      <c r="AC292" s="119"/>
      <c r="AD292" s="119"/>
      <c r="AE292" s="119" t="s">
        <v>451</v>
      </c>
      <c r="AF292" s="119"/>
      <c r="AG292" s="119"/>
      <c r="AH292" s="119"/>
      <c r="AI292" s="119"/>
      <c r="AJ292" s="119"/>
      <c r="AK292" s="119"/>
      <c r="AL292" s="119"/>
      <c r="AM292" s="119"/>
      <c r="AN292" s="119"/>
      <c r="AO292" s="119"/>
      <c r="AP292" s="119"/>
      <c r="AQ292" s="119"/>
      <c r="AR292" s="119"/>
      <c r="AS292" s="119"/>
      <c r="AT292" s="119"/>
      <c r="AU292" s="119"/>
      <c r="AV292" s="119"/>
      <c r="AW292" s="119"/>
      <c r="AX292" s="119"/>
      <c r="AY292" s="119"/>
      <c r="AZ292" s="119"/>
      <c r="BA292" s="122" t="str">
        <f>C292</f>
        <v>zárubeň dřevěná atypická</v>
      </c>
      <c r="BB292" s="119"/>
      <c r="BC292" s="119"/>
      <c r="BD292" s="119"/>
      <c r="BE292" s="119"/>
      <c r="BF292" s="119"/>
      <c r="BG292" s="119"/>
      <c r="BH292" s="119"/>
    </row>
    <row r="293" spans="1:60" outlineLevel="1" x14ac:dyDescent="0.2">
      <c r="A293" s="120">
        <v>146</v>
      </c>
      <c r="B293" s="127" t="s">
        <v>539</v>
      </c>
      <c r="C293" s="158" t="s">
        <v>540</v>
      </c>
      <c r="D293" s="129" t="s">
        <v>164</v>
      </c>
      <c r="E293" s="134">
        <v>1</v>
      </c>
      <c r="F293" s="137"/>
      <c r="G293" s="138">
        <f>ROUND(E293*F293,2)</f>
        <v>0</v>
      </c>
      <c r="H293" s="137"/>
      <c r="I293" s="138">
        <f>ROUND(E293*H293,2)</f>
        <v>0</v>
      </c>
      <c r="J293" s="137"/>
      <c r="K293" s="138">
        <f>ROUND(E293*J293,2)</f>
        <v>0</v>
      </c>
      <c r="L293" s="138">
        <v>21</v>
      </c>
      <c r="M293" s="138">
        <f>G293*(1+L293/100)</f>
        <v>0</v>
      </c>
      <c r="N293" s="129">
        <v>0</v>
      </c>
      <c r="O293" s="129">
        <f>ROUND(E293*N293,5)</f>
        <v>0</v>
      </c>
      <c r="P293" s="129">
        <v>0</v>
      </c>
      <c r="Q293" s="129">
        <f>ROUND(E293*P293,5)</f>
        <v>0</v>
      </c>
      <c r="R293" s="129"/>
      <c r="S293" s="129"/>
      <c r="T293" s="130">
        <v>0</v>
      </c>
      <c r="U293" s="129">
        <f>ROUND(E293*T293,2)</f>
        <v>0</v>
      </c>
      <c r="V293" s="119"/>
      <c r="W293" s="119"/>
      <c r="X293" s="119"/>
      <c r="Y293" s="119"/>
      <c r="Z293" s="119"/>
      <c r="AA293" s="119"/>
      <c r="AB293" s="119"/>
      <c r="AC293" s="119"/>
      <c r="AD293" s="119"/>
      <c r="AE293" s="119" t="s">
        <v>142</v>
      </c>
      <c r="AF293" s="119"/>
      <c r="AG293" s="119"/>
      <c r="AH293" s="119"/>
      <c r="AI293" s="119"/>
      <c r="AJ293" s="119"/>
      <c r="AK293" s="119"/>
      <c r="AL293" s="119"/>
      <c r="AM293" s="119"/>
      <c r="AN293" s="119"/>
      <c r="AO293" s="119"/>
      <c r="AP293" s="119"/>
      <c r="AQ293" s="119"/>
      <c r="AR293" s="119"/>
      <c r="AS293" s="119"/>
      <c r="AT293" s="119"/>
      <c r="AU293" s="119"/>
      <c r="AV293" s="119"/>
      <c r="AW293" s="119"/>
      <c r="AX293" s="119"/>
      <c r="AY293" s="119"/>
      <c r="AZ293" s="119"/>
      <c r="BA293" s="119"/>
      <c r="BB293" s="119"/>
      <c r="BC293" s="119"/>
      <c r="BD293" s="119"/>
      <c r="BE293" s="119"/>
      <c r="BF293" s="119"/>
      <c r="BG293" s="119"/>
      <c r="BH293" s="119"/>
    </row>
    <row r="294" spans="1:60" ht="22.5" outlineLevel="1" x14ac:dyDescent="0.2">
      <c r="A294" s="120">
        <v>147</v>
      </c>
      <c r="B294" s="127" t="s">
        <v>541</v>
      </c>
      <c r="C294" s="158" t="s">
        <v>542</v>
      </c>
      <c r="D294" s="129" t="s">
        <v>164</v>
      </c>
      <c r="E294" s="134">
        <v>1</v>
      </c>
      <c r="F294" s="137"/>
      <c r="G294" s="138">
        <f>ROUND(E294*F294,2)</f>
        <v>0</v>
      </c>
      <c r="H294" s="137"/>
      <c r="I294" s="138">
        <f>ROUND(E294*H294,2)</f>
        <v>0</v>
      </c>
      <c r="J294" s="137"/>
      <c r="K294" s="138">
        <f>ROUND(E294*J294,2)</f>
        <v>0</v>
      </c>
      <c r="L294" s="138">
        <v>21</v>
      </c>
      <c r="M294" s="138">
        <f>G294*(1+L294/100)</f>
        <v>0</v>
      </c>
      <c r="N294" s="129">
        <v>0</v>
      </c>
      <c r="O294" s="129">
        <f>ROUND(E294*N294,5)</f>
        <v>0</v>
      </c>
      <c r="P294" s="129">
        <v>0</v>
      </c>
      <c r="Q294" s="129">
        <f>ROUND(E294*P294,5)</f>
        <v>0</v>
      </c>
      <c r="R294" s="129"/>
      <c r="S294" s="129"/>
      <c r="T294" s="130">
        <v>9.3870000000000005</v>
      </c>
      <c r="U294" s="129">
        <f>ROUND(E294*T294,2)</f>
        <v>9.39</v>
      </c>
      <c r="V294" s="119"/>
      <c r="W294" s="119"/>
      <c r="X294" s="119"/>
      <c r="Y294" s="119"/>
      <c r="Z294" s="119"/>
      <c r="AA294" s="119"/>
      <c r="AB294" s="119"/>
      <c r="AC294" s="119"/>
      <c r="AD294" s="119"/>
      <c r="AE294" s="119" t="s">
        <v>142</v>
      </c>
      <c r="AF294" s="119"/>
      <c r="AG294" s="119"/>
      <c r="AH294" s="119"/>
      <c r="AI294" s="119"/>
      <c r="AJ294" s="119"/>
      <c r="AK294" s="119"/>
      <c r="AL294" s="119"/>
      <c r="AM294" s="119"/>
      <c r="AN294" s="119"/>
      <c r="AO294" s="119"/>
      <c r="AP294" s="119"/>
      <c r="AQ294" s="119"/>
      <c r="AR294" s="119"/>
      <c r="AS294" s="119"/>
      <c r="AT294" s="119"/>
      <c r="AU294" s="119"/>
      <c r="AV294" s="119"/>
      <c r="AW294" s="119"/>
      <c r="AX294" s="119"/>
      <c r="AY294" s="119"/>
      <c r="AZ294" s="119"/>
      <c r="BA294" s="119"/>
      <c r="BB294" s="119"/>
      <c r="BC294" s="119"/>
      <c r="BD294" s="119"/>
      <c r="BE294" s="119"/>
      <c r="BF294" s="119"/>
      <c r="BG294" s="119"/>
      <c r="BH294" s="119"/>
    </row>
    <row r="295" spans="1:60" ht="22.5" outlineLevel="1" x14ac:dyDescent="0.2">
      <c r="A295" s="120">
        <v>148</v>
      </c>
      <c r="B295" s="127" t="s">
        <v>543</v>
      </c>
      <c r="C295" s="158" t="s">
        <v>544</v>
      </c>
      <c r="D295" s="129" t="s">
        <v>164</v>
      </c>
      <c r="E295" s="134">
        <v>1</v>
      </c>
      <c r="F295" s="137"/>
      <c r="G295" s="138">
        <f>ROUND(E295*F295,2)</f>
        <v>0</v>
      </c>
      <c r="H295" s="137"/>
      <c r="I295" s="138">
        <f>ROUND(E295*H295,2)</f>
        <v>0</v>
      </c>
      <c r="J295" s="137"/>
      <c r="K295" s="138">
        <f>ROUND(E295*J295,2)</f>
        <v>0</v>
      </c>
      <c r="L295" s="138">
        <v>21</v>
      </c>
      <c r="M295" s="138">
        <f>G295*(1+L295/100)</f>
        <v>0</v>
      </c>
      <c r="N295" s="129">
        <v>0</v>
      </c>
      <c r="O295" s="129">
        <f>ROUND(E295*N295,5)</f>
        <v>0</v>
      </c>
      <c r="P295" s="129">
        <v>0</v>
      </c>
      <c r="Q295" s="129">
        <f>ROUND(E295*P295,5)</f>
        <v>0</v>
      </c>
      <c r="R295" s="129"/>
      <c r="S295" s="129"/>
      <c r="T295" s="130">
        <v>0</v>
      </c>
      <c r="U295" s="129">
        <f>ROUND(E295*T295,2)</f>
        <v>0</v>
      </c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 t="s">
        <v>142</v>
      </c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  <c r="BB295" s="119"/>
      <c r="BC295" s="119"/>
      <c r="BD295" s="119"/>
      <c r="BE295" s="119"/>
      <c r="BF295" s="119"/>
      <c r="BG295" s="119"/>
      <c r="BH295" s="119"/>
    </row>
    <row r="296" spans="1:60" x14ac:dyDescent="0.2">
      <c r="A296" s="121" t="s">
        <v>137</v>
      </c>
      <c r="B296" s="128" t="s">
        <v>98</v>
      </c>
      <c r="C296" s="160" t="s">
        <v>99</v>
      </c>
      <c r="D296" s="132"/>
      <c r="E296" s="136"/>
      <c r="F296" s="139"/>
      <c r="G296" s="139">
        <f>SUMIF(AE297:AE301,"&lt;&gt;NOR",G297:G301)</f>
        <v>0</v>
      </c>
      <c r="H296" s="139"/>
      <c r="I296" s="139">
        <f>SUM(I297:I301)</f>
        <v>0</v>
      </c>
      <c r="J296" s="139"/>
      <c r="K296" s="139">
        <f>SUM(K297:K301)</f>
        <v>0</v>
      </c>
      <c r="L296" s="139"/>
      <c r="M296" s="139">
        <f>SUM(M297:M301)</f>
        <v>0</v>
      </c>
      <c r="N296" s="132"/>
      <c r="O296" s="132">
        <f>SUM(O297:O301)</f>
        <v>0.35350000000000004</v>
      </c>
      <c r="P296" s="132"/>
      <c r="Q296" s="132">
        <f>SUM(Q297:Q301)</f>
        <v>0</v>
      </c>
      <c r="R296" s="132"/>
      <c r="S296" s="132"/>
      <c r="T296" s="133"/>
      <c r="U296" s="132">
        <f>SUM(U297:U301)</f>
        <v>15.38</v>
      </c>
      <c r="AE296" t="s">
        <v>138</v>
      </c>
    </row>
    <row r="297" spans="1:60" outlineLevel="1" x14ac:dyDescent="0.2">
      <c r="A297" s="120">
        <v>149</v>
      </c>
      <c r="B297" s="127" t="s">
        <v>545</v>
      </c>
      <c r="C297" s="158" t="s">
        <v>546</v>
      </c>
      <c r="D297" s="129" t="s">
        <v>169</v>
      </c>
      <c r="E297" s="134">
        <v>14.96</v>
      </c>
      <c r="F297" s="137"/>
      <c r="G297" s="138">
        <f>ROUND(E297*F297,2)</f>
        <v>0</v>
      </c>
      <c r="H297" s="137"/>
      <c r="I297" s="138">
        <f>ROUND(E297*H297,2)</f>
        <v>0</v>
      </c>
      <c r="J297" s="137"/>
      <c r="K297" s="138">
        <f>ROUND(E297*J297,2)</f>
        <v>0</v>
      </c>
      <c r="L297" s="138">
        <v>21</v>
      </c>
      <c r="M297" s="138">
        <f>G297*(1+L297/100)</f>
        <v>0</v>
      </c>
      <c r="N297" s="129">
        <v>2.1000000000000001E-4</v>
      </c>
      <c r="O297" s="129">
        <f>ROUND(E297*N297,5)</f>
        <v>3.14E-3</v>
      </c>
      <c r="P297" s="129">
        <v>0</v>
      </c>
      <c r="Q297" s="129">
        <f>ROUND(E297*P297,5)</f>
        <v>0</v>
      </c>
      <c r="R297" s="129"/>
      <c r="S297" s="129"/>
      <c r="T297" s="130">
        <v>0.05</v>
      </c>
      <c r="U297" s="129">
        <f>ROUND(E297*T297,2)</f>
        <v>0.75</v>
      </c>
      <c r="V297" s="119"/>
      <c r="W297" s="119"/>
      <c r="X297" s="119"/>
      <c r="Y297" s="119"/>
      <c r="Z297" s="119"/>
      <c r="AA297" s="119"/>
      <c r="AB297" s="119"/>
      <c r="AC297" s="119"/>
      <c r="AD297" s="119"/>
      <c r="AE297" s="119" t="s">
        <v>142</v>
      </c>
      <c r="AF297" s="119"/>
      <c r="AG297" s="119"/>
      <c r="AH297" s="119"/>
      <c r="AI297" s="119"/>
      <c r="AJ297" s="119"/>
      <c r="AK297" s="119"/>
      <c r="AL297" s="119"/>
      <c r="AM297" s="119"/>
      <c r="AN297" s="119"/>
      <c r="AO297" s="119"/>
      <c r="AP297" s="119"/>
      <c r="AQ297" s="119"/>
      <c r="AR297" s="119"/>
      <c r="AS297" s="119"/>
      <c r="AT297" s="119"/>
      <c r="AU297" s="119"/>
      <c r="AV297" s="119"/>
      <c r="AW297" s="119"/>
      <c r="AX297" s="119"/>
      <c r="AY297" s="119"/>
      <c r="AZ297" s="119"/>
      <c r="BA297" s="119"/>
      <c r="BB297" s="119"/>
      <c r="BC297" s="119"/>
      <c r="BD297" s="119"/>
      <c r="BE297" s="119"/>
      <c r="BF297" s="119"/>
      <c r="BG297" s="119"/>
      <c r="BH297" s="119"/>
    </row>
    <row r="298" spans="1:60" outlineLevel="1" x14ac:dyDescent="0.2">
      <c r="A298" s="120"/>
      <c r="B298" s="127"/>
      <c r="C298" s="159" t="s">
        <v>547</v>
      </c>
      <c r="D298" s="131"/>
      <c r="E298" s="135">
        <v>14.96</v>
      </c>
      <c r="F298" s="138"/>
      <c r="G298" s="138"/>
      <c r="H298" s="138"/>
      <c r="I298" s="138"/>
      <c r="J298" s="138"/>
      <c r="K298" s="138"/>
      <c r="L298" s="138"/>
      <c r="M298" s="138"/>
      <c r="N298" s="129"/>
      <c r="O298" s="129"/>
      <c r="P298" s="129"/>
      <c r="Q298" s="129"/>
      <c r="R298" s="129"/>
      <c r="S298" s="129"/>
      <c r="T298" s="130"/>
      <c r="U298" s="129"/>
      <c r="V298" s="119"/>
      <c r="W298" s="119"/>
      <c r="X298" s="119"/>
      <c r="Y298" s="119"/>
      <c r="Z298" s="119"/>
      <c r="AA298" s="119"/>
      <c r="AB298" s="119"/>
      <c r="AC298" s="119"/>
      <c r="AD298" s="119"/>
      <c r="AE298" s="119" t="s">
        <v>144</v>
      </c>
      <c r="AF298" s="119">
        <v>0</v>
      </c>
      <c r="AG298" s="119"/>
      <c r="AH298" s="119"/>
      <c r="AI298" s="119"/>
      <c r="AJ298" s="119"/>
      <c r="AK298" s="119"/>
      <c r="AL298" s="119"/>
      <c r="AM298" s="119"/>
      <c r="AN298" s="119"/>
      <c r="AO298" s="119"/>
      <c r="AP298" s="119"/>
      <c r="AQ298" s="119"/>
      <c r="AR298" s="119"/>
      <c r="AS298" s="119"/>
      <c r="AT298" s="119"/>
      <c r="AU298" s="119"/>
      <c r="AV298" s="119"/>
      <c r="AW298" s="119"/>
      <c r="AX298" s="119"/>
      <c r="AY298" s="119"/>
      <c r="AZ298" s="119"/>
      <c r="BA298" s="119"/>
      <c r="BB298" s="119"/>
      <c r="BC298" s="119"/>
      <c r="BD298" s="119"/>
      <c r="BE298" s="119"/>
      <c r="BF298" s="119"/>
      <c r="BG298" s="119"/>
      <c r="BH298" s="119"/>
    </row>
    <row r="299" spans="1:60" ht="22.5" outlineLevel="1" x14ac:dyDescent="0.2">
      <c r="A299" s="120">
        <v>150</v>
      </c>
      <c r="B299" s="127" t="s">
        <v>548</v>
      </c>
      <c r="C299" s="158" t="s">
        <v>549</v>
      </c>
      <c r="D299" s="129" t="s">
        <v>169</v>
      </c>
      <c r="E299" s="134">
        <v>14.96</v>
      </c>
      <c r="F299" s="137"/>
      <c r="G299" s="138">
        <f>ROUND(E299*F299,2)</f>
        <v>0</v>
      </c>
      <c r="H299" s="137"/>
      <c r="I299" s="138">
        <f>ROUND(E299*H299,2)</f>
        <v>0</v>
      </c>
      <c r="J299" s="137"/>
      <c r="K299" s="138">
        <f>ROUND(E299*J299,2)</f>
        <v>0</v>
      </c>
      <c r="L299" s="138">
        <v>21</v>
      </c>
      <c r="M299" s="138">
        <f>G299*(1+L299/100)</f>
        <v>0</v>
      </c>
      <c r="N299" s="129">
        <v>3.2599999999999999E-3</v>
      </c>
      <c r="O299" s="129">
        <f>ROUND(E299*N299,5)</f>
        <v>4.8770000000000001E-2</v>
      </c>
      <c r="P299" s="129">
        <v>0</v>
      </c>
      <c r="Q299" s="129">
        <f>ROUND(E299*P299,5)</f>
        <v>0</v>
      </c>
      <c r="R299" s="129"/>
      <c r="S299" s="129"/>
      <c r="T299" s="130">
        <v>0.97799999999999998</v>
      </c>
      <c r="U299" s="129">
        <f>ROUND(E299*T299,2)</f>
        <v>14.63</v>
      </c>
      <c r="V299" s="119"/>
      <c r="W299" s="119"/>
      <c r="X299" s="119"/>
      <c r="Y299" s="119"/>
      <c r="Z299" s="119"/>
      <c r="AA299" s="119"/>
      <c r="AB299" s="119"/>
      <c r="AC299" s="119"/>
      <c r="AD299" s="119"/>
      <c r="AE299" s="119" t="s">
        <v>142</v>
      </c>
      <c r="AF299" s="119"/>
      <c r="AG299" s="119"/>
      <c r="AH299" s="119"/>
      <c r="AI299" s="119"/>
      <c r="AJ299" s="119"/>
      <c r="AK299" s="119"/>
      <c r="AL299" s="119"/>
      <c r="AM299" s="119"/>
      <c r="AN299" s="119"/>
      <c r="AO299" s="119"/>
      <c r="AP299" s="119"/>
      <c r="AQ299" s="119"/>
      <c r="AR299" s="119"/>
      <c r="AS299" s="119"/>
      <c r="AT299" s="119"/>
      <c r="AU299" s="119"/>
      <c r="AV299" s="119"/>
      <c r="AW299" s="119"/>
      <c r="AX299" s="119"/>
      <c r="AY299" s="119"/>
      <c r="AZ299" s="119"/>
      <c r="BA299" s="119"/>
      <c r="BB299" s="119"/>
      <c r="BC299" s="119"/>
      <c r="BD299" s="119"/>
      <c r="BE299" s="119"/>
      <c r="BF299" s="119"/>
      <c r="BG299" s="119"/>
      <c r="BH299" s="119"/>
    </row>
    <row r="300" spans="1:60" outlineLevel="1" x14ac:dyDescent="0.2">
      <c r="A300" s="120">
        <v>151</v>
      </c>
      <c r="B300" s="127" t="s">
        <v>550</v>
      </c>
      <c r="C300" s="158" t="s">
        <v>551</v>
      </c>
      <c r="D300" s="129" t="s">
        <v>169</v>
      </c>
      <c r="E300" s="134">
        <v>15.708</v>
      </c>
      <c r="F300" s="137"/>
      <c r="G300" s="138">
        <f>ROUND(E300*F300,2)</f>
        <v>0</v>
      </c>
      <c r="H300" s="137"/>
      <c r="I300" s="138">
        <f>ROUND(E300*H300,2)</f>
        <v>0</v>
      </c>
      <c r="J300" s="137"/>
      <c r="K300" s="138">
        <f>ROUND(E300*J300,2)</f>
        <v>0</v>
      </c>
      <c r="L300" s="138">
        <v>21</v>
      </c>
      <c r="M300" s="138">
        <f>G300*(1+L300/100)</f>
        <v>0</v>
      </c>
      <c r="N300" s="129">
        <v>1.9199999999999998E-2</v>
      </c>
      <c r="O300" s="129">
        <f>ROUND(E300*N300,5)</f>
        <v>0.30159000000000002</v>
      </c>
      <c r="P300" s="129">
        <v>0</v>
      </c>
      <c r="Q300" s="129">
        <f>ROUND(E300*P300,5)</f>
        <v>0</v>
      </c>
      <c r="R300" s="129"/>
      <c r="S300" s="129"/>
      <c r="T300" s="130">
        <v>0</v>
      </c>
      <c r="U300" s="129">
        <f>ROUND(E300*T300,2)</f>
        <v>0</v>
      </c>
      <c r="V300" s="119"/>
      <c r="W300" s="119"/>
      <c r="X300" s="119"/>
      <c r="Y300" s="119"/>
      <c r="Z300" s="119"/>
      <c r="AA300" s="119"/>
      <c r="AB300" s="119"/>
      <c r="AC300" s="119"/>
      <c r="AD300" s="119"/>
      <c r="AE300" s="119" t="s">
        <v>218</v>
      </c>
      <c r="AF300" s="119"/>
      <c r="AG300" s="119"/>
      <c r="AH300" s="119"/>
      <c r="AI300" s="119"/>
      <c r="AJ300" s="119"/>
      <c r="AK300" s="119"/>
      <c r="AL300" s="119"/>
      <c r="AM300" s="119"/>
      <c r="AN300" s="119"/>
      <c r="AO300" s="119"/>
      <c r="AP300" s="119"/>
      <c r="AQ300" s="119"/>
      <c r="AR300" s="119"/>
      <c r="AS300" s="119"/>
      <c r="AT300" s="119"/>
      <c r="AU300" s="119"/>
      <c r="AV300" s="119"/>
      <c r="AW300" s="119"/>
      <c r="AX300" s="119"/>
      <c r="AY300" s="119"/>
      <c r="AZ300" s="119"/>
      <c r="BA300" s="119"/>
      <c r="BB300" s="119"/>
      <c r="BC300" s="119"/>
      <c r="BD300" s="119"/>
      <c r="BE300" s="119"/>
      <c r="BF300" s="119"/>
      <c r="BG300" s="119"/>
      <c r="BH300" s="119"/>
    </row>
    <row r="301" spans="1:60" outlineLevel="1" x14ac:dyDescent="0.2">
      <c r="A301" s="120"/>
      <c r="B301" s="127"/>
      <c r="C301" s="159" t="s">
        <v>552</v>
      </c>
      <c r="D301" s="131"/>
      <c r="E301" s="135">
        <v>15.708</v>
      </c>
      <c r="F301" s="138"/>
      <c r="G301" s="138"/>
      <c r="H301" s="138"/>
      <c r="I301" s="138"/>
      <c r="J301" s="138"/>
      <c r="K301" s="138"/>
      <c r="L301" s="138"/>
      <c r="M301" s="138"/>
      <c r="N301" s="129"/>
      <c r="O301" s="129"/>
      <c r="P301" s="129"/>
      <c r="Q301" s="129"/>
      <c r="R301" s="129"/>
      <c r="S301" s="129"/>
      <c r="T301" s="130"/>
      <c r="U301" s="129"/>
      <c r="V301" s="119"/>
      <c r="W301" s="119"/>
      <c r="X301" s="119"/>
      <c r="Y301" s="119"/>
      <c r="Z301" s="119"/>
      <c r="AA301" s="119"/>
      <c r="AB301" s="119"/>
      <c r="AC301" s="119"/>
      <c r="AD301" s="119"/>
      <c r="AE301" s="119" t="s">
        <v>144</v>
      </c>
      <c r="AF301" s="119">
        <v>0</v>
      </c>
      <c r="AG301" s="119"/>
      <c r="AH301" s="119"/>
      <c r="AI301" s="119"/>
      <c r="AJ301" s="119"/>
      <c r="AK301" s="119"/>
      <c r="AL301" s="119"/>
      <c r="AM301" s="119"/>
      <c r="AN301" s="119"/>
      <c r="AO301" s="119"/>
      <c r="AP301" s="119"/>
      <c r="AQ301" s="119"/>
      <c r="AR301" s="119"/>
      <c r="AS301" s="119"/>
      <c r="AT301" s="119"/>
      <c r="AU301" s="119"/>
      <c r="AV301" s="119"/>
      <c r="AW301" s="119"/>
      <c r="AX301" s="119"/>
      <c r="AY301" s="119"/>
      <c r="AZ301" s="119"/>
      <c r="BA301" s="119"/>
      <c r="BB301" s="119"/>
      <c r="BC301" s="119"/>
      <c r="BD301" s="119"/>
      <c r="BE301" s="119"/>
      <c r="BF301" s="119"/>
      <c r="BG301" s="119"/>
      <c r="BH301" s="119"/>
    </row>
    <row r="302" spans="1:60" x14ac:dyDescent="0.2">
      <c r="A302" s="121" t="s">
        <v>137</v>
      </c>
      <c r="B302" s="128" t="s">
        <v>100</v>
      </c>
      <c r="C302" s="160" t="s">
        <v>101</v>
      </c>
      <c r="D302" s="132"/>
      <c r="E302" s="136"/>
      <c r="F302" s="139"/>
      <c r="G302" s="139">
        <f>SUMIF(AE303:AE308,"&lt;&gt;NOR",G303:G308)</f>
        <v>0</v>
      </c>
      <c r="H302" s="139"/>
      <c r="I302" s="139">
        <f>SUM(I303:I308)</f>
        <v>0</v>
      </c>
      <c r="J302" s="139"/>
      <c r="K302" s="139">
        <f>SUM(K303:K308)</f>
        <v>0</v>
      </c>
      <c r="L302" s="139"/>
      <c r="M302" s="139">
        <f>SUM(M303:M308)</f>
        <v>0</v>
      </c>
      <c r="N302" s="132"/>
      <c r="O302" s="132">
        <f>SUM(O303:O308)</f>
        <v>0.50574999999999992</v>
      </c>
      <c r="P302" s="132"/>
      <c r="Q302" s="132">
        <f>SUM(Q303:Q308)</f>
        <v>0</v>
      </c>
      <c r="R302" s="132"/>
      <c r="S302" s="132"/>
      <c r="T302" s="133"/>
      <c r="U302" s="132">
        <f>SUM(U303:U308)</f>
        <v>30.46</v>
      </c>
      <c r="AE302" t="s">
        <v>138</v>
      </c>
    </row>
    <row r="303" spans="1:60" outlineLevel="1" x14ac:dyDescent="0.2">
      <c r="A303" s="120">
        <v>152</v>
      </c>
      <c r="B303" s="127" t="s">
        <v>553</v>
      </c>
      <c r="C303" s="158" t="s">
        <v>554</v>
      </c>
      <c r="D303" s="129" t="s">
        <v>169</v>
      </c>
      <c r="E303" s="134">
        <v>28.349</v>
      </c>
      <c r="F303" s="137"/>
      <c r="G303" s="138">
        <f>ROUND(E303*F303,2)</f>
        <v>0</v>
      </c>
      <c r="H303" s="137"/>
      <c r="I303" s="138">
        <f>ROUND(E303*H303,2)</f>
        <v>0</v>
      </c>
      <c r="J303" s="137"/>
      <c r="K303" s="138">
        <f>ROUND(E303*J303,2)</f>
        <v>0</v>
      </c>
      <c r="L303" s="138">
        <v>21</v>
      </c>
      <c r="M303" s="138">
        <f>G303*(1+L303/100)</f>
        <v>0</v>
      </c>
      <c r="N303" s="129">
        <v>5.0299999999999997E-3</v>
      </c>
      <c r="O303" s="129">
        <f>ROUND(E303*N303,5)</f>
        <v>0.1426</v>
      </c>
      <c r="P303" s="129">
        <v>0</v>
      </c>
      <c r="Q303" s="129">
        <f>ROUND(E303*P303,5)</f>
        <v>0</v>
      </c>
      <c r="R303" s="129"/>
      <c r="S303" s="129"/>
      <c r="T303" s="130">
        <v>1.0746</v>
      </c>
      <c r="U303" s="129">
        <f>ROUND(E303*T303,2)</f>
        <v>30.46</v>
      </c>
      <c r="V303" s="119"/>
      <c r="W303" s="119"/>
      <c r="X303" s="119"/>
      <c r="Y303" s="119"/>
      <c r="Z303" s="119"/>
      <c r="AA303" s="119"/>
      <c r="AB303" s="119"/>
      <c r="AC303" s="119"/>
      <c r="AD303" s="119"/>
      <c r="AE303" s="119" t="s">
        <v>142</v>
      </c>
      <c r="AF303" s="119"/>
      <c r="AG303" s="119"/>
      <c r="AH303" s="119"/>
      <c r="AI303" s="119"/>
      <c r="AJ303" s="119"/>
      <c r="AK303" s="119"/>
      <c r="AL303" s="119"/>
      <c r="AM303" s="119"/>
      <c r="AN303" s="119"/>
      <c r="AO303" s="119"/>
      <c r="AP303" s="119"/>
      <c r="AQ303" s="119"/>
      <c r="AR303" s="119"/>
      <c r="AS303" s="119"/>
      <c r="AT303" s="119"/>
      <c r="AU303" s="119"/>
      <c r="AV303" s="119"/>
      <c r="AW303" s="119"/>
      <c r="AX303" s="119"/>
      <c r="AY303" s="119"/>
      <c r="AZ303" s="119"/>
      <c r="BA303" s="119"/>
      <c r="BB303" s="119"/>
      <c r="BC303" s="119"/>
      <c r="BD303" s="119"/>
      <c r="BE303" s="119"/>
      <c r="BF303" s="119"/>
      <c r="BG303" s="119"/>
      <c r="BH303" s="119"/>
    </row>
    <row r="304" spans="1:60" outlineLevel="1" x14ac:dyDescent="0.2">
      <c r="A304" s="120"/>
      <c r="B304" s="127"/>
      <c r="C304" s="159" t="s">
        <v>555</v>
      </c>
      <c r="D304" s="131"/>
      <c r="E304" s="135">
        <v>15.869</v>
      </c>
      <c r="F304" s="138"/>
      <c r="G304" s="138"/>
      <c r="H304" s="138"/>
      <c r="I304" s="138"/>
      <c r="J304" s="138"/>
      <c r="K304" s="138"/>
      <c r="L304" s="138"/>
      <c r="M304" s="138"/>
      <c r="N304" s="129"/>
      <c r="O304" s="129"/>
      <c r="P304" s="129"/>
      <c r="Q304" s="129"/>
      <c r="R304" s="129"/>
      <c r="S304" s="129"/>
      <c r="T304" s="130"/>
      <c r="U304" s="129"/>
      <c r="V304" s="119"/>
      <c r="W304" s="119"/>
      <c r="X304" s="119"/>
      <c r="Y304" s="119"/>
      <c r="Z304" s="119"/>
      <c r="AA304" s="119"/>
      <c r="AB304" s="119"/>
      <c r="AC304" s="119"/>
      <c r="AD304" s="119"/>
      <c r="AE304" s="119" t="s">
        <v>144</v>
      </c>
      <c r="AF304" s="119">
        <v>0</v>
      </c>
      <c r="AG304" s="119"/>
      <c r="AH304" s="119"/>
      <c r="AI304" s="119"/>
      <c r="AJ304" s="119"/>
      <c r="AK304" s="119"/>
      <c r="AL304" s="119"/>
      <c r="AM304" s="119"/>
      <c r="AN304" s="119"/>
      <c r="AO304" s="119"/>
      <c r="AP304" s="119"/>
      <c r="AQ304" s="119"/>
      <c r="AR304" s="119"/>
      <c r="AS304" s="119"/>
      <c r="AT304" s="119"/>
      <c r="AU304" s="119"/>
      <c r="AV304" s="119"/>
      <c r="AW304" s="119"/>
      <c r="AX304" s="119"/>
      <c r="AY304" s="119"/>
      <c r="AZ304" s="119"/>
      <c r="BA304" s="119"/>
      <c r="BB304" s="119"/>
      <c r="BC304" s="119"/>
      <c r="BD304" s="119"/>
      <c r="BE304" s="119"/>
      <c r="BF304" s="119"/>
      <c r="BG304" s="119"/>
      <c r="BH304" s="119"/>
    </row>
    <row r="305" spans="1:60" outlineLevel="1" x14ac:dyDescent="0.2">
      <c r="A305" s="120"/>
      <c r="B305" s="127"/>
      <c r="C305" s="159" t="s">
        <v>556</v>
      </c>
      <c r="D305" s="131"/>
      <c r="E305" s="135">
        <v>5.92</v>
      </c>
      <c r="F305" s="138"/>
      <c r="G305" s="138"/>
      <c r="H305" s="138"/>
      <c r="I305" s="138"/>
      <c r="J305" s="138"/>
      <c r="K305" s="138"/>
      <c r="L305" s="138"/>
      <c r="M305" s="138"/>
      <c r="N305" s="129"/>
      <c r="O305" s="129"/>
      <c r="P305" s="129"/>
      <c r="Q305" s="129"/>
      <c r="R305" s="129"/>
      <c r="S305" s="129"/>
      <c r="T305" s="130"/>
      <c r="U305" s="129"/>
      <c r="V305" s="119"/>
      <c r="W305" s="119"/>
      <c r="X305" s="119"/>
      <c r="Y305" s="119"/>
      <c r="Z305" s="119"/>
      <c r="AA305" s="119"/>
      <c r="AB305" s="119"/>
      <c r="AC305" s="119"/>
      <c r="AD305" s="119"/>
      <c r="AE305" s="119" t="s">
        <v>144</v>
      </c>
      <c r="AF305" s="119">
        <v>0</v>
      </c>
      <c r="AG305" s="119"/>
      <c r="AH305" s="119"/>
      <c r="AI305" s="119"/>
      <c r="AJ305" s="119"/>
      <c r="AK305" s="119"/>
      <c r="AL305" s="119"/>
      <c r="AM305" s="119"/>
      <c r="AN305" s="119"/>
      <c r="AO305" s="119"/>
      <c r="AP305" s="119"/>
      <c r="AQ305" s="119"/>
      <c r="AR305" s="119"/>
      <c r="AS305" s="119"/>
      <c r="AT305" s="119"/>
      <c r="AU305" s="119"/>
      <c r="AV305" s="119"/>
      <c r="AW305" s="119"/>
      <c r="AX305" s="119"/>
      <c r="AY305" s="119"/>
      <c r="AZ305" s="119"/>
      <c r="BA305" s="119"/>
      <c r="BB305" s="119"/>
      <c r="BC305" s="119"/>
      <c r="BD305" s="119"/>
      <c r="BE305" s="119"/>
      <c r="BF305" s="119"/>
      <c r="BG305" s="119"/>
      <c r="BH305" s="119"/>
    </row>
    <row r="306" spans="1:60" outlineLevel="1" x14ac:dyDescent="0.2">
      <c r="A306" s="120"/>
      <c r="B306" s="127"/>
      <c r="C306" s="159" t="s">
        <v>557</v>
      </c>
      <c r="D306" s="131"/>
      <c r="E306" s="135">
        <v>6.56</v>
      </c>
      <c r="F306" s="138"/>
      <c r="G306" s="138"/>
      <c r="H306" s="138"/>
      <c r="I306" s="138"/>
      <c r="J306" s="138"/>
      <c r="K306" s="138"/>
      <c r="L306" s="138"/>
      <c r="M306" s="138"/>
      <c r="N306" s="129"/>
      <c r="O306" s="129"/>
      <c r="P306" s="129"/>
      <c r="Q306" s="129"/>
      <c r="R306" s="129"/>
      <c r="S306" s="129"/>
      <c r="T306" s="130"/>
      <c r="U306" s="12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 t="s">
        <v>144</v>
      </c>
      <c r="AF306" s="119">
        <v>0</v>
      </c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  <c r="BB306" s="119"/>
      <c r="BC306" s="119"/>
      <c r="BD306" s="119"/>
      <c r="BE306" s="119"/>
      <c r="BF306" s="119"/>
      <c r="BG306" s="119"/>
      <c r="BH306" s="119"/>
    </row>
    <row r="307" spans="1:60" outlineLevel="1" x14ac:dyDescent="0.2">
      <c r="A307" s="120">
        <v>153</v>
      </c>
      <c r="B307" s="127" t="s">
        <v>558</v>
      </c>
      <c r="C307" s="158" t="s">
        <v>559</v>
      </c>
      <c r="D307" s="129" t="s">
        <v>169</v>
      </c>
      <c r="E307" s="134">
        <v>29.766449999999999</v>
      </c>
      <c r="F307" s="137"/>
      <c r="G307" s="138">
        <f>ROUND(E307*F307,2)</f>
        <v>0</v>
      </c>
      <c r="H307" s="137"/>
      <c r="I307" s="138">
        <f>ROUND(E307*H307,2)</f>
        <v>0</v>
      </c>
      <c r="J307" s="137"/>
      <c r="K307" s="138">
        <f>ROUND(E307*J307,2)</f>
        <v>0</v>
      </c>
      <c r="L307" s="138">
        <v>21</v>
      </c>
      <c r="M307" s="138">
        <f>G307*(1+L307/100)</f>
        <v>0</v>
      </c>
      <c r="N307" s="129">
        <v>1.2200000000000001E-2</v>
      </c>
      <c r="O307" s="129">
        <f>ROUND(E307*N307,5)</f>
        <v>0.36314999999999997</v>
      </c>
      <c r="P307" s="129">
        <v>0</v>
      </c>
      <c r="Q307" s="129">
        <f>ROUND(E307*P307,5)</f>
        <v>0</v>
      </c>
      <c r="R307" s="129"/>
      <c r="S307" s="129"/>
      <c r="T307" s="130">
        <v>0</v>
      </c>
      <c r="U307" s="129">
        <f>ROUND(E307*T307,2)</f>
        <v>0</v>
      </c>
      <c r="V307" s="119"/>
      <c r="W307" s="119"/>
      <c r="X307" s="119"/>
      <c r="Y307" s="119"/>
      <c r="Z307" s="119"/>
      <c r="AA307" s="119"/>
      <c r="AB307" s="119"/>
      <c r="AC307" s="119"/>
      <c r="AD307" s="119"/>
      <c r="AE307" s="119" t="s">
        <v>218</v>
      </c>
      <c r="AF307" s="119"/>
      <c r="AG307" s="119"/>
      <c r="AH307" s="119"/>
      <c r="AI307" s="119"/>
      <c r="AJ307" s="119"/>
      <c r="AK307" s="119"/>
      <c r="AL307" s="119"/>
      <c r="AM307" s="119"/>
      <c r="AN307" s="119"/>
      <c r="AO307" s="119"/>
      <c r="AP307" s="119"/>
      <c r="AQ307" s="119"/>
      <c r="AR307" s="119"/>
      <c r="AS307" s="119"/>
      <c r="AT307" s="119"/>
      <c r="AU307" s="119"/>
      <c r="AV307" s="119"/>
      <c r="AW307" s="119"/>
      <c r="AX307" s="119"/>
      <c r="AY307" s="119"/>
      <c r="AZ307" s="119"/>
      <c r="BA307" s="119"/>
      <c r="BB307" s="119"/>
      <c r="BC307" s="119"/>
      <c r="BD307" s="119"/>
      <c r="BE307" s="119"/>
      <c r="BF307" s="119"/>
      <c r="BG307" s="119"/>
      <c r="BH307" s="119"/>
    </row>
    <row r="308" spans="1:60" outlineLevel="1" x14ac:dyDescent="0.2">
      <c r="A308" s="120"/>
      <c r="B308" s="127"/>
      <c r="C308" s="159" t="s">
        <v>560</v>
      </c>
      <c r="D308" s="131"/>
      <c r="E308" s="135">
        <v>29.766449999999999</v>
      </c>
      <c r="F308" s="138"/>
      <c r="G308" s="138"/>
      <c r="H308" s="138"/>
      <c r="I308" s="138"/>
      <c r="J308" s="138"/>
      <c r="K308" s="138"/>
      <c r="L308" s="138"/>
      <c r="M308" s="138"/>
      <c r="N308" s="129"/>
      <c r="O308" s="129"/>
      <c r="P308" s="129"/>
      <c r="Q308" s="129"/>
      <c r="R308" s="129"/>
      <c r="S308" s="129"/>
      <c r="T308" s="130"/>
      <c r="U308" s="129"/>
      <c r="V308" s="119"/>
      <c r="W308" s="119"/>
      <c r="X308" s="119"/>
      <c r="Y308" s="119"/>
      <c r="Z308" s="119"/>
      <c r="AA308" s="119"/>
      <c r="AB308" s="119"/>
      <c r="AC308" s="119"/>
      <c r="AD308" s="119"/>
      <c r="AE308" s="119" t="s">
        <v>144</v>
      </c>
      <c r="AF308" s="119">
        <v>0</v>
      </c>
      <c r="AG308" s="119"/>
      <c r="AH308" s="119"/>
      <c r="AI308" s="119"/>
      <c r="AJ308" s="119"/>
      <c r="AK308" s="119"/>
      <c r="AL308" s="119"/>
      <c r="AM308" s="119"/>
      <c r="AN308" s="119"/>
      <c r="AO308" s="119"/>
      <c r="AP308" s="119"/>
      <c r="AQ308" s="119"/>
      <c r="AR308" s="119"/>
      <c r="AS308" s="119"/>
      <c r="AT308" s="119"/>
      <c r="AU308" s="119"/>
      <c r="AV308" s="119"/>
      <c r="AW308" s="119"/>
      <c r="AX308" s="119"/>
      <c r="AY308" s="119"/>
      <c r="AZ308" s="119"/>
      <c r="BA308" s="119"/>
      <c r="BB308" s="119"/>
      <c r="BC308" s="119"/>
      <c r="BD308" s="119"/>
      <c r="BE308" s="119"/>
      <c r="BF308" s="119"/>
      <c r="BG308" s="119"/>
      <c r="BH308" s="119"/>
    </row>
    <row r="309" spans="1:60" x14ac:dyDescent="0.2">
      <c r="A309" s="121" t="s">
        <v>137</v>
      </c>
      <c r="B309" s="128" t="s">
        <v>102</v>
      </c>
      <c r="C309" s="160" t="s">
        <v>103</v>
      </c>
      <c r="D309" s="132"/>
      <c r="E309" s="136"/>
      <c r="F309" s="139"/>
      <c r="G309" s="139">
        <f>SUMIF(AE310:AE314,"&lt;&gt;NOR",G310:G314)</f>
        <v>0</v>
      </c>
      <c r="H309" s="139"/>
      <c r="I309" s="139">
        <f>SUM(I310:I314)</f>
        <v>0</v>
      </c>
      <c r="J309" s="139"/>
      <c r="K309" s="139">
        <f>SUM(K310:K314)</f>
        <v>0</v>
      </c>
      <c r="L309" s="139"/>
      <c r="M309" s="139">
        <f>SUM(M310:M314)</f>
        <v>0</v>
      </c>
      <c r="N309" s="132"/>
      <c r="O309" s="132">
        <f>SUM(O310:O314)</f>
        <v>3.9330000000000004E-2</v>
      </c>
      <c r="P309" s="132"/>
      <c r="Q309" s="132">
        <f>SUM(Q310:Q314)</f>
        <v>0</v>
      </c>
      <c r="R309" s="132"/>
      <c r="S309" s="132"/>
      <c r="T309" s="133"/>
      <c r="U309" s="132">
        <f>SUM(U310:U314)</f>
        <v>32.880000000000003</v>
      </c>
      <c r="AE309" t="s">
        <v>138</v>
      </c>
    </row>
    <row r="310" spans="1:60" outlineLevel="1" x14ac:dyDescent="0.2">
      <c r="A310" s="120">
        <v>154</v>
      </c>
      <c r="B310" s="127" t="s">
        <v>561</v>
      </c>
      <c r="C310" s="158" t="s">
        <v>562</v>
      </c>
      <c r="D310" s="129" t="s">
        <v>169</v>
      </c>
      <c r="E310" s="134">
        <v>3.2475999999999998</v>
      </c>
      <c r="F310" s="137"/>
      <c r="G310" s="138">
        <f>ROUND(E310*F310,2)</f>
        <v>0</v>
      </c>
      <c r="H310" s="137"/>
      <c r="I310" s="138">
        <f>ROUND(E310*H310,2)</f>
        <v>0</v>
      </c>
      <c r="J310" s="137"/>
      <c r="K310" s="138">
        <f>ROUND(E310*J310,2)</f>
        <v>0</v>
      </c>
      <c r="L310" s="138">
        <v>21</v>
      </c>
      <c r="M310" s="138">
        <f>G310*(1+L310/100)</f>
        <v>0</v>
      </c>
      <c r="N310" s="129">
        <v>2.4000000000000001E-4</v>
      </c>
      <c r="O310" s="129">
        <f>ROUND(E310*N310,5)</f>
        <v>7.7999999999999999E-4</v>
      </c>
      <c r="P310" s="129">
        <v>0</v>
      </c>
      <c r="Q310" s="129">
        <f>ROUND(E310*P310,5)</f>
        <v>0</v>
      </c>
      <c r="R310" s="129"/>
      <c r="S310" s="129"/>
      <c r="T310" s="130">
        <v>0.28699999999999998</v>
      </c>
      <c r="U310" s="129">
        <f>ROUND(E310*T310,2)</f>
        <v>0.93</v>
      </c>
      <c r="V310" s="119"/>
      <c r="W310" s="119"/>
      <c r="X310" s="119"/>
      <c r="Y310" s="119"/>
      <c r="Z310" s="119"/>
      <c r="AA310" s="119"/>
      <c r="AB310" s="119"/>
      <c r="AC310" s="119"/>
      <c r="AD310" s="119"/>
      <c r="AE310" s="119" t="s">
        <v>142</v>
      </c>
      <c r="AF310" s="119"/>
      <c r="AG310" s="119"/>
      <c r="AH310" s="119"/>
      <c r="AI310" s="119"/>
      <c r="AJ310" s="119"/>
      <c r="AK310" s="119"/>
      <c r="AL310" s="119"/>
      <c r="AM310" s="119"/>
      <c r="AN310" s="119"/>
      <c r="AO310" s="119"/>
      <c r="AP310" s="119"/>
      <c r="AQ310" s="119"/>
      <c r="AR310" s="119"/>
      <c r="AS310" s="119"/>
      <c r="AT310" s="119"/>
      <c r="AU310" s="119"/>
      <c r="AV310" s="119"/>
      <c r="AW310" s="119"/>
      <c r="AX310" s="119"/>
      <c r="AY310" s="119"/>
      <c r="AZ310" s="119"/>
      <c r="BA310" s="119"/>
      <c r="BB310" s="119"/>
      <c r="BC310" s="119"/>
      <c r="BD310" s="119"/>
      <c r="BE310" s="119"/>
      <c r="BF310" s="119"/>
      <c r="BG310" s="119"/>
      <c r="BH310" s="119"/>
    </row>
    <row r="311" spans="1:60" outlineLevel="1" x14ac:dyDescent="0.2">
      <c r="A311" s="120"/>
      <c r="B311" s="127"/>
      <c r="C311" s="159" t="s">
        <v>563</v>
      </c>
      <c r="D311" s="131"/>
      <c r="E311" s="135">
        <v>2.1343999999999999</v>
      </c>
      <c r="F311" s="138"/>
      <c r="G311" s="138"/>
      <c r="H311" s="138"/>
      <c r="I311" s="138"/>
      <c r="J311" s="138"/>
      <c r="K311" s="138"/>
      <c r="L311" s="138"/>
      <c r="M311" s="138"/>
      <c r="N311" s="129"/>
      <c r="O311" s="129"/>
      <c r="P311" s="129"/>
      <c r="Q311" s="129"/>
      <c r="R311" s="129"/>
      <c r="S311" s="129"/>
      <c r="T311" s="130"/>
      <c r="U311" s="129"/>
      <c r="V311" s="119"/>
      <c r="W311" s="119"/>
      <c r="X311" s="119"/>
      <c r="Y311" s="119"/>
      <c r="Z311" s="119"/>
      <c r="AA311" s="119"/>
      <c r="AB311" s="119"/>
      <c r="AC311" s="119"/>
      <c r="AD311" s="119"/>
      <c r="AE311" s="119" t="s">
        <v>144</v>
      </c>
      <c r="AF311" s="119">
        <v>0</v>
      </c>
      <c r="AG311" s="119"/>
      <c r="AH311" s="119"/>
      <c r="AI311" s="119"/>
      <c r="AJ311" s="119"/>
      <c r="AK311" s="119"/>
      <c r="AL311" s="119"/>
      <c r="AM311" s="119"/>
      <c r="AN311" s="119"/>
      <c r="AO311" s="119"/>
      <c r="AP311" s="119"/>
      <c r="AQ311" s="119"/>
      <c r="AR311" s="119"/>
      <c r="AS311" s="119"/>
      <c r="AT311" s="119"/>
      <c r="AU311" s="119"/>
      <c r="AV311" s="119"/>
      <c r="AW311" s="119"/>
      <c r="AX311" s="119"/>
      <c r="AY311" s="119"/>
      <c r="AZ311" s="119"/>
      <c r="BA311" s="119"/>
      <c r="BB311" s="119"/>
      <c r="BC311" s="119"/>
      <c r="BD311" s="119"/>
      <c r="BE311" s="119"/>
      <c r="BF311" s="119"/>
      <c r="BG311" s="119"/>
      <c r="BH311" s="119"/>
    </row>
    <row r="312" spans="1:60" outlineLevel="1" x14ac:dyDescent="0.2">
      <c r="A312" s="120"/>
      <c r="B312" s="127"/>
      <c r="C312" s="159" t="s">
        <v>564</v>
      </c>
      <c r="D312" s="131"/>
      <c r="E312" s="135">
        <v>1.1132</v>
      </c>
      <c r="F312" s="138"/>
      <c r="G312" s="138"/>
      <c r="H312" s="138"/>
      <c r="I312" s="138"/>
      <c r="J312" s="138"/>
      <c r="K312" s="138"/>
      <c r="L312" s="138"/>
      <c r="M312" s="138"/>
      <c r="N312" s="129"/>
      <c r="O312" s="129"/>
      <c r="P312" s="129"/>
      <c r="Q312" s="129"/>
      <c r="R312" s="129"/>
      <c r="S312" s="129"/>
      <c r="T312" s="130"/>
      <c r="U312" s="129"/>
      <c r="V312" s="119"/>
      <c r="W312" s="119"/>
      <c r="X312" s="119"/>
      <c r="Y312" s="119"/>
      <c r="Z312" s="119"/>
      <c r="AA312" s="119"/>
      <c r="AB312" s="119"/>
      <c r="AC312" s="119"/>
      <c r="AD312" s="119"/>
      <c r="AE312" s="119" t="s">
        <v>144</v>
      </c>
      <c r="AF312" s="119">
        <v>0</v>
      </c>
      <c r="AG312" s="119"/>
      <c r="AH312" s="119"/>
      <c r="AI312" s="119"/>
      <c r="AJ312" s="119"/>
      <c r="AK312" s="119"/>
      <c r="AL312" s="119"/>
      <c r="AM312" s="119"/>
      <c r="AN312" s="119"/>
      <c r="AO312" s="119"/>
      <c r="AP312" s="119"/>
      <c r="AQ312" s="119"/>
      <c r="AR312" s="119"/>
      <c r="AS312" s="119"/>
      <c r="AT312" s="119"/>
      <c r="AU312" s="119"/>
      <c r="AV312" s="119"/>
      <c r="AW312" s="119"/>
      <c r="AX312" s="119"/>
      <c r="AY312" s="119"/>
      <c r="AZ312" s="119"/>
      <c r="BA312" s="119"/>
      <c r="BB312" s="119"/>
      <c r="BC312" s="119"/>
      <c r="BD312" s="119"/>
      <c r="BE312" s="119"/>
      <c r="BF312" s="119"/>
      <c r="BG312" s="119"/>
      <c r="BH312" s="119"/>
    </row>
    <row r="313" spans="1:60" outlineLevel="1" x14ac:dyDescent="0.2">
      <c r="A313" s="120">
        <v>155</v>
      </c>
      <c r="B313" s="127" t="s">
        <v>565</v>
      </c>
      <c r="C313" s="158" t="s">
        <v>566</v>
      </c>
      <c r="D313" s="129" t="s">
        <v>169</v>
      </c>
      <c r="E313" s="134">
        <v>101.44</v>
      </c>
      <c r="F313" s="137"/>
      <c r="G313" s="138">
        <f>ROUND(E313*F313,2)</f>
        <v>0</v>
      </c>
      <c r="H313" s="137"/>
      <c r="I313" s="138">
        <f>ROUND(E313*H313,2)</f>
        <v>0</v>
      </c>
      <c r="J313" s="137"/>
      <c r="K313" s="138">
        <f>ROUND(E313*J313,2)</f>
        <v>0</v>
      </c>
      <c r="L313" s="138">
        <v>21</v>
      </c>
      <c r="M313" s="138">
        <f>G313*(1+L313/100)</f>
        <v>0</v>
      </c>
      <c r="N313" s="129">
        <v>3.8000000000000002E-4</v>
      </c>
      <c r="O313" s="129">
        <f>ROUND(E313*N313,5)</f>
        <v>3.8550000000000001E-2</v>
      </c>
      <c r="P313" s="129">
        <v>0</v>
      </c>
      <c r="Q313" s="129">
        <f>ROUND(E313*P313,5)</f>
        <v>0</v>
      </c>
      <c r="R313" s="129"/>
      <c r="S313" s="129"/>
      <c r="T313" s="130">
        <v>0.315</v>
      </c>
      <c r="U313" s="129">
        <f>ROUND(E313*T313,2)</f>
        <v>31.95</v>
      </c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 t="s">
        <v>142</v>
      </c>
      <c r="AF313" s="119"/>
      <c r="AG313" s="119"/>
      <c r="AH313" s="119"/>
      <c r="AI313" s="119"/>
      <c r="AJ313" s="119"/>
      <c r="AK313" s="119"/>
      <c r="AL313" s="119"/>
      <c r="AM313" s="119"/>
      <c r="AN313" s="119"/>
      <c r="AO313" s="119"/>
      <c r="AP313" s="119"/>
      <c r="AQ313" s="119"/>
      <c r="AR313" s="119"/>
      <c r="AS313" s="119"/>
      <c r="AT313" s="119"/>
      <c r="AU313" s="119"/>
      <c r="AV313" s="119"/>
      <c r="AW313" s="119"/>
      <c r="AX313" s="119"/>
      <c r="AY313" s="119"/>
      <c r="AZ313" s="119"/>
      <c r="BA313" s="119"/>
      <c r="BB313" s="119"/>
      <c r="BC313" s="119"/>
      <c r="BD313" s="119"/>
      <c r="BE313" s="119"/>
      <c r="BF313" s="119"/>
      <c r="BG313" s="119"/>
      <c r="BH313" s="119"/>
    </row>
    <row r="314" spans="1:60" outlineLevel="1" x14ac:dyDescent="0.2">
      <c r="A314" s="120"/>
      <c r="B314" s="127"/>
      <c r="C314" s="159" t="s">
        <v>567</v>
      </c>
      <c r="D314" s="131"/>
      <c r="E314" s="135">
        <v>101.44</v>
      </c>
      <c r="F314" s="138"/>
      <c r="G314" s="138"/>
      <c r="H314" s="138"/>
      <c r="I314" s="138"/>
      <c r="J314" s="138"/>
      <c r="K314" s="138"/>
      <c r="L314" s="138"/>
      <c r="M314" s="138"/>
      <c r="N314" s="129"/>
      <c r="O314" s="129"/>
      <c r="P314" s="129"/>
      <c r="Q314" s="129"/>
      <c r="R314" s="129"/>
      <c r="S314" s="129"/>
      <c r="T314" s="130"/>
      <c r="U314" s="129"/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 t="s">
        <v>144</v>
      </c>
      <c r="AF314" s="119">
        <v>0</v>
      </c>
      <c r="AG314" s="119"/>
      <c r="AH314" s="119"/>
      <c r="AI314" s="119"/>
      <c r="AJ314" s="119"/>
      <c r="AK314" s="119"/>
      <c r="AL314" s="119"/>
      <c r="AM314" s="119"/>
      <c r="AN314" s="119"/>
      <c r="AO314" s="119"/>
      <c r="AP314" s="119"/>
      <c r="AQ314" s="119"/>
      <c r="AR314" s="119"/>
      <c r="AS314" s="119"/>
      <c r="AT314" s="119"/>
      <c r="AU314" s="119"/>
      <c r="AV314" s="119"/>
      <c r="AW314" s="119"/>
      <c r="AX314" s="119"/>
      <c r="AY314" s="119"/>
      <c r="AZ314" s="119"/>
      <c r="BA314" s="119"/>
      <c r="BB314" s="119"/>
      <c r="BC314" s="119"/>
      <c r="BD314" s="119"/>
      <c r="BE314" s="119"/>
      <c r="BF314" s="119"/>
      <c r="BG314" s="119"/>
      <c r="BH314" s="119"/>
    </row>
    <row r="315" spans="1:60" x14ac:dyDescent="0.2">
      <c r="A315" s="121" t="s">
        <v>137</v>
      </c>
      <c r="B315" s="128" t="s">
        <v>104</v>
      </c>
      <c r="C315" s="160" t="s">
        <v>105</v>
      </c>
      <c r="D315" s="132"/>
      <c r="E315" s="136"/>
      <c r="F315" s="139"/>
      <c r="G315" s="139">
        <f>SUMIF(AE316:AE326,"&lt;&gt;NOR",G316:G326)</f>
        <v>0</v>
      </c>
      <c r="H315" s="139"/>
      <c r="I315" s="139">
        <f>SUM(I316:I326)</f>
        <v>0</v>
      </c>
      <c r="J315" s="139"/>
      <c r="K315" s="139">
        <f>SUM(K316:K326)</f>
        <v>0</v>
      </c>
      <c r="L315" s="139"/>
      <c r="M315" s="139">
        <f>SUM(M316:M326)</f>
        <v>0</v>
      </c>
      <c r="N315" s="132"/>
      <c r="O315" s="132">
        <f>SUM(O316:O326)</f>
        <v>9.2700000000000005E-2</v>
      </c>
      <c r="P315" s="132"/>
      <c r="Q315" s="132">
        <f>SUM(Q316:Q326)</f>
        <v>0</v>
      </c>
      <c r="R315" s="132"/>
      <c r="S315" s="132"/>
      <c r="T315" s="133"/>
      <c r="U315" s="132">
        <f>SUM(U316:U326)</f>
        <v>34.93</v>
      </c>
      <c r="AE315" t="s">
        <v>138</v>
      </c>
    </row>
    <row r="316" spans="1:60" outlineLevel="1" x14ac:dyDescent="0.2">
      <c r="A316" s="120">
        <v>156</v>
      </c>
      <c r="B316" s="127" t="s">
        <v>568</v>
      </c>
      <c r="C316" s="158" t="s">
        <v>569</v>
      </c>
      <c r="D316" s="129" t="s">
        <v>169</v>
      </c>
      <c r="E316" s="134">
        <v>14.83</v>
      </c>
      <c r="F316" s="137"/>
      <c r="G316" s="138">
        <f>ROUND(E316*F316,2)</f>
        <v>0</v>
      </c>
      <c r="H316" s="137"/>
      <c r="I316" s="138">
        <f>ROUND(E316*H316,2)</f>
        <v>0</v>
      </c>
      <c r="J316" s="137"/>
      <c r="K316" s="138">
        <f>ROUND(E316*J316,2)</f>
        <v>0</v>
      </c>
      <c r="L316" s="138">
        <v>21</v>
      </c>
      <c r="M316" s="138">
        <f>G316*(1+L316/100)</f>
        <v>0</v>
      </c>
      <c r="N316" s="129">
        <v>2.0000000000000002E-5</v>
      </c>
      <c r="O316" s="129">
        <f>ROUND(E316*N316,5)</f>
        <v>2.9999999999999997E-4</v>
      </c>
      <c r="P316" s="129">
        <v>0</v>
      </c>
      <c r="Q316" s="129">
        <f>ROUND(E316*P316,5)</f>
        <v>0</v>
      </c>
      <c r="R316" s="129"/>
      <c r="S316" s="129"/>
      <c r="T316" s="130">
        <v>2.9000000000000001E-2</v>
      </c>
      <c r="U316" s="129">
        <f>ROUND(E316*T316,2)</f>
        <v>0.43</v>
      </c>
      <c r="V316" s="119"/>
      <c r="W316" s="119"/>
      <c r="X316" s="119"/>
      <c r="Y316" s="119"/>
      <c r="Z316" s="119"/>
      <c r="AA316" s="119"/>
      <c r="AB316" s="119"/>
      <c r="AC316" s="119"/>
      <c r="AD316" s="119"/>
      <c r="AE316" s="119" t="s">
        <v>142</v>
      </c>
      <c r="AF316" s="119"/>
      <c r="AG316" s="119"/>
      <c r="AH316" s="119"/>
      <c r="AI316" s="119"/>
      <c r="AJ316" s="119"/>
      <c r="AK316" s="119"/>
      <c r="AL316" s="119"/>
      <c r="AM316" s="119"/>
      <c r="AN316" s="119"/>
      <c r="AO316" s="119"/>
      <c r="AP316" s="119"/>
      <c r="AQ316" s="119"/>
      <c r="AR316" s="119"/>
      <c r="AS316" s="119"/>
      <c r="AT316" s="119"/>
      <c r="AU316" s="119"/>
      <c r="AV316" s="119"/>
      <c r="AW316" s="119"/>
      <c r="AX316" s="119"/>
      <c r="AY316" s="119"/>
      <c r="AZ316" s="119"/>
      <c r="BA316" s="119"/>
      <c r="BB316" s="119"/>
      <c r="BC316" s="119"/>
      <c r="BD316" s="119"/>
      <c r="BE316" s="119"/>
      <c r="BF316" s="119"/>
      <c r="BG316" s="119"/>
      <c r="BH316" s="119"/>
    </row>
    <row r="317" spans="1:60" outlineLevel="1" x14ac:dyDescent="0.2">
      <c r="A317" s="120"/>
      <c r="B317" s="127"/>
      <c r="C317" s="159" t="s">
        <v>508</v>
      </c>
      <c r="D317" s="131"/>
      <c r="E317" s="135">
        <v>3.85</v>
      </c>
      <c r="F317" s="138"/>
      <c r="G317" s="138"/>
      <c r="H317" s="138"/>
      <c r="I317" s="138"/>
      <c r="J317" s="138"/>
      <c r="K317" s="138"/>
      <c r="L317" s="138"/>
      <c r="M317" s="138"/>
      <c r="N317" s="129"/>
      <c r="O317" s="129"/>
      <c r="P317" s="129"/>
      <c r="Q317" s="129"/>
      <c r="R317" s="129"/>
      <c r="S317" s="129"/>
      <c r="T317" s="130"/>
      <c r="U317" s="129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 t="s">
        <v>144</v>
      </c>
      <c r="AF317" s="119">
        <v>0</v>
      </c>
      <c r="AG317" s="119"/>
      <c r="AH317" s="119"/>
      <c r="AI317" s="119"/>
      <c r="AJ317" s="119"/>
      <c r="AK317" s="119"/>
      <c r="AL317" s="119"/>
      <c r="AM317" s="119"/>
      <c r="AN317" s="119"/>
      <c r="AO317" s="119"/>
      <c r="AP317" s="119"/>
      <c r="AQ317" s="119"/>
      <c r="AR317" s="119"/>
      <c r="AS317" s="119"/>
      <c r="AT317" s="119"/>
      <c r="AU317" s="119"/>
      <c r="AV317" s="119"/>
      <c r="AW317" s="119"/>
      <c r="AX317" s="119"/>
      <c r="AY317" s="119"/>
      <c r="AZ317" s="119"/>
      <c r="BA317" s="119"/>
      <c r="BB317" s="119"/>
      <c r="BC317" s="119"/>
      <c r="BD317" s="119"/>
      <c r="BE317" s="119"/>
      <c r="BF317" s="119"/>
      <c r="BG317" s="119"/>
      <c r="BH317" s="119"/>
    </row>
    <row r="318" spans="1:60" outlineLevel="1" x14ac:dyDescent="0.2">
      <c r="A318" s="120"/>
      <c r="B318" s="127"/>
      <c r="C318" s="159" t="s">
        <v>570</v>
      </c>
      <c r="D318" s="131"/>
      <c r="E318" s="135">
        <v>8.9600000000000009</v>
      </c>
      <c r="F318" s="138"/>
      <c r="G318" s="138"/>
      <c r="H318" s="138"/>
      <c r="I318" s="138"/>
      <c r="J318" s="138"/>
      <c r="K318" s="138"/>
      <c r="L318" s="138"/>
      <c r="M318" s="138"/>
      <c r="N318" s="129"/>
      <c r="O318" s="129"/>
      <c r="P318" s="129"/>
      <c r="Q318" s="129"/>
      <c r="R318" s="129"/>
      <c r="S318" s="129"/>
      <c r="T318" s="130"/>
      <c r="U318" s="129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 t="s">
        <v>144</v>
      </c>
      <c r="AF318" s="119">
        <v>0</v>
      </c>
      <c r="AG318" s="119"/>
      <c r="AH318" s="119"/>
      <c r="AI318" s="119"/>
      <c r="AJ318" s="119"/>
      <c r="AK318" s="119"/>
      <c r="AL318" s="119"/>
      <c r="AM318" s="119"/>
      <c r="AN318" s="119"/>
      <c r="AO318" s="119"/>
      <c r="AP318" s="119"/>
      <c r="AQ318" s="119"/>
      <c r="AR318" s="119"/>
      <c r="AS318" s="119"/>
      <c r="AT318" s="119"/>
      <c r="AU318" s="119"/>
      <c r="AV318" s="119"/>
      <c r="AW318" s="119"/>
      <c r="AX318" s="119"/>
      <c r="AY318" s="119"/>
      <c r="AZ318" s="119"/>
      <c r="BA318" s="119"/>
      <c r="BB318" s="119"/>
      <c r="BC318" s="119"/>
      <c r="BD318" s="119"/>
      <c r="BE318" s="119"/>
      <c r="BF318" s="119"/>
      <c r="BG318" s="119"/>
      <c r="BH318" s="119"/>
    </row>
    <row r="319" spans="1:60" outlineLevel="1" x14ac:dyDescent="0.2">
      <c r="A319" s="120"/>
      <c r="B319" s="127"/>
      <c r="C319" s="159" t="s">
        <v>571</v>
      </c>
      <c r="D319" s="131"/>
      <c r="E319" s="135">
        <v>2.02</v>
      </c>
      <c r="F319" s="138"/>
      <c r="G319" s="138"/>
      <c r="H319" s="138"/>
      <c r="I319" s="138"/>
      <c r="J319" s="138"/>
      <c r="K319" s="138"/>
      <c r="L319" s="138"/>
      <c r="M319" s="138"/>
      <c r="N319" s="129"/>
      <c r="O319" s="129"/>
      <c r="P319" s="129"/>
      <c r="Q319" s="129"/>
      <c r="R319" s="129"/>
      <c r="S319" s="129"/>
      <c r="T319" s="130"/>
      <c r="U319" s="129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 t="s">
        <v>144</v>
      </c>
      <c r="AF319" s="119">
        <v>0</v>
      </c>
      <c r="AG319" s="119"/>
      <c r="AH319" s="119"/>
      <c r="AI319" s="119"/>
      <c r="AJ319" s="119"/>
      <c r="AK319" s="119"/>
      <c r="AL319" s="119"/>
      <c r="AM319" s="119"/>
      <c r="AN319" s="119"/>
      <c r="AO319" s="119"/>
      <c r="AP319" s="119"/>
      <c r="AQ319" s="119"/>
      <c r="AR319" s="119"/>
      <c r="AS319" s="119"/>
      <c r="AT319" s="119"/>
      <c r="AU319" s="119"/>
      <c r="AV319" s="119"/>
      <c r="AW319" s="119"/>
      <c r="AX319" s="119"/>
      <c r="AY319" s="119"/>
      <c r="AZ319" s="119"/>
      <c r="BA319" s="119"/>
      <c r="BB319" s="119"/>
      <c r="BC319" s="119"/>
      <c r="BD319" s="119"/>
      <c r="BE319" s="119"/>
      <c r="BF319" s="119"/>
      <c r="BG319" s="119"/>
      <c r="BH319" s="119"/>
    </row>
    <row r="320" spans="1:60" outlineLevel="1" x14ac:dyDescent="0.2">
      <c r="A320" s="120">
        <v>157</v>
      </c>
      <c r="B320" s="127" t="s">
        <v>572</v>
      </c>
      <c r="C320" s="158" t="s">
        <v>573</v>
      </c>
      <c r="D320" s="129" t="s">
        <v>169</v>
      </c>
      <c r="E320" s="134">
        <v>256.65100000000001</v>
      </c>
      <c r="F320" s="137"/>
      <c r="G320" s="138">
        <f>ROUND(E320*F320,2)</f>
        <v>0</v>
      </c>
      <c r="H320" s="137"/>
      <c r="I320" s="138">
        <f>ROUND(E320*H320,2)</f>
        <v>0</v>
      </c>
      <c r="J320" s="137"/>
      <c r="K320" s="138">
        <f>ROUND(E320*J320,2)</f>
        <v>0</v>
      </c>
      <c r="L320" s="138">
        <v>21</v>
      </c>
      <c r="M320" s="138">
        <f>G320*(1+L320/100)</f>
        <v>0</v>
      </c>
      <c r="N320" s="129">
        <v>6.9999999999999994E-5</v>
      </c>
      <c r="O320" s="129">
        <f>ROUND(E320*N320,5)</f>
        <v>1.797E-2</v>
      </c>
      <c r="P320" s="129">
        <v>0</v>
      </c>
      <c r="Q320" s="129">
        <f>ROUND(E320*P320,5)</f>
        <v>0</v>
      </c>
      <c r="R320" s="129"/>
      <c r="S320" s="129"/>
      <c r="T320" s="130">
        <v>3.2480000000000002E-2</v>
      </c>
      <c r="U320" s="129">
        <f>ROUND(E320*T320,2)</f>
        <v>8.34</v>
      </c>
      <c r="V320" s="119"/>
      <c r="W320" s="119"/>
      <c r="X320" s="119"/>
      <c r="Y320" s="119"/>
      <c r="Z320" s="119"/>
      <c r="AA320" s="119"/>
      <c r="AB320" s="119"/>
      <c r="AC320" s="119"/>
      <c r="AD320" s="119"/>
      <c r="AE320" s="119" t="s">
        <v>142</v>
      </c>
      <c r="AF320" s="119"/>
      <c r="AG320" s="119"/>
      <c r="AH320" s="119"/>
      <c r="AI320" s="119"/>
      <c r="AJ320" s="119"/>
      <c r="AK320" s="119"/>
      <c r="AL320" s="119"/>
      <c r="AM320" s="119"/>
      <c r="AN320" s="119"/>
      <c r="AO320" s="119"/>
      <c r="AP320" s="119"/>
      <c r="AQ320" s="119"/>
      <c r="AR320" s="119"/>
      <c r="AS320" s="119"/>
      <c r="AT320" s="119"/>
      <c r="AU320" s="119"/>
      <c r="AV320" s="119"/>
      <c r="AW320" s="119"/>
      <c r="AX320" s="119"/>
      <c r="AY320" s="119"/>
      <c r="AZ320" s="119"/>
      <c r="BA320" s="119"/>
      <c r="BB320" s="119"/>
      <c r="BC320" s="119"/>
      <c r="BD320" s="119"/>
      <c r="BE320" s="119"/>
      <c r="BF320" s="119"/>
      <c r="BG320" s="119"/>
      <c r="BH320" s="119"/>
    </row>
    <row r="321" spans="1:60" outlineLevel="1" x14ac:dyDescent="0.2">
      <c r="A321" s="120"/>
      <c r="B321" s="127"/>
      <c r="C321" s="159" t="s">
        <v>574</v>
      </c>
      <c r="D321" s="131"/>
      <c r="E321" s="135">
        <v>69.918999999999997</v>
      </c>
      <c r="F321" s="138"/>
      <c r="G321" s="138"/>
      <c r="H321" s="138"/>
      <c r="I321" s="138"/>
      <c r="J321" s="138"/>
      <c r="K321" s="138"/>
      <c r="L321" s="138"/>
      <c r="M321" s="138"/>
      <c r="N321" s="129"/>
      <c r="O321" s="129"/>
      <c r="P321" s="129"/>
      <c r="Q321" s="129"/>
      <c r="R321" s="129"/>
      <c r="S321" s="129"/>
      <c r="T321" s="130"/>
      <c r="U321" s="129"/>
      <c r="V321" s="119"/>
      <c r="W321" s="119"/>
      <c r="X321" s="119"/>
      <c r="Y321" s="119"/>
      <c r="Z321" s="119"/>
      <c r="AA321" s="119"/>
      <c r="AB321" s="119"/>
      <c r="AC321" s="119"/>
      <c r="AD321" s="119"/>
      <c r="AE321" s="119" t="s">
        <v>144</v>
      </c>
      <c r="AF321" s="119">
        <v>0</v>
      </c>
      <c r="AG321" s="119"/>
      <c r="AH321" s="119"/>
      <c r="AI321" s="119"/>
      <c r="AJ321" s="119"/>
      <c r="AK321" s="119"/>
      <c r="AL321" s="119"/>
      <c r="AM321" s="119"/>
      <c r="AN321" s="119"/>
      <c r="AO321" s="119"/>
      <c r="AP321" s="119"/>
      <c r="AQ321" s="119"/>
      <c r="AR321" s="119"/>
      <c r="AS321" s="119"/>
      <c r="AT321" s="119"/>
      <c r="AU321" s="119"/>
      <c r="AV321" s="119"/>
      <c r="AW321" s="119"/>
      <c r="AX321" s="119"/>
      <c r="AY321" s="119"/>
      <c r="AZ321" s="119"/>
      <c r="BA321" s="119"/>
      <c r="BB321" s="119"/>
      <c r="BC321" s="119"/>
      <c r="BD321" s="119"/>
      <c r="BE321" s="119"/>
      <c r="BF321" s="119"/>
      <c r="BG321" s="119"/>
      <c r="BH321" s="119"/>
    </row>
    <row r="322" spans="1:60" outlineLevel="1" x14ac:dyDescent="0.2">
      <c r="A322" s="120"/>
      <c r="B322" s="127"/>
      <c r="C322" s="159" t="s">
        <v>575</v>
      </c>
      <c r="D322" s="131"/>
      <c r="E322" s="135">
        <v>55.698</v>
      </c>
      <c r="F322" s="138"/>
      <c r="G322" s="138"/>
      <c r="H322" s="138"/>
      <c r="I322" s="138"/>
      <c r="J322" s="138"/>
      <c r="K322" s="138"/>
      <c r="L322" s="138"/>
      <c r="M322" s="138"/>
      <c r="N322" s="129"/>
      <c r="O322" s="129"/>
      <c r="P322" s="129"/>
      <c r="Q322" s="129"/>
      <c r="R322" s="129"/>
      <c r="S322" s="129"/>
      <c r="T322" s="130"/>
      <c r="U322" s="12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 t="s">
        <v>144</v>
      </c>
      <c r="AF322" s="119">
        <v>0</v>
      </c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  <c r="BB322" s="119"/>
      <c r="BC322" s="119"/>
      <c r="BD322" s="119"/>
      <c r="BE322" s="119"/>
      <c r="BF322" s="119"/>
      <c r="BG322" s="119"/>
      <c r="BH322" s="119"/>
    </row>
    <row r="323" spans="1:60" outlineLevel="1" x14ac:dyDescent="0.2">
      <c r="A323" s="120"/>
      <c r="B323" s="127"/>
      <c r="C323" s="159" t="s">
        <v>576</v>
      </c>
      <c r="D323" s="131"/>
      <c r="E323" s="135">
        <v>5.64</v>
      </c>
      <c r="F323" s="138"/>
      <c r="G323" s="138"/>
      <c r="H323" s="138"/>
      <c r="I323" s="138"/>
      <c r="J323" s="138"/>
      <c r="K323" s="138"/>
      <c r="L323" s="138"/>
      <c r="M323" s="138"/>
      <c r="N323" s="129"/>
      <c r="O323" s="129"/>
      <c r="P323" s="129"/>
      <c r="Q323" s="129"/>
      <c r="R323" s="129"/>
      <c r="S323" s="129"/>
      <c r="T323" s="130"/>
      <c r="U323" s="129"/>
      <c r="V323" s="119"/>
      <c r="W323" s="119"/>
      <c r="X323" s="119"/>
      <c r="Y323" s="119"/>
      <c r="Z323" s="119"/>
      <c r="AA323" s="119"/>
      <c r="AB323" s="119"/>
      <c r="AC323" s="119"/>
      <c r="AD323" s="119"/>
      <c r="AE323" s="119" t="s">
        <v>144</v>
      </c>
      <c r="AF323" s="119">
        <v>0</v>
      </c>
      <c r="AG323" s="119"/>
      <c r="AH323" s="119"/>
      <c r="AI323" s="119"/>
      <c r="AJ323" s="119"/>
      <c r="AK323" s="119"/>
      <c r="AL323" s="119"/>
      <c r="AM323" s="119"/>
      <c r="AN323" s="119"/>
      <c r="AO323" s="119"/>
      <c r="AP323" s="119"/>
      <c r="AQ323" s="119"/>
      <c r="AR323" s="119"/>
      <c r="AS323" s="119"/>
      <c r="AT323" s="119"/>
      <c r="AU323" s="119"/>
      <c r="AV323" s="119"/>
      <c r="AW323" s="119"/>
      <c r="AX323" s="119"/>
      <c r="AY323" s="119"/>
      <c r="AZ323" s="119"/>
      <c r="BA323" s="119"/>
      <c r="BB323" s="119"/>
      <c r="BC323" s="119"/>
      <c r="BD323" s="119"/>
      <c r="BE323" s="119"/>
      <c r="BF323" s="119"/>
      <c r="BG323" s="119"/>
      <c r="BH323" s="119"/>
    </row>
    <row r="324" spans="1:60" outlineLevel="1" x14ac:dyDescent="0.2">
      <c r="A324" s="120"/>
      <c r="B324" s="127"/>
      <c r="C324" s="159" t="s">
        <v>577</v>
      </c>
      <c r="D324" s="131"/>
      <c r="E324" s="135">
        <v>153.74299999999999</v>
      </c>
      <c r="F324" s="138"/>
      <c r="G324" s="138"/>
      <c r="H324" s="138"/>
      <c r="I324" s="138"/>
      <c r="J324" s="138"/>
      <c r="K324" s="138"/>
      <c r="L324" s="138"/>
      <c r="M324" s="138"/>
      <c r="N324" s="129"/>
      <c r="O324" s="129"/>
      <c r="P324" s="129"/>
      <c r="Q324" s="129"/>
      <c r="R324" s="129"/>
      <c r="S324" s="129"/>
      <c r="T324" s="130"/>
      <c r="U324" s="129"/>
      <c r="V324" s="119"/>
      <c r="W324" s="119"/>
      <c r="X324" s="119"/>
      <c r="Y324" s="119"/>
      <c r="Z324" s="119"/>
      <c r="AA324" s="119"/>
      <c r="AB324" s="119"/>
      <c r="AC324" s="119"/>
      <c r="AD324" s="119"/>
      <c r="AE324" s="119" t="s">
        <v>144</v>
      </c>
      <c r="AF324" s="119">
        <v>0</v>
      </c>
      <c r="AG324" s="119"/>
      <c r="AH324" s="119"/>
      <c r="AI324" s="119"/>
      <c r="AJ324" s="119"/>
      <c r="AK324" s="119"/>
      <c r="AL324" s="119"/>
      <c r="AM324" s="119"/>
      <c r="AN324" s="119"/>
      <c r="AO324" s="119"/>
      <c r="AP324" s="119"/>
      <c r="AQ324" s="119"/>
      <c r="AR324" s="119"/>
      <c r="AS324" s="119"/>
      <c r="AT324" s="119"/>
      <c r="AU324" s="119"/>
      <c r="AV324" s="119"/>
      <c r="AW324" s="119"/>
      <c r="AX324" s="119"/>
      <c r="AY324" s="119"/>
      <c r="AZ324" s="119"/>
      <c r="BA324" s="119"/>
      <c r="BB324" s="119"/>
      <c r="BC324" s="119"/>
      <c r="BD324" s="119"/>
      <c r="BE324" s="119"/>
      <c r="BF324" s="119"/>
      <c r="BG324" s="119"/>
      <c r="BH324" s="119"/>
    </row>
    <row r="325" spans="1:60" outlineLevel="1" x14ac:dyDescent="0.2">
      <c r="A325" s="120"/>
      <c r="B325" s="127"/>
      <c r="C325" s="159" t="s">
        <v>578</v>
      </c>
      <c r="D325" s="131"/>
      <c r="E325" s="135">
        <v>-28.349</v>
      </c>
      <c r="F325" s="138"/>
      <c r="G325" s="138"/>
      <c r="H325" s="138"/>
      <c r="I325" s="138"/>
      <c r="J325" s="138"/>
      <c r="K325" s="138"/>
      <c r="L325" s="138"/>
      <c r="M325" s="138"/>
      <c r="N325" s="129"/>
      <c r="O325" s="129"/>
      <c r="P325" s="129"/>
      <c r="Q325" s="129"/>
      <c r="R325" s="129"/>
      <c r="S325" s="129"/>
      <c r="T325" s="130"/>
      <c r="U325" s="129"/>
      <c r="V325" s="119"/>
      <c r="W325" s="119"/>
      <c r="X325" s="119"/>
      <c r="Y325" s="119"/>
      <c r="Z325" s="119"/>
      <c r="AA325" s="119"/>
      <c r="AB325" s="119"/>
      <c r="AC325" s="119"/>
      <c r="AD325" s="119"/>
      <c r="AE325" s="119" t="s">
        <v>144</v>
      </c>
      <c r="AF325" s="119">
        <v>0</v>
      </c>
      <c r="AG325" s="119"/>
      <c r="AH325" s="119"/>
      <c r="AI325" s="119"/>
      <c r="AJ325" s="119"/>
      <c r="AK325" s="119"/>
      <c r="AL325" s="119"/>
      <c r="AM325" s="119"/>
      <c r="AN325" s="119"/>
      <c r="AO325" s="119"/>
      <c r="AP325" s="119"/>
      <c r="AQ325" s="119"/>
      <c r="AR325" s="119"/>
      <c r="AS325" s="119"/>
      <c r="AT325" s="119"/>
      <c r="AU325" s="119"/>
      <c r="AV325" s="119"/>
      <c r="AW325" s="119"/>
      <c r="AX325" s="119"/>
      <c r="AY325" s="119"/>
      <c r="AZ325" s="119"/>
      <c r="BA325" s="119"/>
      <c r="BB325" s="119"/>
      <c r="BC325" s="119"/>
      <c r="BD325" s="119"/>
      <c r="BE325" s="119"/>
      <c r="BF325" s="119"/>
      <c r="BG325" s="119"/>
      <c r="BH325" s="119"/>
    </row>
    <row r="326" spans="1:60" outlineLevel="1" x14ac:dyDescent="0.2">
      <c r="A326" s="120">
        <v>158</v>
      </c>
      <c r="B326" s="127" t="s">
        <v>579</v>
      </c>
      <c r="C326" s="158" t="s">
        <v>580</v>
      </c>
      <c r="D326" s="129" t="s">
        <v>169</v>
      </c>
      <c r="E326" s="134">
        <v>256.65100000000001</v>
      </c>
      <c r="F326" s="137"/>
      <c r="G326" s="138">
        <f>ROUND(E326*F326,2)</f>
        <v>0</v>
      </c>
      <c r="H326" s="137"/>
      <c r="I326" s="138">
        <f>ROUND(E326*H326,2)</f>
        <v>0</v>
      </c>
      <c r="J326" s="137"/>
      <c r="K326" s="138">
        <f>ROUND(E326*J326,2)</f>
        <v>0</v>
      </c>
      <c r="L326" s="138">
        <v>21</v>
      </c>
      <c r="M326" s="138">
        <f>G326*(1+L326/100)</f>
        <v>0</v>
      </c>
      <c r="N326" s="129">
        <v>2.9E-4</v>
      </c>
      <c r="O326" s="129">
        <f>ROUND(E326*N326,5)</f>
        <v>7.4429999999999996E-2</v>
      </c>
      <c r="P326" s="129">
        <v>0</v>
      </c>
      <c r="Q326" s="129">
        <f>ROUND(E326*P326,5)</f>
        <v>0</v>
      </c>
      <c r="R326" s="129"/>
      <c r="S326" s="129"/>
      <c r="T326" s="130">
        <v>0.10191</v>
      </c>
      <c r="U326" s="129">
        <f>ROUND(E326*T326,2)</f>
        <v>26.16</v>
      </c>
      <c r="V326" s="119"/>
      <c r="W326" s="119"/>
      <c r="X326" s="119"/>
      <c r="Y326" s="119"/>
      <c r="Z326" s="119"/>
      <c r="AA326" s="119"/>
      <c r="AB326" s="119"/>
      <c r="AC326" s="119"/>
      <c r="AD326" s="119"/>
      <c r="AE326" s="119" t="s">
        <v>142</v>
      </c>
      <c r="AF326" s="119"/>
      <c r="AG326" s="119"/>
      <c r="AH326" s="119"/>
      <c r="AI326" s="119"/>
      <c r="AJ326" s="119"/>
      <c r="AK326" s="119"/>
      <c r="AL326" s="119"/>
      <c r="AM326" s="119"/>
      <c r="AN326" s="119"/>
      <c r="AO326" s="119"/>
      <c r="AP326" s="119"/>
      <c r="AQ326" s="119"/>
      <c r="AR326" s="119"/>
      <c r="AS326" s="119"/>
      <c r="AT326" s="119"/>
      <c r="AU326" s="119"/>
      <c r="AV326" s="119"/>
      <c r="AW326" s="119"/>
      <c r="AX326" s="119"/>
      <c r="AY326" s="119"/>
      <c r="AZ326" s="119"/>
      <c r="BA326" s="119"/>
      <c r="BB326" s="119"/>
      <c r="BC326" s="119"/>
      <c r="BD326" s="119"/>
      <c r="BE326" s="119"/>
      <c r="BF326" s="119"/>
      <c r="BG326" s="119"/>
      <c r="BH326" s="119"/>
    </row>
    <row r="327" spans="1:60" x14ac:dyDescent="0.2">
      <c r="A327" s="121" t="s">
        <v>137</v>
      </c>
      <c r="B327" s="128" t="s">
        <v>106</v>
      </c>
      <c r="C327" s="160" t="s">
        <v>107</v>
      </c>
      <c r="D327" s="132"/>
      <c r="E327" s="136"/>
      <c r="F327" s="139"/>
      <c r="G327" s="139">
        <f>SUMIF(AE328:AE351,"&lt;&gt;NOR",G328:G351)</f>
        <v>0</v>
      </c>
      <c r="H327" s="139"/>
      <c r="I327" s="139">
        <f>SUM(I328:I351)</f>
        <v>0</v>
      </c>
      <c r="J327" s="139"/>
      <c r="K327" s="139">
        <f>SUM(K328:K351)</f>
        <v>0</v>
      </c>
      <c r="L327" s="139"/>
      <c r="M327" s="139">
        <f>SUM(M328:M351)</f>
        <v>0</v>
      </c>
      <c r="N327" s="132"/>
      <c r="O327" s="132">
        <f>SUM(O328:O351)</f>
        <v>6.5099999999999991E-2</v>
      </c>
      <c r="P327" s="132"/>
      <c r="Q327" s="132">
        <f>SUM(Q328:Q351)</f>
        <v>0</v>
      </c>
      <c r="R327" s="132"/>
      <c r="S327" s="132"/>
      <c r="T327" s="133"/>
      <c r="U327" s="132">
        <f>SUM(U328:U351)</f>
        <v>43.3</v>
      </c>
      <c r="AE327" t="s">
        <v>138</v>
      </c>
    </row>
    <row r="328" spans="1:60" outlineLevel="1" x14ac:dyDescent="0.2">
      <c r="A328" s="120">
        <v>159</v>
      </c>
      <c r="B328" s="127" t="s">
        <v>581</v>
      </c>
      <c r="C328" s="158" t="s">
        <v>582</v>
      </c>
      <c r="D328" s="129" t="s">
        <v>164</v>
      </c>
      <c r="E328" s="134">
        <v>35</v>
      </c>
      <c r="F328" s="137"/>
      <c r="G328" s="138">
        <f>ROUND(E328*F328,2)</f>
        <v>0</v>
      </c>
      <c r="H328" s="137"/>
      <c r="I328" s="138">
        <f>ROUND(E328*H328,2)</f>
        <v>0</v>
      </c>
      <c r="J328" s="137"/>
      <c r="K328" s="138">
        <f>ROUND(E328*J328,2)</f>
        <v>0</v>
      </c>
      <c r="L328" s="138">
        <v>21</v>
      </c>
      <c r="M328" s="138">
        <f>G328*(1+L328/100)</f>
        <v>0</v>
      </c>
      <c r="N328" s="129">
        <v>0</v>
      </c>
      <c r="O328" s="129">
        <f>ROUND(E328*N328,5)</f>
        <v>0</v>
      </c>
      <c r="P328" s="129">
        <v>0</v>
      </c>
      <c r="Q328" s="129">
        <f>ROUND(E328*P328,5)</f>
        <v>0</v>
      </c>
      <c r="R328" s="129"/>
      <c r="S328" s="129"/>
      <c r="T328" s="130">
        <v>5.0500000000000003E-2</v>
      </c>
      <c r="U328" s="129">
        <f>ROUND(E328*T328,2)</f>
        <v>1.77</v>
      </c>
      <c r="V328" s="119"/>
      <c r="W328" s="119"/>
      <c r="X328" s="119"/>
      <c r="Y328" s="119"/>
      <c r="Z328" s="119"/>
      <c r="AA328" s="119"/>
      <c r="AB328" s="119"/>
      <c r="AC328" s="119"/>
      <c r="AD328" s="119"/>
      <c r="AE328" s="119" t="s">
        <v>142</v>
      </c>
      <c r="AF328" s="119"/>
      <c r="AG328" s="119"/>
      <c r="AH328" s="119"/>
      <c r="AI328" s="119"/>
      <c r="AJ328" s="119"/>
      <c r="AK328" s="119"/>
      <c r="AL328" s="119"/>
      <c r="AM328" s="119"/>
      <c r="AN328" s="119"/>
      <c r="AO328" s="119"/>
      <c r="AP328" s="119"/>
      <c r="AQ328" s="119"/>
      <c r="AR328" s="119"/>
      <c r="AS328" s="119"/>
      <c r="AT328" s="119"/>
      <c r="AU328" s="119"/>
      <c r="AV328" s="119"/>
      <c r="AW328" s="119"/>
      <c r="AX328" s="119"/>
      <c r="AY328" s="119"/>
      <c r="AZ328" s="119"/>
      <c r="BA328" s="119"/>
      <c r="BB328" s="119"/>
      <c r="BC328" s="119"/>
      <c r="BD328" s="119"/>
      <c r="BE328" s="119"/>
      <c r="BF328" s="119"/>
      <c r="BG328" s="119"/>
      <c r="BH328" s="119"/>
    </row>
    <row r="329" spans="1:60" outlineLevel="1" x14ac:dyDescent="0.2">
      <c r="A329" s="120"/>
      <c r="B329" s="127"/>
      <c r="C329" s="159" t="s">
        <v>583</v>
      </c>
      <c r="D329" s="131"/>
      <c r="E329" s="135">
        <v>35</v>
      </c>
      <c r="F329" s="138"/>
      <c r="G329" s="138"/>
      <c r="H329" s="138"/>
      <c r="I329" s="138"/>
      <c r="J329" s="138"/>
      <c r="K329" s="138"/>
      <c r="L329" s="138"/>
      <c r="M329" s="138"/>
      <c r="N329" s="129"/>
      <c r="O329" s="129"/>
      <c r="P329" s="129"/>
      <c r="Q329" s="129"/>
      <c r="R329" s="129"/>
      <c r="S329" s="129"/>
      <c r="T329" s="130"/>
      <c r="U329" s="129"/>
      <c r="V329" s="119"/>
      <c r="W329" s="119"/>
      <c r="X329" s="119"/>
      <c r="Y329" s="119"/>
      <c r="Z329" s="119"/>
      <c r="AA329" s="119"/>
      <c r="AB329" s="119"/>
      <c r="AC329" s="119"/>
      <c r="AD329" s="119"/>
      <c r="AE329" s="119" t="s">
        <v>144</v>
      </c>
      <c r="AF329" s="119">
        <v>0</v>
      </c>
      <c r="AG329" s="119"/>
      <c r="AH329" s="119"/>
      <c r="AI329" s="119"/>
      <c r="AJ329" s="119"/>
      <c r="AK329" s="119"/>
      <c r="AL329" s="119"/>
      <c r="AM329" s="119"/>
      <c r="AN329" s="119"/>
      <c r="AO329" s="119"/>
      <c r="AP329" s="119"/>
      <c r="AQ329" s="119"/>
      <c r="AR329" s="119"/>
      <c r="AS329" s="119"/>
      <c r="AT329" s="119"/>
      <c r="AU329" s="119"/>
      <c r="AV329" s="119"/>
      <c r="AW329" s="119"/>
      <c r="AX329" s="119"/>
      <c r="AY329" s="119"/>
      <c r="AZ329" s="119"/>
      <c r="BA329" s="119"/>
      <c r="BB329" s="119"/>
      <c r="BC329" s="119"/>
      <c r="BD329" s="119"/>
      <c r="BE329" s="119"/>
      <c r="BF329" s="119"/>
      <c r="BG329" s="119"/>
      <c r="BH329" s="119"/>
    </row>
    <row r="330" spans="1:60" outlineLevel="1" x14ac:dyDescent="0.2">
      <c r="A330" s="120">
        <v>160</v>
      </c>
      <c r="B330" s="127" t="s">
        <v>584</v>
      </c>
      <c r="C330" s="158" t="s">
        <v>585</v>
      </c>
      <c r="D330" s="129" t="s">
        <v>164</v>
      </c>
      <c r="E330" s="134">
        <v>10</v>
      </c>
      <c r="F330" s="137"/>
      <c r="G330" s="138">
        <f>ROUND(E330*F330,2)</f>
        <v>0</v>
      </c>
      <c r="H330" s="137"/>
      <c r="I330" s="138">
        <f>ROUND(E330*H330,2)</f>
        <v>0</v>
      </c>
      <c r="J330" s="137"/>
      <c r="K330" s="138">
        <f>ROUND(E330*J330,2)</f>
        <v>0</v>
      </c>
      <c r="L330" s="138">
        <v>21</v>
      </c>
      <c r="M330" s="138">
        <f>G330*(1+L330/100)</f>
        <v>0</v>
      </c>
      <c r="N330" s="129">
        <v>0</v>
      </c>
      <c r="O330" s="129">
        <f>ROUND(E330*N330,5)</f>
        <v>0</v>
      </c>
      <c r="P330" s="129">
        <v>0</v>
      </c>
      <c r="Q330" s="129">
        <f>ROUND(E330*P330,5)</f>
        <v>0</v>
      </c>
      <c r="R330" s="129"/>
      <c r="S330" s="129"/>
      <c r="T330" s="130">
        <v>8.2170000000000007E-2</v>
      </c>
      <c r="U330" s="129">
        <f>ROUND(E330*T330,2)</f>
        <v>0.82</v>
      </c>
      <c r="V330" s="119"/>
      <c r="W330" s="119"/>
      <c r="X330" s="119"/>
      <c r="Y330" s="119"/>
      <c r="Z330" s="119"/>
      <c r="AA330" s="119"/>
      <c r="AB330" s="119"/>
      <c r="AC330" s="119"/>
      <c r="AD330" s="119"/>
      <c r="AE330" s="119" t="s">
        <v>142</v>
      </c>
      <c r="AF330" s="119"/>
      <c r="AG330" s="119"/>
      <c r="AH330" s="119"/>
      <c r="AI330" s="119"/>
      <c r="AJ330" s="119"/>
      <c r="AK330" s="119"/>
      <c r="AL330" s="119"/>
      <c r="AM330" s="119"/>
      <c r="AN330" s="119"/>
      <c r="AO330" s="119"/>
      <c r="AP330" s="119"/>
      <c r="AQ330" s="119"/>
      <c r="AR330" s="119"/>
      <c r="AS330" s="119"/>
      <c r="AT330" s="119"/>
      <c r="AU330" s="119"/>
      <c r="AV330" s="119"/>
      <c r="AW330" s="119"/>
      <c r="AX330" s="119"/>
      <c r="AY330" s="119"/>
      <c r="AZ330" s="119"/>
      <c r="BA330" s="119"/>
      <c r="BB330" s="119"/>
      <c r="BC330" s="119"/>
      <c r="BD330" s="119"/>
      <c r="BE330" s="119"/>
      <c r="BF330" s="119"/>
      <c r="BG330" s="119"/>
      <c r="BH330" s="119"/>
    </row>
    <row r="331" spans="1:60" outlineLevel="1" x14ac:dyDescent="0.2">
      <c r="A331" s="120"/>
      <c r="B331" s="127"/>
      <c r="C331" s="159" t="s">
        <v>586</v>
      </c>
      <c r="D331" s="131"/>
      <c r="E331" s="135">
        <v>10</v>
      </c>
      <c r="F331" s="138"/>
      <c r="G331" s="138"/>
      <c r="H331" s="138"/>
      <c r="I331" s="138"/>
      <c r="J331" s="138"/>
      <c r="K331" s="138"/>
      <c r="L331" s="138"/>
      <c r="M331" s="138"/>
      <c r="N331" s="129"/>
      <c r="O331" s="129"/>
      <c r="P331" s="129"/>
      <c r="Q331" s="129"/>
      <c r="R331" s="129"/>
      <c r="S331" s="129"/>
      <c r="T331" s="130"/>
      <c r="U331" s="129"/>
      <c r="V331" s="119"/>
      <c r="W331" s="119"/>
      <c r="X331" s="119"/>
      <c r="Y331" s="119"/>
      <c r="Z331" s="119"/>
      <c r="AA331" s="119"/>
      <c r="AB331" s="119"/>
      <c r="AC331" s="119"/>
      <c r="AD331" s="119"/>
      <c r="AE331" s="119" t="s">
        <v>144</v>
      </c>
      <c r="AF331" s="119">
        <v>0</v>
      </c>
      <c r="AG331" s="119"/>
      <c r="AH331" s="119"/>
      <c r="AI331" s="119"/>
      <c r="AJ331" s="119"/>
      <c r="AK331" s="119"/>
      <c r="AL331" s="119"/>
      <c r="AM331" s="119"/>
      <c r="AN331" s="119"/>
      <c r="AO331" s="119"/>
      <c r="AP331" s="119"/>
      <c r="AQ331" s="119"/>
      <c r="AR331" s="119"/>
      <c r="AS331" s="119"/>
      <c r="AT331" s="119"/>
      <c r="AU331" s="119"/>
      <c r="AV331" s="119"/>
      <c r="AW331" s="119"/>
      <c r="AX331" s="119"/>
      <c r="AY331" s="119"/>
      <c r="AZ331" s="119"/>
      <c r="BA331" s="119"/>
      <c r="BB331" s="119"/>
      <c r="BC331" s="119"/>
      <c r="BD331" s="119"/>
      <c r="BE331" s="119"/>
      <c r="BF331" s="119"/>
      <c r="BG331" s="119"/>
      <c r="BH331" s="119"/>
    </row>
    <row r="332" spans="1:60" ht="22.5" outlineLevel="1" x14ac:dyDescent="0.2">
      <c r="A332" s="120">
        <v>161</v>
      </c>
      <c r="B332" s="127" t="s">
        <v>587</v>
      </c>
      <c r="C332" s="158" t="s">
        <v>588</v>
      </c>
      <c r="D332" s="129" t="s">
        <v>164</v>
      </c>
      <c r="E332" s="134">
        <v>2</v>
      </c>
      <c r="F332" s="137"/>
      <c r="G332" s="138">
        <f t="shared" ref="G332:G344" si="15">ROUND(E332*F332,2)</f>
        <v>0</v>
      </c>
      <c r="H332" s="137"/>
      <c r="I332" s="138">
        <f t="shared" ref="I332:I344" si="16">ROUND(E332*H332,2)</f>
        <v>0</v>
      </c>
      <c r="J332" s="137"/>
      <c r="K332" s="138">
        <f t="shared" ref="K332:K344" si="17">ROUND(E332*J332,2)</f>
        <v>0</v>
      </c>
      <c r="L332" s="138">
        <v>21</v>
      </c>
      <c r="M332" s="138">
        <f t="shared" ref="M332:M344" si="18">G332*(1+L332/100)</f>
        <v>0</v>
      </c>
      <c r="N332" s="129">
        <v>4.0000000000000003E-5</v>
      </c>
      <c r="O332" s="129">
        <f t="shared" ref="O332:O344" si="19">ROUND(E332*N332,5)</f>
        <v>8.0000000000000007E-5</v>
      </c>
      <c r="P332" s="129">
        <v>0</v>
      </c>
      <c r="Q332" s="129">
        <f t="shared" ref="Q332:Q344" si="20">ROUND(E332*P332,5)</f>
        <v>0</v>
      </c>
      <c r="R332" s="129"/>
      <c r="S332" s="129"/>
      <c r="T332" s="130">
        <v>0.30567</v>
      </c>
      <c r="U332" s="129">
        <f t="shared" ref="U332:U344" si="21">ROUND(E332*T332,2)</f>
        <v>0.61</v>
      </c>
      <c r="V332" s="119"/>
      <c r="W332" s="119"/>
      <c r="X332" s="119"/>
      <c r="Y332" s="119"/>
      <c r="Z332" s="119"/>
      <c r="AA332" s="119"/>
      <c r="AB332" s="119"/>
      <c r="AC332" s="119"/>
      <c r="AD332" s="119"/>
      <c r="AE332" s="119" t="s">
        <v>142</v>
      </c>
      <c r="AF332" s="119"/>
      <c r="AG332" s="119"/>
      <c r="AH332" s="119"/>
      <c r="AI332" s="119"/>
      <c r="AJ332" s="119"/>
      <c r="AK332" s="119"/>
      <c r="AL332" s="119"/>
      <c r="AM332" s="119"/>
      <c r="AN332" s="119"/>
      <c r="AO332" s="119"/>
      <c r="AP332" s="119"/>
      <c r="AQ332" s="119"/>
      <c r="AR332" s="119"/>
      <c r="AS332" s="119"/>
      <c r="AT332" s="119"/>
      <c r="AU332" s="119"/>
      <c r="AV332" s="119"/>
      <c r="AW332" s="119"/>
      <c r="AX332" s="119"/>
      <c r="AY332" s="119"/>
      <c r="AZ332" s="119"/>
      <c r="BA332" s="119"/>
      <c r="BB332" s="119"/>
      <c r="BC332" s="119"/>
      <c r="BD332" s="119"/>
      <c r="BE332" s="119"/>
      <c r="BF332" s="119"/>
      <c r="BG332" s="119"/>
      <c r="BH332" s="119"/>
    </row>
    <row r="333" spans="1:60" ht="22.5" outlineLevel="1" x14ac:dyDescent="0.2">
      <c r="A333" s="120">
        <v>162</v>
      </c>
      <c r="B333" s="127" t="s">
        <v>589</v>
      </c>
      <c r="C333" s="158" t="s">
        <v>590</v>
      </c>
      <c r="D333" s="129" t="s">
        <v>164</v>
      </c>
      <c r="E333" s="134">
        <v>14</v>
      </c>
      <c r="F333" s="137"/>
      <c r="G333" s="138">
        <f t="shared" si="15"/>
        <v>0</v>
      </c>
      <c r="H333" s="137"/>
      <c r="I333" s="138">
        <f t="shared" si="16"/>
        <v>0</v>
      </c>
      <c r="J333" s="137"/>
      <c r="K333" s="138">
        <f t="shared" si="17"/>
        <v>0</v>
      </c>
      <c r="L333" s="138">
        <v>21</v>
      </c>
      <c r="M333" s="138">
        <f t="shared" si="18"/>
        <v>0</v>
      </c>
      <c r="N333" s="129">
        <v>9.0000000000000006E-5</v>
      </c>
      <c r="O333" s="129">
        <f t="shared" si="19"/>
        <v>1.2600000000000001E-3</v>
      </c>
      <c r="P333" s="129">
        <v>0</v>
      </c>
      <c r="Q333" s="129">
        <f t="shared" si="20"/>
        <v>0</v>
      </c>
      <c r="R333" s="129"/>
      <c r="S333" s="129"/>
      <c r="T333" s="130">
        <v>0.2475</v>
      </c>
      <c r="U333" s="129">
        <f t="shared" si="21"/>
        <v>3.47</v>
      </c>
      <c r="V333" s="119"/>
      <c r="W333" s="119"/>
      <c r="X333" s="119"/>
      <c r="Y333" s="119"/>
      <c r="Z333" s="119"/>
      <c r="AA333" s="119"/>
      <c r="AB333" s="119"/>
      <c r="AC333" s="119"/>
      <c r="AD333" s="119"/>
      <c r="AE333" s="119" t="s">
        <v>142</v>
      </c>
      <c r="AF333" s="119"/>
      <c r="AG333" s="119"/>
      <c r="AH333" s="119"/>
      <c r="AI333" s="119"/>
      <c r="AJ333" s="119"/>
      <c r="AK333" s="119"/>
      <c r="AL333" s="119"/>
      <c r="AM333" s="119"/>
      <c r="AN333" s="119"/>
      <c r="AO333" s="119"/>
      <c r="AP333" s="119"/>
      <c r="AQ333" s="119"/>
      <c r="AR333" s="119"/>
      <c r="AS333" s="119"/>
      <c r="AT333" s="119"/>
      <c r="AU333" s="119"/>
      <c r="AV333" s="119"/>
      <c r="AW333" s="119"/>
      <c r="AX333" s="119"/>
      <c r="AY333" s="119"/>
      <c r="AZ333" s="119"/>
      <c r="BA333" s="119"/>
      <c r="BB333" s="119"/>
      <c r="BC333" s="119"/>
      <c r="BD333" s="119"/>
      <c r="BE333" s="119"/>
      <c r="BF333" s="119"/>
      <c r="BG333" s="119"/>
      <c r="BH333" s="119"/>
    </row>
    <row r="334" spans="1:60" outlineLevel="1" x14ac:dyDescent="0.2">
      <c r="A334" s="120">
        <v>163</v>
      </c>
      <c r="B334" s="127" t="s">
        <v>591</v>
      </c>
      <c r="C334" s="158" t="s">
        <v>592</v>
      </c>
      <c r="D334" s="129" t="s">
        <v>164</v>
      </c>
      <c r="E334" s="134">
        <v>9</v>
      </c>
      <c r="F334" s="137"/>
      <c r="G334" s="138">
        <f t="shared" si="15"/>
        <v>0</v>
      </c>
      <c r="H334" s="137"/>
      <c r="I334" s="138">
        <f t="shared" si="16"/>
        <v>0</v>
      </c>
      <c r="J334" s="137"/>
      <c r="K334" s="138">
        <f t="shared" si="17"/>
        <v>0</v>
      </c>
      <c r="L334" s="138">
        <v>21</v>
      </c>
      <c r="M334" s="138">
        <f t="shared" si="18"/>
        <v>0</v>
      </c>
      <c r="N334" s="129">
        <v>0</v>
      </c>
      <c r="O334" s="129">
        <f t="shared" si="19"/>
        <v>0</v>
      </c>
      <c r="P334" s="129">
        <v>0</v>
      </c>
      <c r="Q334" s="129">
        <f t="shared" si="20"/>
        <v>0</v>
      </c>
      <c r="R334" s="129"/>
      <c r="S334" s="129"/>
      <c r="T334" s="130">
        <v>0.18967000000000001</v>
      </c>
      <c r="U334" s="129">
        <f t="shared" si="21"/>
        <v>1.71</v>
      </c>
      <c r="V334" s="119"/>
      <c r="W334" s="119"/>
      <c r="X334" s="119"/>
      <c r="Y334" s="119"/>
      <c r="Z334" s="119"/>
      <c r="AA334" s="119"/>
      <c r="AB334" s="119"/>
      <c r="AC334" s="119"/>
      <c r="AD334" s="119"/>
      <c r="AE334" s="119" t="s">
        <v>142</v>
      </c>
      <c r="AF334" s="119"/>
      <c r="AG334" s="119"/>
      <c r="AH334" s="119"/>
      <c r="AI334" s="119"/>
      <c r="AJ334" s="119"/>
      <c r="AK334" s="119"/>
      <c r="AL334" s="119"/>
      <c r="AM334" s="119"/>
      <c r="AN334" s="119"/>
      <c r="AO334" s="119"/>
      <c r="AP334" s="119"/>
      <c r="AQ334" s="119"/>
      <c r="AR334" s="119"/>
      <c r="AS334" s="119"/>
      <c r="AT334" s="119"/>
      <c r="AU334" s="119"/>
      <c r="AV334" s="119"/>
      <c r="AW334" s="119"/>
      <c r="AX334" s="119"/>
      <c r="AY334" s="119"/>
      <c r="AZ334" s="119"/>
      <c r="BA334" s="119"/>
      <c r="BB334" s="119"/>
      <c r="BC334" s="119"/>
      <c r="BD334" s="119"/>
      <c r="BE334" s="119"/>
      <c r="BF334" s="119"/>
      <c r="BG334" s="119"/>
      <c r="BH334" s="119"/>
    </row>
    <row r="335" spans="1:60" ht="22.5" outlineLevel="1" x14ac:dyDescent="0.2">
      <c r="A335" s="120">
        <v>164</v>
      </c>
      <c r="B335" s="127" t="s">
        <v>593</v>
      </c>
      <c r="C335" s="158" t="s">
        <v>594</v>
      </c>
      <c r="D335" s="129" t="s">
        <v>164</v>
      </c>
      <c r="E335" s="134">
        <v>1</v>
      </c>
      <c r="F335" s="137"/>
      <c r="G335" s="138">
        <f t="shared" si="15"/>
        <v>0</v>
      </c>
      <c r="H335" s="137"/>
      <c r="I335" s="138">
        <f t="shared" si="16"/>
        <v>0</v>
      </c>
      <c r="J335" s="137"/>
      <c r="K335" s="138">
        <f t="shared" si="17"/>
        <v>0</v>
      </c>
      <c r="L335" s="138">
        <v>21</v>
      </c>
      <c r="M335" s="138">
        <f t="shared" si="18"/>
        <v>0</v>
      </c>
      <c r="N335" s="129">
        <v>0</v>
      </c>
      <c r="O335" s="129">
        <f t="shared" si="19"/>
        <v>0</v>
      </c>
      <c r="P335" s="129">
        <v>0</v>
      </c>
      <c r="Q335" s="129">
        <f t="shared" si="20"/>
        <v>0</v>
      </c>
      <c r="R335" s="129"/>
      <c r="S335" s="129"/>
      <c r="T335" s="130">
        <v>1</v>
      </c>
      <c r="U335" s="129">
        <f t="shared" si="21"/>
        <v>1</v>
      </c>
      <c r="V335" s="119"/>
      <c r="W335" s="119"/>
      <c r="X335" s="119"/>
      <c r="Y335" s="119"/>
      <c r="Z335" s="119"/>
      <c r="AA335" s="119"/>
      <c r="AB335" s="119"/>
      <c r="AC335" s="119"/>
      <c r="AD335" s="119"/>
      <c r="AE335" s="119" t="s">
        <v>142</v>
      </c>
      <c r="AF335" s="119"/>
      <c r="AG335" s="119"/>
      <c r="AH335" s="119"/>
      <c r="AI335" s="119"/>
      <c r="AJ335" s="119"/>
      <c r="AK335" s="119"/>
      <c r="AL335" s="119"/>
      <c r="AM335" s="119"/>
      <c r="AN335" s="119"/>
      <c r="AO335" s="119"/>
      <c r="AP335" s="119"/>
      <c r="AQ335" s="119"/>
      <c r="AR335" s="119"/>
      <c r="AS335" s="119"/>
      <c r="AT335" s="119"/>
      <c r="AU335" s="119"/>
      <c r="AV335" s="119"/>
      <c r="AW335" s="119"/>
      <c r="AX335" s="119"/>
      <c r="AY335" s="119"/>
      <c r="AZ335" s="119"/>
      <c r="BA335" s="119"/>
      <c r="BB335" s="119"/>
      <c r="BC335" s="119"/>
      <c r="BD335" s="119"/>
      <c r="BE335" s="119"/>
      <c r="BF335" s="119"/>
      <c r="BG335" s="119"/>
      <c r="BH335" s="119"/>
    </row>
    <row r="336" spans="1:60" outlineLevel="1" x14ac:dyDescent="0.2">
      <c r="A336" s="120">
        <v>165</v>
      </c>
      <c r="B336" s="127" t="s">
        <v>595</v>
      </c>
      <c r="C336" s="158" t="s">
        <v>596</v>
      </c>
      <c r="D336" s="129" t="s">
        <v>164</v>
      </c>
      <c r="E336" s="134">
        <v>9</v>
      </c>
      <c r="F336" s="137"/>
      <c r="G336" s="138">
        <f t="shared" si="15"/>
        <v>0</v>
      </c>
      <c r="H336" s="137"/>
      <c r="I336" s="138">
        <f t="shared" si="16"/>
        <v>0</v>
      </c>
      <c r="J336" s="137"/>
      <c r="K336" s="138">
        <f t="shared" si="17"/>
        <v>0</v>
      </c>
      <c r="L336" s="138">
        <v>21</v>
      </c>
      <c r="M336" s="138">
        <f t="shared" si="18"/>
        <v>0</v>
      </c>
      <c r="N336" s="129">
        <v>0</v>
      </c>
      <c r="O336" s="129">
        <f t="shared" si="19"/>
        <v>0</v>
      </c>
      <c r="P336" s="129">
        <v>0</v>
      </c>
      <c r="Q336" s="129">
        <f t="shared" si="20"/>
        <v>0</v>
      </c>
      <c r="R336" s="129"/>
      <c r="S336" s="129"/>
      <c r="T336" s="130">
        <v>0.86433000000000004</v>
      </c>
      <c r="U336" s="129">
        <f t="shared" si="21"/>
        <v>7.78</v>
      </c>
      <c r="V336" s="119"/>
      <c r="W336" s="119"/>
      <c r="X336" s="119"/>
      <c r="Y336" s="119"/>
      <c r="Z336" s="119"/>
      <c r="AA336" s="119"/>
      <c r="AB336" s="119"/>
      <c r="AC336" s="119"/>
      <c r="AD336" s="119"/>
      <c r="AE336" s="119" t="s">
        <v>142</v>
      </c>
      <c r="AF336" s="119"/>
      <c r="AG336" s="119"/>
      <c r="AH336" s="119"/>
      <c r="AI336" s="119"/>
      <c r="AJ336" s="119"/>
      <c r="AK336" s="119"/>
      <c r="AL336" s="119"/>
      <c r="AM336" s="119"/>
      <c r="AN336" s="119"/>
      <c r="AO336" s="119"/>
      <c r="AP336" s="119"/>
      <c r="AQ336" s="119"/>
      <c r="AR336" s="119"/>
      <c r="AS336" s="119"/>
      <c r="AT336" s="119"/>
      <c r="AU336" s="119"/>
      <c r="AV336" s="119"/>
      <c r="AW336" s="119"/>
      <c r="AX336" s="119"/>
      <c r="AY336" s="119"/>
      <c r="AZ336" s="119"/>
      <c r="BA336" s="119"/>
      <c r="BB336" s="119"/>
      <c r="BC336" s="119"/>
      <c r="BD336" s="119"/>
      <c r="BE336" s="119"/>
      <c r="BF336" s="119"/>
      <c r="BG336" s="119"/>
      <c r="BH336" s="119"/>
    </row>
    <row r="337" spans="1:60" outlineLevel="1" x14ac:dyDescent="0.2">
      <c r="A337" s="120">
        <v>166</v>
      </c>
      <c r="B337" s="127" t="s">
        <v>597</v>
      </c>
      <c r="C337" s="158" t="s">
        <v>598</v>
      </c>
      <c r="D337" s="129" t="s">
        <v>164</v>
      </c>
      <c r="E337" s="134">
        <v>9</v>
      </c>
      <c r="F337" s="137"/>
      <c r="G337" s="138">
        <f t="shared" si="15"/>
        <v>0</v>
      </c>
      <c r="H337" s="137"/>
      <c r="I337" s="138">
        <f t="shared" si="16"/>
        <v>0</v>
      </c>
      <c r="J337" s="137"/>
      <c r="K337" s="138">
        <f t="shared" si="17"/>
        <v>0</v>
      </c>
      <c r="L337" s="138">
        <v>21</v>
      </c>
      <c r="M337" s="138">
        <f t="shared" si="18"/>
        <v>0</v>
      </c>
      <c r="N337" s="129">
        <v>0</v>
      </c>
      <c r="O337" s="129">
        <f t="shared" si="19"/>
        <v>0</v>
      </c>
      <c r="P337" s="129">
        <v>0</v>
      </c>
      <c r="Q337" s="129">
        <f t="shared" si="20"/>
        <v>0</v>
      </c>
      <c r="R337" s="129"/>
      <c r="S337" s="129"/>
      <c r="T337" s="130">
        <v>0</v>
      </c>
      <c r="U337" s="129">
        <f t="shared" si="21"/>
        <v>0</v>
      </c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 t="s">
        <v>142</v>
      </c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  <c r="BB337" s="119"/>
      <c r="BC337" s="119"/>
      <c r="BD337" s="119"/>
      <c r="BE337" s="119"/>
      <c r="BF337" s="119"/>
      <c r="BG337" s="119"/>
      <c r="BH337" s="119"/>
    </row>
    <row r="338" spans="1:60" outlineLevel="1" x14ac:dyDescent="0.2">
      <c r="A338" s="120">
        <v>167</v>
      </c>
      <c r="B338" s="127" t="s">
        <v>599</v>
      </c>
      <c r="C338" s="158" t="s">
        <v>600</v>
      </c>
      <c r="D338" s="129" t="s">
        <v>164</v>
      </c>
      <c r="E338" s="134">
        <v>5</v>
      </c>
      <c r="F338" s="137"/>
      <c r="G338" s="138">
        <f t="shared" si="15"/>
        <v>0</v>
      </c>
      <c r="H338" s="137"/>
      <c r="I338" s="138">
        <f t="shared" si="16"/>
        <v>0</v>
      </c>
      <c r="J338" s="137"/>
      <c r="K338" s="138">
        <f t="shared" si="17"/>
        <v>0</v>
      </c>
      <c r="L338" s="138">
        <v>21</v>
      </c>
      <c r="M338" s="138">
        <f t="shared" si="18"/>
        <v>0</v>
      </c>
      <c r="N338" s="129">
        <v>0</v>
      </c>
      <c r="O338" s="129">
        <f t="shared" si="19"/>
        <v>0</v>
      </c>
      <c r="P338" s="129">
        <v>0</v>
      </c>
      <c r="Q338" s="129">
        <f t="shared" si="20"/>
        <v>0</v>
      </c>
      <c r="R338" s="129"/>
      <c r="S338" s="129"/>
      <c r="T338" s="130">
        <v>0.31617000000000001</v>
      </c>
      <c r="U338" s="129">
        <f t="shared" si="21"/>
        <v>1.58</v>
      </c>
      <c r="V338" s="119"/>
      <c r="W338" s="119"/>
      <c r="X338" s="119"/>
      <c r="Y338" s="119"/>
      <c r="Z338" s="119"/>
      <c r="AA338" s="119"/>
      <c r="AB338" s="119"/>
      <c r="AC338" s="119"/>
      <c r="AD338" s="119"/>
      <c r="AE338" s="119" t="s">
        <v>142</v>
      </c>
      <c r="AF338" s="119"/>
      <c r="AG338" s="119"/>
      <c r="AH338" s="119"/>
      <c r="AI338" s="119"/>
      <c r="AJ338" s="119"/>
      <c r="AK338" s="119"/>
      <c r="AL338" s="119"/>
      <c r="AM338" s="119"/>
      <c r="AN338" s="119"/>
      <c r="AO338" s="119"/>
      <c r="AP338" s="119"/>
      <c r="AQ338" s="119"/>
      <c r="AR338" s="119"/>
      <c r="AS338" s="119"/>
      <c r="AT338" s="119"/>
      <c r="AU338" s="119"/>
      <c r="AV338" s="119"/>
      <c r="AW338" s="119"/>
      <c r="AX338" s="119"/>
      <c r="AY338" s="119"/>
      <c r="AZ338" s="119"/>
      <c r="BA338" s="119"/>
      <c r="BB338" s="119"/>
      <c r="BC338" s="119"/>
      <c r="BD338" s="119"/>
      <c r="BE338" s="119"/>
      <c r="BF338" s="119"/>
      <c r="BG338" s="119"/>
      <c r="BH338" s="119"/>
    </row>
    <row r="339" spans="1:60" outlineLevel="1" x14ac:dyDescent="0.2">
      <c r="A339" s="120">
        <v>168</v>
      </c>
      <c r="B339" s="127" t="s">
        <v>601</v>
      </c>
      <c r="C339" s="158" t="s">
        <v>602</v>
      </c>
      <c r="D339" s="129" t="s">
        <v>164</v>
      </c>
      <c r="E339" s="134">
        <v>3</v>
      </c>
      <c r="F339" s="137"/>
      <c r="G339" s="138">
        <f t="shared" si="15"/>
        <v>0</v>
      </c>
      <c r="H339" s="137"/>
      <c r="I339" s="138">
        <f t="shared" si="16"/>
        <v>0</v>
      </c>
      <c r="J339" s="137"/>
      <c r="K339" s="138">
        <f t="shared" si="17"/>
        <v>0</v>
      </c>
      <c r="L339" s="138">
        <v>21</v>
      </c>
      <c r="M339" s="138">
        <f t="shared" si="18"/>
        <v>0</v>
      </c>
      <c r="N339" s="129">
        <v>0</v>
      </c>
      <c r="O339" s="129">
        <f t="shared" si="19"/>
        <v>0</v>
      </c>
      <c r="P339" s="129">
        <v>0</v>
      </c>
      <c r="Q339" s="129">
        <f t="shared" si="20"/>
        <v>0</v>
      </c>
      <c r="R339" s="129"/>
      <c r="S339" s="129"/>
      <c r="T339" s="130">
        <v>0</v>
      </c>
      <c r="U339" s="129">
        <f t="shared" si="21"/>
        <v>0</v>
      </c>
      <c r="V339" s="119"/>
      <c r="W339" s="119"/>
      <c r="X339" s="119"/>
      <c r="Y339" s="119"/>
      <c r="Z339" s="119"/>
      <c r="AA339" s="119"/>
      <c r="AB339" s="119"/>
      <c r="AC339" s="119"/>
      <c r="AD339" s="119"/>
      <c r="AE339" s="119" t="s">
        <v>142</v>
      </c>
      <c r="AF339" s="119"/>
      <c r="AG339" s="119"/>
      <c r="AH339" s="119"/>
      <c r="AI339" s="119"/>
      <c r="AJ339" s="119"/>
      <c r="AK339" s="119"/>
      <c r="AL339" s="119"/>
      <c r="AM339" s="119"/>
      <c r="AN339" s="119"/>
      <c r="AO339" s="119"/>
      <c r="AP339" s="119"/>
      <c r="AQ339" s="119"/>
      <c r="AR339" s="119"/>
      <c r="AS339" s="119"/>
      <c r="AT339" s="119"/>
      <c r="AU339" s="119"/>
      <c r="AV339" s="119"/>
      <c r="AW339" s="119"/>
      <c r="AX339" s="119"/>
      <c r="AY339" s="119"/>
      <c r="AZ339" s="119"/>
      <c r="BA339" s="119"/>
      <c r="BB339" s="119"/>
      <c r="BC339" s="119"/>
      <c r="BD339" s="119"/>
      <c r="BE339" s="119"/>
      <c r="BF339" s="119"/>
      <c r="BG339" s="119"/>
      <c r="BH339" s="119"/>
    </row>
    <row r="340" spans="1:60" outlineLevel="1" x14ac:dyDescent="0.2">
      <c r="A340" s="120">
        <v>169</v>
      </c>
      <c r="B340" s="127" t="s">
        <v>603</v>
      </c>
      <c r="C340" s="158" t="s">
        <v>604</v>
      </c>
      <c r="D340" s="129" t="s">
        <v>164</v>
      </c>
      <c r="E340" s="134">
        <v>2</v>
      </c>
      <c r="F340" s="137"/>
      <c r="G340" s="138">
        <f t="shared" si="15"/>
        <v>0</v>
      </c>
      <c r="H340" s="137"/>
      <c r="I340" s="138">
        <f t="shared" si="16"/>
        <v>0</v>
      </c>
      <c r="J340" s="137"/>
      <c r="K340" s="138">
        <f t="shared" si="17"/>
        <v>0</v>
      </c>
      <c r="L340" s="138">
        <v>21</v>
      </c>
      <c r="M340" s="138">
        <f t="shared" si="18"/>
        <v>0</v>
      </c>
      <c r="N340" s="129">
        <v>0</v>
      </c>
      <c r="O340" s="129">
        <f t="shared" si="19"/>
        <v>0</v>
      </c>
      <c r="P340" s="129">
        <v>0</v>
      </c>
      <c r="Q340" s="129">
        <f t="shared" si="20"/>
        <v>0</v>
      </c>
      <c r="R340" s="129"/>
      <c r="S340" s="129"/>
      <c r="T340" s="130">
        <v>0</v>
      </c>
      <c r="U340" s="129">
        <f t="shared" si="21"/>
        <v>0</v>
      </c>
      <c r="V340" s="119"/>
      <c r="W340" s="119"/>
      <c r="X340" s="119"/>
      <c r="Y340" s="119"/>
      <c r="Z340" s="119"/>
      <c r="AA340" s="119"/>
      <c r="AB340" s="119"/>
      <c r="AC340" s="119"/>
      <c r="AD340" s="119"/>
      <c r="AE340" s="119" t="s">
        <v>142</v>
      </c>
      <c r="AF340" s="119"/>
      <c r="AG340" s="119"/>
      <c r="AH340" s="119"/>
      <c r="AI340" s="119"/>
      <c r="AJ340" s="119"/>
      <c r="AK340" s="119"/>
      <c r="AL340" s="119"/>
      <c r="AM340" s="119"/>
      <c r="AN340" s="119"/>
      <c r="AO340" s="119"/>
      <c r="AP340" s="119"/>
      <c r="AQ340" s="119"/>
      <c r="AR340" s="119"/>
      <c r="AS340" s="119"/>
      <c r="AT340" s="119"/>
      <c r="AU340" s="119"/>
      <c r="AV340" s="119"/>
      <c r="AW340" s="119"/>
      <c r="AX340" s="119"/>
      <c r="AY340" s="119"/>
      <c r="AZ340" s="119"/>
      <c r="BA340" s="119"/>
      <c r="BB340" s="119"/>
      <c r="BC340" s="119"/>
      <c r="BD340" s="119"/>
      <c r="BE340" s="119"/>
      <c r="BF340" s="119"/>
      <c r="BG340" s="119"/>
      <c r="BH340" s="119"/>
    </row>
    <row r="341" spans="1:60" outlineLevel="1" x14ac:dyDescent="0.2">
      <c r="A341" s="120">
        <v>170</v>
      </c>
      <c r="B341" s="127" t="s">
        <v>605</v>
      </c>
      <c r="C341" s="158" t="s">
        <v>606</v>
      </c>
      <c r="D341" s="129" t="s">
        <v>338</v>
      </c>
      <c r="E341" s="134">
        <v>1</v>
      </c>
      <c r="F341" s="137"/>
      <c r="G341" s="138">
        <f t="shared" si="15"/>
        <v>0</v>
      </c>
      <c r="H341" s="137"/>
      <c r="I341" s="138">
        <f t="shared" si="16"/>
        <v>0</v>
      </c>
      <c r="J341" s="137"/>
      <c r="K341" s="138">
        <f t="shared" si="17"/>
        <v>0</v>
      </c>
      <c r="L341" s="138">
        <v>21</v>
      </c>
      <c r="M341" s="138">
        <f t="shared" si="18"/>
        <v>0</v>
      </c>
      <c r="N341" s="129">
        <v>0</v>
      </c>
      <c r="O341" s="129">
        <f t="shared" si="19"/>
        <v>0</v>
      </c>
      <c r="P341" s="129">
        <v>0</v>
      </c>
      <c r="Q341" s="129">
        <f t="shared" si="20"/>
        <v>0</v>
      </c>
      <c r="R341" s="129"/>
      <c r="S341" s="129"/>
      <c r="T341" s="130">
        <v>0</v>
      </c>
      <c r="U341" s="129">
        <f t="shared" si="21"/>
        <v>0</v>
      </c>
      <c r="V341" s="119"/>
      <c r="W341" s="119"/>
      <c r="X341" s="119"/>
      <c r="Y341" s="119"/>
      <c r="Z341" s="119"/>
      <c r="AA341" s="119"/>
      <c r="AB341" s="119"/>
      <c r="AC341" s="119"/>
      <c r="AD341" s="119"/>
      <c r="AE341" s="119" t="s">
        <v>142</v>
      </c>
      <c r="AF341" s="119"/>
      <c r="AG341" s="119"/>
      <c r="AH341" s="119"/>
      <c r="AI341" s="119"/>
      <c r="AJ341" s="119"/>
      <c r="AK341" s="119"/>
      <c r="AL341" s="119"/>
      <c r="AM341" s="119"/>
      <c r="AN341" s="119"/>
      <c r="AO341" s="119"/>
      <c r="AP341" s="119"/>
      <c r="AQ341" s="119"/>
      <c r="AR341" s="119"/>
      <c r="AS341" s="119"/>
      <c r="AT341" s="119"/>
      <c r="AU341" s="119"/>
      <c r="AV341" s="119"/>
      <c r="AW341" s="119"/>
      <c r="AX341" s="119"/>
      <c r="AY341" s="119"/>
      <c r="AZ341" s="119"/>
      <c r="BA341" s="119"/>
      <c r="BB341" s="119"/>
      <c r="BC341" s="119"/>
      <c r="BD341" s="119"/>
      <c r="BE341" s="119"/>
      <c r="BF341" s="119"/>
      <c r="BG341" s="119"/>
      <c r="BH341" s="119"/>
    </row>
    <row r="342" spans="1:60" outlineLevel="1" x14ac:dyDescent="0.2">
      <c r="A342" s="120">
        <v>171</v>
      </c>
      <c r="B342" s="127" t="s">
        <v>607</v>
      </c>
      <c r="C342" s="158" t="s">
        <v>608</v>
      </c>
      <c r="D342" s="129" t="s">
        <v>338</v>
      </c>
      <c r="E342" s="134">
        <v>1</v>
      </c>
      <c r="F342" s="137"/>
      <c r="G342" s="138">
        <f t="shared" si="15"/>
        <v>0</v>
      </c>
      <c r="H342" s="137"/>
      <c r="I342" s="138">
        <f t="shared" si="16"/>
        <v>0</v>
      </c>
      <c r="J342" s="137"/>
      <c r="K342" s="138">
        <f t="shared" si="17"/>
        <v>0</v>
      </c>
      <c r="L342" s="138">
        <v>21</v>
      </c>
      <c r="M342" s="138">
        <f t="shared" si="18"/>
        <v>0</v>
      </c>
      <c r="N342" s="129">
        <v>0</v>
      </c>
      <c r="O342" s="129">
        <f t="shared" si="19"/>
        <v>0</v>
      </c>
      <c r="P342" s="129">
        <v>0</v>
      </c>
      <c r="Q342" s="129">
        <f t="shared" si="20"/>
        <v>0</v>
      </c>
      <c r="R342" s="129"/>
      <c r="S342" s="129"/>
      <c r="T342" s="130">
        <v>0</v>
      </c>
      <c r="U342" s="129">
        <f t="shared" si="21"/>
        <v>0</v>
      </c>
      <c r="V342" s="119"/>
      <c r="W342" s="119"/>
      <c r="X342" s="119"/>
      <c r="Y342" s="119"/>
      <c r="Z342" s="119"/>
      <c r="AA342" s="119"/>
      <c r="AB342" s="119"/>
      <c r="AC342" s="119"/>
      <c r="AD342" s="119"/>
      <c r="AE342" s="119" t="s">
        <v>142</v>
      </c>
      <c r="AF342" s="119"/>
      <c r="AG342" s="119"/>
      <c r="AH342" s="119"/>
      <c r="AI342" s="119"/>
      <c r="AJ342" s="119"/>
      <c r="AK342" s="119"/>
      <c r="AL342" s="119"/>
      <c r="AM342" s="119"/>
      <c r="AN342" s="119"/>
      <c r="AO342" s="119"/>
      <c r="AP342" s="119"/>
      <c r="AQ342" s="119"/>
      <c r="AR342" s="119"/>
      <c r="AS342" s="119"/>
      <c r="AT342" s="119"/>
      <c r="AU342" s="119"/>
      <c r="AV342" s="119"/>
      <c r="AW342" s="119"/>
      <c r="AX342" s="119"/>
      <c r="AY342" s="119"/>
      <c r="AZ342" s="119"/>
      <c r="BA342" s="119"/>
      <c r="BB342" s="119"/>
      <c r="BC342" s="119"/>
      <c r="BD342" s="119"/>
      <c r="BE342" s="119"/>
      <c r="BF342" s="119"/>
      <c r="BG342" s="119"/>
      <c r="BH342" s="119"/>
    </row>
    <row r="343" spans="1:60" outlineLevel="1" x14ac:dyDescent="0.2">
      <c r="A343" s="120">
        <v>172</v>
      </c>
      <c r="B343" s="127" t="s">
        <v>609</v>
      </c>
      <c r="C343" s="158" t="s">
        <v>337</v>
      </c>
      <c r="D343" s="129" t="s">
        <v>338</v>
      </c>
      <c r="E343" s="134">
        <v>1</v>
      </c>
      <c r="F343" s="137"/>
      <c r="G343" s="138">
        <f t="shared" si="15"/>
        <v>0</v>
      </c>
      <c r="H343" s="137"/>
      <c r="I343" s="138">
        <f t="shared" si="16"/>
        <v>0</v>
      </c>
      <c r="J343" s="137"/>
      <c r="K343" s="138">
        <f t="shared" si="17"/>
        <v>0</v>
      </c>
      <c r="L343" s="138">
        <v>21</v>
      </c>
      <c r="M343" s="138">
        <f t="shared" si="18"/>
        <v>0</v>
      </c>
      <c r="N343" s="129">
        <v>0</v>
      </c>
      <c r="O343" s="129">
        <f t="shared" si="19"/>
        <v>0</v>
      </c>
      <c r="P343" s="129">
        <v>0</v>
      </c>
      <c r="Q343" s="129">
        <f t="shared" si="20"/>
        <v>0</v>
      </c>
      <c r="R343" s="129"/>
      <c r="S343" s="129"/>
      <c r="T343" s="130">
        <v>0</v>
      </c>
      <c r="U343" s="129">
        <f t="shared" si="21"/>
        <v>0</v>
      </c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 t="s">
        <v>142</v>
      </c>
      <c r="AF343" s="119"/>
      <c r="AG343" s="119"/>
      <c r="AH343" s="119"/>
      <c r="AI343" s="119"/>
      <c r="AJ343" s="119"/>
      <c r="AK343" s="119"/>
      <c r="AL343" s="119"/>
      <c r="AM343" s="119"/>
      <c r="AN343" s="119"/>
      <c r="AO343" s="119"/>
      <c r="AP343" s="119"/>
      <c r="AQ343" s="119"/>
      <c r="AR343" s="119"/>
      <c r="AS343" s="119"/>
      <c r="AT343" s="119"/>
      <c r="AU343" s="119"/>
      <c r="AV343" s="119"/>
      <c r="AW343" s="119"/>
      <c r="AX343" s="119"/>
      <c r="AY343" s="119"/>
      <c r="AZ343" s="119"/>
      <c r="BA343" s="119"/>
      <c r="BB343" s="119"/>
      <c r="BC343" s="119"/>
      <c r="BD343" s="119"/>
      <c r="BE343" s="119"/>
      <c r="BF343" s="119"/>
      <c r="BG343" s="119"/>
      <c r="BH343" s="119"/>
    </row>
    <row r="344" spans="1:60" ht="22.5" outlineLevel="1" x14ac:dyDescent="0.2">
      <c r="A344" s="120">
        <v>173</v>
      </c>
      <c r="B344" s="127" t="s">
        <v>610</v>
      </c>
      <c r="C344" s="158" t="s">
        <v>611</v>
      </c>
      <c r="D344" s="129" t="s">
        <v>231</v>
      </c>
      <c r="E344" s="134">
        <v>56</v>
      </c>
      <c r="F344" s="137"/>
      <c r="G344" s="138">
        <f t="shared" si="15"/>
        <v>0</v>
      </c>
      <c r="H344" s="137"/>
      <c r="I344" s="138">
        <f t="shared" si="16"/>
        <v>0</v>
      </c>
      <c r="J344" s="137"/>
      <c r="K344" s="138">
        <f t="shared" si="17"/>
        <v>0</v>
      </c>
      <c r="L344" s="138">
        <v>21</v>
      </c>
      <c r="M344" s="138">
        <f t="shared" si="18"/>
        <v>0</v>
      </c>
      <c r="N344" s="129">
        <v>6.0000000000000002E-5</v>
      </c>
      <c r="O344" s="129">
        <f t="shared" si="19"/>
        <v>3.3600000000000001E-3</v>
      </c>
      <c r="P344" s="129">
        <v>0</v>
      </c>
      <c r="Q344" s="129">
        <f t="shared" si="20"/>
        <v>0</v>
      </c>
      <c r="R344" s="129"/>
      <c r="S344" s="129"/>
      <c r="T344" s="130">
        <v>0.20016999999999999</v>
      </c>
      <c r="U344" s="129">
        <f t="shared" si="21"/>
        <v>11.21</v>
      </c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 t="s">
        <v>142</v>
      </c>
      <c r="AF344" s="119"/>
      <c r="AG344" s="119"/>
      <c r="AH344" s="119"/>
      <c r="AI344" s="119"/>
      <c r="AJ344" s="119"/>
      <c r="AK344" s="119"/>
      <c r="AL344" s="119"/>
      <c r="AM344" s="119"/>
      <c r="AN344" s="119"/>
      <c r="AO344" s="119"/>
      <c r="AP344" s="119"/>
      <c r="AQ344" s="119"/>
      <c r="AR344" s="119"/>
      <c r="AS344" s="119"/>
      <c r="AT344" s="119"/>
      <c r="AU344" s="119"/>
      <c r="AV344" s="119"/>
      <c r="AW344" s="119"/>
      <c r="AX344" s="119"/>
      <c r="AY344" s="119"/>
      <c r="AZ344" s="119"/>
      <c r="BA344" s="119"/>
      <c r="BB344" s="119"/>
      <c r="BC344" s="119"/>
      <c r="BD344" s="119"/>
      <c r="BE344" s="119"/>
      <c r="BF344" s="119"/>
      <c r="BG344" s="119"/>
      <c r="BH344" s="119"/>
    </row>
    <row r="345" spans="1:60" outlineLevel="1" x14ac:dyDescent="0.2">
      <c r="A345" s="120"/>
      <c r="B345" s="127"/>
      <c r="C345" s="159" t="s">
        <v>612</v>
      </c>
      <c r="D345" s="131"/>
      <c r="E345" s="135">
        <v>56</v>
      </c>
      <c r="F345" s="138"/>
      <c r="G345" s="138"/>
      <c r="H345" s="138"/>
      <c r="I345" s="138"/>
      <c r="J345" s="138"/>
      <c r="K345" s="138"/>
      <c r="L345" s="138"/>
      <c r="M345" s="138"/>
      <c r="N345" s="129"/>
      <c r="O345" s="129"/>
      <c r="P345" s="129"/>
      <c r="Q345" s="129"/>
      <c r="R345" s="129"/>
      <c r="S345" s="129"/>
      <c r="T345" s="130"/>
      <c r="U345" s="129"/>
      <c r="V345" s="119"/>
      <c r="W345" s="119"/>
      <c r="X345" s="119"/>
      <c r="Y345" s="119"/>
      <c r="Z345" s="119"/>
      <c r="AA345" s="119"/>
      <c r="AB345" s="119"/>
      <c r="AC345" s="119"/>
      <c r="AD345" s="119"/>
      <c r="AE345" s="119" t="s">
        <v>144</v>
      </c>
      <c r="AF345" s="119">
        <v>0</v>
      </c>
      <c r="AG345" s="119"/>
      <c r="AH345" s="119"/>
      <c r="AI345" s="119"/>
      <c r="AJ345" s="119"/>
      <c r="AK345" s="119"/>
      <c r="AL345" s="119"/>
      <c r="AM345" s="119"/>
      <c r="AN345" s="119"/>
      <c r="AO345" s="119"/>
      <c r="AP345" s="119"/>
      <c r="AQ345" s="119"/>
      <c r="AR345" s="119"/>
      <c r="AS345" s="119"/>
      <c r="AT345" s="119"/>
      <c r="AU345" s="119"/>
      <c r="AV345" s="119"/>
      <c r="AW345" s="119"/>
      <c r="AX345" s="119"/>
      <c r="AY345" s="119"/>
      <c r="AZ345" s="119"/>
      <c r="BA345" s="119"/>
      <c r="BB345" s="119"/>
      <c r="BC345" s="119"/>
      <c r="BD345" s="119"/>
      <c r="BE345" s="119"/>
      <c r="BF345" s="119"/>
      <c r="BG345" s="119"/>
      <c r="BH345" s="119"/>
    </row>
    <row r="346" spans="1:60" ht="22.5" outlineLevel="1" x14ac:dyDescent="0.2">
      <c r="A346" s="120">
        <v>174</v>
      </c>
      <c r="B346" s="127" t="s">
        <v>613</v>
      </c>
      <c r="C346" s="158" t="s">
        <v>614</v>
      </c>
      <c r="D346" s="129" t="s">
        <v>231</v>
      </c>
      <c r="E346" s="134">
        <v>78</v>
      </c>
      <c r="F346" s="137"/>
      <c r="G346" s="138">
        <f>ROUND(E346*F346,2)</f>
        <v>0</v>
      </c>
      <c r="H346" s="137"/>
      <c r="I346" s="138">
        <f>ROUND(E346*H346,2)</f>
        <v>0</v>
      </c>
      <c r="J346" s="137"/>
      <c r="K346" s="138">
        <f>ROUND(E346*J346,2)</f>
        <v>0</v>
      </c>
      <c r="L346" s="138">
        <v>21</v>
      </c>
      <c r="M346" s="138">
        <f>G346*(1+L346/100)</f>
        <v>0</v>
      </c>
      <c r="N346" s="129">
        <v>1.7000000000000001E-4</v>
      </c>
      <c r="O346" s="129">
        <f>ROUND(E346*N346,5)</f>
        <v>1.3259999999999999E-2</v>
      </c>
      <c r="P346" s="129">
        <v>0</v>
      </c>
      <c r="Q346" s="129">
        <f>ROUND(E346*P346,5)</f>
        <v>0</v>
      </c>
      <c r="R346" s="129"/>
      <c r="S346" s="129"/>
      <c r="T346" s="130">
        <v>5.0959999999999998E-2</v>
      </c>
      <c r="U346" s="129">
        <f>ROUND(E346*T346,2)</f>
        <v>3.97</v>
      </c>
      <c r="V346" s="119"/>
      <c r="W346" s="119"/>
      <c r="X346" s="119"/>
      <c r="Y346" s="119"/>
      <c r="Z346" s="119"/>
      <c r="AA346" s="119"/>
      <c r="AB346" s="119"/>
      <c r="AC346" s="119"/>
      <c r="AD346" s="119"/>
      <c r="AE346" s="119" t="s">
        <v>142</v>
      </c>
      <c r="AF346" s="119"/>
      <c r="AG346" s="119"/>
      <c r="AH346" s="119"/>
      <c r="AI346" s="119"/>
      <c r="AJ346" s="119"/>
      <c r="AK346" s="119"/>
      <c r="AL346" s="119"/>
      <c r="AM346" s="119"/>
      <c r="AN346" s="119"/>
      <c r="AO346" s="119"/>
      <c r="AP346" s="119"/>
      <c r="AQ346" s="119"/>
      <c r="AR346" s="119"/>
      <c r="AS346" s="119"/>
      <c r="AT346" s="119"/>
      <c r="AU346" s="119"/>
      <c r="AV346" s="119"/>
      <c r="AW346" s="119"/>
      <c r="AX346" s="119"/>
      <c r="AY346" s="119"/>
      <c r="AZ346" s="119"/>
      <c r="BA346" s="119"/>
      <c r="BB346" s="119"/>
      <c r="BC346" s="119"/>
      <c r="BD346" s="119"/>
      <c r="BE346" s="119"/>
      <c r="BF346" s="119"/>
      <c r="BG346" s="119"/>
      <c r="BH346" s="119"/>
    </row>
    <row r="347" spans="1:60" outlineLevel="1" x14ac:dyDescent="0.2">
      <c r="A347" s="120"/>
      <c r="B347" s="127"/>
      <c r="C347" s="159" t="s">
        <v>615</v>
      </c>
      <c r="D347" s="131"/>
      <c r="E347" s="135">
        <v>78</v>
      </c>
      <c r="F347" s="138"/>
      <c r="G347" s="138"/>
      <c r="H347" s="138"/>
      <c r="I347" s="138"/>
      <c r="J347" s="138"/>
      <c r="K347" s="138"/>
      <c r="L347" s="138"/>
      <c r="M347" s="138"/>
      <c r="N347" s="129"/>
      <c r="O347" s="129"/>
      <c r="P347" s="129"/>
      <c r="Q347" s="129"/>
      <c r="R347" s="129"/>
      <c r="S347" s="129"/>
      <c r="T347" s="130"/>
      <c r="U347" s="129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 t="s">
        <v>144</v>
      </c>
      <c r="AF347" s="119">
        <v>0</v>
      </c>
      <c r="AG347" s="119"/>
      <c r="AH347" s="119"/>
      <c r="AI347" s="119"/>
      <c r="AJ347" s="119"/>
      <c r="AK347" s="119"/>
      <c r="AL347" s="119"/>
      <c r="AM347" s="119"/>
      <c r="AN347" s="119"/>
      <c r="AO347" s="119"/>
      <c r="AP347" s="119"/>
      <c r="AQ347" s="119"/>
      <c r="AR347" s="119"/>
      <c r="AS347" s="119"/>
      <c r="AT347" s="119"/>
      <c r="AU347" s="119"/>
      <c r="AV347" s="119"/>
      <c r="AW347" s="119"/>
      <c r="AX347" s="119"/>
      <c r="AY347" s="119"/>
      <c r="AZ347" s="119"/>
      <c r="BA347" s="119"/>
      <c r="BB347" s="119"/>
      <c r="BC347" s="119"/>
      <c r="BD347" s="119"/>
      <c r="BE347" s="119"/>
      <c r="BF347" s="119"/>
      <c r="BG347" s="119"/>
      <c r="BH347" s="119"/>
    </row>
    <row r="348" spans="1:60" ht="22.5" outlineLevel="1" x14ac:dyDescent="0.2">
      <c r="A348" s="120">
        <v>175</v>
      </c>
      <c r="B348" s="127" t="s">
        <v>616</v>
      </c>
      <c r="C348" s="158" t="s">
        <v>617</v>
      </c>
      <c r="D348" s="129" t="s">
        <v>231</v>
      </c>
      <c r="E348" s="134">
        <v>66</v>
      </c>
      <c r="F348" s="137"/>
      <c r="G348" s="138">
        <f>ROUND(E348*F348,2)</f>
        <v>0</v>
      </c>
      <c r="H348" s="137"/>
      <c r="I348" s="138">
        <f>ROUND(E348*H348,2)</f>
        <v>0</v>
      </c>
      <c r="J348" s="137"/>
      <c r="K348" s="138">
        <f>ROUND(E348*J348,2)</f>
        <v>0</v>
      </c>
      <c r="L348" s="138">
        <v>21</v>
      </c>
      <c r="M348" s="138">
        <f>G348*(1+L348/100)</f>
        <v>0</v>
      </c>
      <c r="N348" s="129">
        <v>2.1000000000000001E-4</v>
      </c>
      <c r="O348" s="129">
        <f>ROUND(E348*N348,5)</f>
        <v>1.3860000000000001E-2</v>
      </c>
      <c r="P348" s="129">
        <v>0</v>
      </c>
      <c r="Q348" s="129">
        <f>ROUND(E348*P348,5)</f>
        <v>0</v>
      </c>
      <c r="R348" s="129"/>
      <c r="S348" s="129"/>
      <c r="T348" s="130">
        <v>5.0959999999999998E-2</v>
      </c>
      <c r="U348" s="129">
        <f>ROUND(E348*T348,2)</f>
        <v>3.36</v>
      </c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 t="s">
        <v>142</v>
      </c>
      <c r="AF348" s="119"/>
      <c r="AG348" s="119"/>
      <c r="AH348" s="119"/>
      <c r="AI348" s="119"/>
      <c r="AJ348" s="119"/>
      <c r="AK348" s="119"/>
      <c r="AL348" s="119"/>
      <c r="AM348" s="119"/>
      <c r="AN348" s="119"/>
      <c r="AO348" s="119"/>
      <c r="AP348" s="119"/>
      <c r="AQ348" s="119"/>
      <c r="AR348" s="119"/>
      <c r="AS348" s="119"/>
      <c r="AT348" s="119"/>
      <c r="AU348" s="119"/>
      <c r="AV348" s="119"/>
      <c r="AW348" s="119"/>
      <c r="AX348" s="119"/>
      <c r="AY348" s="119"/>
      <c r="AZ348" s="119"/>
      <c r="BA348" s="119"/>
      <c r="BB348" s="119"/>
      <c r="BC348" s="119"/>
      <c r="BD348" s="119"/>
      <c r="BE348" s="119"/>
      <c r="BF348" s="119"/>
      <c r="BG348" s="119"/>
      <c r="BH348" s="119"/>
    </row>
    <row r="349" spans="1:60" outlineLevel="1" x14ac:dyDescent="0.2">
      <c r="A349" s="120"/>
      <c r="B349" s="127"/>
      <c r="C349" s="159" t="s">
        <v>618</v>
      </c>
      <c r="D349" s="131"/>
      <c r="E349" s="135">
        <v>66</v>
      </c>
      <c r="F349" s="138"/>
      <c r="G349" s="138"/>
      <c r="H349" s="138"/>
      <c r="I349" s="138"/>
      <c r="J349" s="138"/>
      <c r="K349" s="138"/>
      <c r="L349" s="138"/>
      <c r="M349" s="138"/>
      <c r="N349" s="129"/>
      <c r="O349" s="129"/>
      <c r="P349" s="129"/>
      <c r="Q349" s="129"/>
      <c r="R349" s="129"/>
      <c r="S349" s="129"/>
      <c r="T349" s="130"/>
      <c r="U349" s="129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 t="s">
        <v>144</v>
      </c>
      <c r="AF349" s="119">
        <v>0</v>
      </c>
      <c r="AG349" s="119"/>
      <c r="AH349" s="119"/>
      <c r="AI349" s="119"/>
      <c r="AJ349" s="119"/>
      <c r="AK349" s="119"/>
      <c r="AL349" s="119"/>
      <c r="AM349" s="119"/>
      <c r="AN349" s="119"/>
      <c r="AO349" s="119"/>
      <c r="AP349" s="119"/>
      <c r="AQ349" s="119"/>
      <c r="AR349" s="119"/>
      <c r="AS349" s="119"/>
      <c r="AT349" s="119"/>
      <c r="AU349" s="119"/>
      <c r="AV349" s="119"/>
      <c r="AW349" s="119"/>
      <c r="AX349" s="119"/>
      <c r="AY349" s="119"/>
      <c r="AZ349" s="119"/>
      <c r="BA349" s="119"/>
      <c r="BB349" s="119"/>
      <c r="BC349" s="119"/>
      <c r="BD349" s="119"/>
      <c r="BE349" s="119"/>
      <c r="BF349" s="119"/>
      <c r="BG349" s="119"/>
      <c r="BH349" s="119"/>
    </row>
    <row r="350" spans="1:60" ht="22.5" outlineLevel="1" x14ac:dyDescent="0.2">
      <c r="A350" s="120">
        <v>176</v>
      </c>
      <c r="B350" s="127" t="s">
        <v>619</v>
      </c>
      <c r="C350" s="158" t="s">
        <v>620</v>
      </c>
      <c r="D350" s="129" t="s">
        <v>231</v>
      </c>
      <c r="E350" s="134">
        <v>52</v>
      </c>
      <c r="F350" s="137"/>
      <c r="G350" s="138">
        <f>ROUND(E350*F350,2)</f>
        <v>0</v>
      </c>
      <c r="H350" s="137"/>
      <c r="I350" s="138">
        <f>ROUND(E350*H350,2)</f>
        <v>0</v>
      </c>
      <c r="J350" s="137"/>
      <c r="K350" s="138">
        <f>ROUND(E350*J350,2)</f>
        <v>0</v>
      </c>
      <c r="L350" s="138">
        <v>21</v>
      </c>
      <c r="M350" s="138">
        <f>G350*(1+L350/100)</f>
        <v>0</v>
      </c>
      <c r="N350" s="129">
        <v>6.4000000000000005E-4</v>
      </c>
      <c r="O350" s="129">
        <f>ROUND(E350*N350,5)</f>
        <v>3.3279999999999997E-2</v>
      </c>
      <c r="P350" s="129">
        <v>0</v>
      </c>
      <c r="Q350" s="129">
        <f>ROUND(E350*P350,5)</f>
        <v>0</v>
      </c>
      <c r="R350" s="129"/>
      <c r="S350" s="129"/>
      <c r="T350" s="130">
        <v>0.11586</v>
      </c>
      <c r="U350" s="129">
        <f>ROUND(E350*T350,2)</f>
        <v>6.02</v>
      </c>
      <c r="V350" s="119"/>
      <c r="W350" s="119"/>
      <c r="X350" s="119"/>
      <c r="Y350" s="119"/>
      <c r="Z350" s="119"/>
      <c r="AA350" s="119"/>
      <c r="AB350" s="119"/>
      <c r="AC350" s="119"/>
      <c r="AD350" s="119"/>
      <c r="AE350" s="119" t="s">
        <v>142</v>
      </c>
      <c r="AF350" s="119"/>
      <c r="AG350" s="119"/>
      <c r="AH350" s="119"/>
      <c r="AI350" s="119"/>
      <c r="AJ350" s="119"/>
      <c r="AK350" s="119"/>
      <c r="AL350" s="119"/>
      <c r="AM350" s="119"/>
      <c r="AN350" s="119"/>
      <c r="AO350" s="119"/>
      <c r="AP350" s="119"/>
      <c r="AQ350" s="119"/>
      <c r="AR350" s="119"/>
      <c r="AS350" s="119"/>
      <c r="AT350" s="119"/>
      <c r="AU350" s="119"/>
      <c r="AV350" s="119"/>
      <c r="AW350" s="119"/>
      <c r="AX350" s="119"/>
      <c r="AY350" s="119"/>
      <c r="AZ350" s="119"/>
      <c r="BA350" s="119"/>
      <c r="BB350" s="119"/>
      <c r="BC350" s="119"/>
      <c r="BD350" s="119"/>
      <c r="BE350" s="119"/>
      <c r="BF350" s="119"/>
      <c r="BG350" s="119"/>
      <c r="BH350" s="119"/>
    </row>
    <row r="351" spans="1:60" outlineLevel="1" x14ac:dyDescent="0.2">
      <c r="A351" s="120"/>
      <c r="B351" s="127"/>
      <c r="C351" s="159" t="s">
        <v>621</v>
      </c>
      <c r="D351" s="131"/>
      <c r="E351" s="135">
        <v>52</v>
      </c>
      <c r="F351" s="138"/>
      <c r="G351" s="138"/>
      <c r="H351" s="138"/>
      <c r="I351" s="138"/>
      <c r="J351" s="138"/>
      <c r="K351" s="138"/>
      <c r="L351" s="138"/>
      <c r="M351" s="138"/>
      <c r="N351" s="129"/>
      <c r="O351" s="129"/>
      <c r="P351" s="129"/>
      <c r="Q351" s="129"/>
      <c r="R351" s="129"/>
      <c r="S351" s="129"/>
      <c r="T351" s="130"/>
      <c r="U351" s="129"/>
      <c r="V351" s="119"/>
      <c r="W351" s="119"/>
      <c r="X351" s="119"/>
      <c r="Y351" s="119"/>
      <c r="Z351" s="119"/>
      <c r="AA351" s="119"/>
      <c r="AB351" s="119"/>
      <c r="AC351" s="119"/>
      <c r="AD351" s="119"/>
      <c r="AE351" s="119" t="s">
        <v>144</v>
      </c>
      <c r="AF351" s="119">
        <v>0</v>
      </c>
      <c r="AG351" s="119"/>
      <c r="AH351" s="119"/>
      <c r="AI351" s="119"/>
      <c r="AJ351" s="119"/>
      <c r="AK351" s="119"/>
      <c r="AL351" s="119"/>
      <c r="AM351" s="119"/>
      <c r="AN351" s="119"/>
      <c r="AO351" s="119"/>
      <c r="AP351" s="119"/>
      <c r="AQ351" s="119"/>
      <c r="AR351" s="119"/>
      <c r="AS351" s="119"/>
      <c r="AT351" s="119"/>
      <c r="AU351" s="119"/>
      <c r="AV351" s="119"/>
      <c r="AW351" s="119"/>
      <c r="AX351" s="119"/>
      <c r="AY351" s="119"/>
      <c r="AZ351" s="119"/>
      <c r="BA351" s="119"/>
      <c r="BB351" s="119"/>
      <c r="BC351" s="119"/>
      <c r="BD351" s="119"/>
      <c r="BE351" s="119"/>
      <c r="BF351" s="119"/>
      <c r="BG351" s="119"/>
      <c r="BH351" s="119"/>
    </row>
    <row r="352" spans="1:60" x14ac:dyDescent="0.2">
      <c r="A352" s="121" t="s">
        <v>137</v>
      </c>
      <c r="B352" s="128" t="s">
        <v>108</v>
      </c>
      <c r="C352" s="160" t="s">
        <v>109</v>
      </c>
      <c r="D352" s="132"/>
      <c r="E352" s="136"/>
      <c r="F352" s="139"/>
      <c r="G352" s="139">
        <f>SUMIF(AE353:AE358,"&lt;&gt;NOR",G353:G358)</f>
        <v>0</v>
      </c>
      <c r="H352" s="139"/>
      <c r="I352" s="139">
        <f>SUM(I353:I358)</f>
        <v>0</v>
      </c>
      <c r="J352" s="139"/>
      <c r="K352" s="139">
        <f>SUM(K353:K358)</f>
        <v>0</v>
      </c>
      <c r="L352" s="139"/>
      <c r="M352" s="139">
        <f>SUM(M353:M358)</f>
        <v>0</v>
      </c>
      <c r="N352" s="132"/>
      <c r="O352" s="132">
        <f>SUM(O353:O358)</f>
        <v>0</v>
      </c>
      <c r="P352" s="132"/>
      <c r="Q352" s="132">
        <f>SUM(Q353:Q358)</f>
        <v>0</v>
      </c>
      <c r="R352" s="132"/>
      <c r="S352" s="132"/>
      <c r="T352" s="133"/>
      <c r="U352" s="132">
        <f>SUM(U353:U358)</f>
        <v>9.09</v>
      </c>
      <c r="AE352" t="s">
        <v>138</v>
      </c>
    </row>
    <row r="353" spans="1:60" ht="22.5" outlineLevel="1" x14ac:dyDescent="0.2">
      <c r="A353" s="120">
        <v>177</v>
      </c>
      <c r="B353" s="127" t="s">
        <v>622</v>
      </c>
      <c r="C353" s="158" t="s">
        <v>623</v>
      </c>
      <c r="D353" s="129" t="s">
        <v>164</v>
      </c>
      <c r="E353" s="134">
        <v>1</v>
      </c>
      <c r="F353" s="137"/>
      <c r="G353" s="138">
        <f t="shared" ref="G353:G358" si="22">ROUND(E353*F353,2)</f>
        <v>0</v>
      </c>
      <c r="H353" s="137"/>
      <c r="I353" s="138">
        <f t="shared" ref="I353:I358" si="23">ROUND(E353*H353,2)</f>
        <v>0</v>
      </c>
      <c r="J353" s="137"/>
      <c r="K353" s="138">
        <f t="shared" ref="K353:K358" si="24">ROUND(E353*J353,2)</f>
        <v>0</v>
      </c>
      <c r="L353" s="138">
        <v>21</v>
      </c>
      <c r="M353" s="138">
        <f t="shared" ref="M353:M358" si="25">G353*(1+L353/100)</f>
        <v>0</v>
      </c>
      <c r="N353" s="129">
        <v>0</v>
      </c>
      <c r="O353" s="129">
        <f t="shared" ref="O353:O358" si="26">ROUND(E353*N353,5)</f>
        <v>0</v>
      </c>
      <c r="P353" s="129">
        <v>0</v>
      </c>
      <c r="Q353" s="129">
        <f t="shared" ref="Q353:Q358" si="27">ROUND(E353*P353,5)</f>
        <v>0</v>
      </c>
      <c r="R353" s="129"/>
      <c r="S353" s="129"/>
      <c r="T353" s="130">
        <v>4.3666700000000001</v>
      </c>
      <c r="U353" s="129">
        <f t="shared" ref="U353:U358" si="28">ROUND(E353*T353,2)</f>
        <v>4.37</v>
      </c>
      <c r="V353" s="119"/>
      <c r="W353" s="119"/>
      <c r="X353" s="119"/>
      <c r="Y353" s="119"/>
      <c r="Z353" s="119"/>
      <c r="AA353" s="119"/>
      <c r="AB353" s="119"/>
      <c r="AC353" s="119"/>
      <c r="AD353" s="119"/>
      <c r="AE353" s="119" t="s">
        <v>142</v>
      </c>
      <c r="AF353" s="119"/>
      <c r="AG353" s="119"/>
      <c r="AH353" s="119"/>
      <c r="AI353" s="119"/>
      <c r="AJ353" s="119"/>
      <c r="AK353" s="119"/>
      <c r="AL353" s="119"/>
      <c r="AM353" s="119"/>
      <c r="AN353" s="119"/>
      <c r="AO353" s="119"/>
      <c r="AP353" s="119"/>
      <c r="AQ353" s="119"/>
      <c r="AR353" s="119"/>
      <c r="AS353" s="119"/>
      <c r="AT353" s="119"/>
      <c r="AU353" s="119"/>
      <c r="AV353" s="119"/>
      <c r="AW353" s="119"/>
      <c r="AX353" s="119"/>
      <c r="AY353" s="119"/>
      <c r="AZ353" s="119"/>
      <c r="BA353" s="119"/>
      <c r="BB353" s="119"/>
      <c r="BC353" s="119"/>
      <c r="BD353" s="119"/>
      <c r="BE353" s="119"/>
      <c r="BF353" s="119"/>
      <c r="BG353" s="119"/>
      <c r="BH353" s="119"/>
    </row>
    <row r="354" spans="1:60" outlineLevel="1" x14ac:dyDescent="0.2">
      <c r="A354" s="120">
        <v>178</v>
      </c>
      <c r="B354" s="127" t="s">
        <v>624</v>
      </c>
      <c r="C354" s="158" t="s">
        <v>625</v>
      </c>
      <c r="D354" s="129" t="s">
        <v>338</v>
      </c>
      <c r="E354" s="134">
        <v>1</v>
      </c>
      <c r="F354" s="137"/>
      <c r="G354" s="138">
        <f t="shared" si="22"/>
        <v>0</v>
      </c>
      <c r="H354" s="137"/>
      <c r="I354" s="138">
        <f t="shared" si="23"/>
        <v>0</v>
      </c>
      <c r="J354" s="137"/>
      <c r="K354" s="138">
        <f t="shared" si="24"/>
        <v>0</v>
      </c>
      <c r="L354" s="138">
        <v>21</v>
      </c>
      <c r="M354" s="138">
        <f t="shared" si="25"/>
        <v>0</v>
      </c>
      <c r="N354" s="129">
        <v>0</v>
      </c>
      <c r="O354" s="129">
        <f t="shared" si="26"/>
        <v>0</v>
      </c>
      <c r="P354" s="129">
        <v>0</v>
      </c>
      <c r="Q354" s="129">
        <f t="shared" si="27"/>
        <v>0</v>
      </c>
      <c r="R354" s="129"/>
      <c r="S354" s="129"/>
      <c r="T354" s="130">
        <v>0</v>
      </c>
      <c r="U354" s="129">
        <f t="shared" si="28"/>
        <v>0</v>
      </c>
      <c r="V354" s="119"/>
      <c r="W354" s="119"/>
      <c r="X354" s="119"/>
      <c r="Y354" s="119"/>
      <c r="Z354" s="119"/>
      <c r="AA354" s="119"/>
      <c r="AB354" s="119"/>
      <c r="AC354" s="119"/>
      <c r="AD354" s="119"/>
      <c r="AE354" s="119" t="s">
        <v>142</v>
      </c>
      <c r="AF354" s="119"/>
      <c r="AG354" s="119"/>
      <c r="AH354" s="119"/>
      <c r="AI354" s="119"/>
      <c r="AJ354" s="119"/>
      <c r="AK354" s="119"/>
      <c r="AL354" s="119"/>
      <c r="AM354" s="119"/>
      <c r="AN354" s="119"/>
      <c r="AO354" s="119"/>
      <c r="AP354" s="119"/>
      <c r="AQ354" s="119"/>
      <c r="AR354" s="119"/>
      <c r="AS354" s="119"/>
      <c r="AT354" s="119"/>
      <c r="AU354" s="119"/>
      <c r="AV354" s="119"/>
      <c r="AW354" s="119"/>
      <c r="AX354" s="119"/>
      <c r="AY354" s="119"/>
      <c r="AZ354" s="119"/>
      <c r="BA354" s="119"/>
      <c r="BB354" s="119"/>
      <c r="BC354" s="119"/>
      <c r="BD354" s="119"/>
      <c r="BE354" s="119"/>
      <c r="BF354" s="119"/>
      <c r="BG354" s="119"/>
      <c r="BH354" s="119"/>
    </row>
    <row r="355" spans="1:60" outlineLevel="1" x14ac:dyDescent="0.2">
      <c r="A355" s="120">
        <v>179</v>
      </c>
      <c r="B355" s="127" t="s">
        <v>626</v>
      </c>
      <c r="C355" s="158" t="s">
        <v>627</v>
      </c>
      <c r="D355" s="129" t="s">
        <v>338</v>
      </c>
      <c r="E355" s="134">
        <v>1</v>
      </c>
      <c r="F355" s="137"/>
      <c r="G355" s="138">
        <f t="shared" si="22"/>
        <v>0</v>
      </c>
      <c r="H355" s="137"/>
      <c r="I355" s="138">
        <f t="shared" si="23"/>
        <v>0</v>
      </c>
      <c r="J355" s="137"/>
      <c r="K355" s="138">
        <f t="shared" si="24"/>
        <v>0</v>
      </c>
      <c r="L355" s="138">
        <v>21</v>
      </c>
      <c r="M355" s="138">
        <f t="shared" si="25"/>
        <v>0</v>
      </c>
      <c r="N355" s="129">
        <v>0</v>
      </c>
      <c r="O355" s="129">
        <f t="shared" si="26"/>
        <v>0</v>
      </c>
      <c r="P355" s="129">
        <v>0</v>
      </c>
      <c r="Q355" s="129">
        <f t="shared" si="27"/>
        <v>0</v>
      </c>
      <c r="R355" s="129"/>
      <c r="S355" s="129"/>
      <c r="T355" s="130">
        <v>0</v>
      </c>
      <c r="U355" s="129">
        <f t="shared" si="28"/>
        <v>0</v>
      </c>
      <c r="V355" s="119"/>
      <c r="W355" s="119"/>
      <c r="X355" s="119"/>
      <c r="Y355" s="119"/>
      <c r="Z355" s="119"/>
      <c r="AA355" s="119"/>
      <c r="AB355" s="119"/>
      <c r="AC355" s="119"/>
      <c r="AD355" s="119"/>
      <c r="AE355" s="119" t="s">
        <v>142</v>
      </c>
      <c r="AF355" s="119"/>
      <c r="AG355" s="119"/>
      <c r="AH355" s="119"/>
      <c r="AI355" s="119"/>
      <c r="AJ355" s="119"/>
      <c r="AK355" s="119"/>
      <c r="AL355" s="119"/>
      <c r="AM355" s="119"/>
      <c r="AN355" s="119"/>
      <c r="AO355" s="119"/>
      <c r="AP355" s="119"/>
      <c r="AQ355" s="119"/>
      <c r="AR355" s="119"/>
      <c r="AS355" s="119"/>
      <c r="AT355" s="119"/>
      <c r="AU355" s="119"/>
      <c r="AV355" s="119"/>
      <c r="AW355" s="119"/>
      <c r="AX355" s="119"/>
      <c r="AY355" s="119"/>
      <c r="AZ355" s="119"/>
      <c r="BA355" s="119"/>
      <c r="BB355" s="119"/>
      <c r="BC355" s="119"/>
      <c r="BD355" s="119"/>
      <c r="BE355" s="119"/>
      <c r="BF355" s="119"/>
      <c r="BG355" s="119"/>
      <c r="BH355" s="119"/>
    </row>
    <row r="356" spans="1:60" outlineLevel="1" x14ac:dyDescent="0.2">
      <c r="A356" s="120">
        <v>180</v>
      </c>
      <c r="B356" s="127" t="s">
        <v>628</v>
      </c>
      <c r="C356" s="158" t="s">
        <v>629</v>
      </c>
      <c r="D356" s="129" t="s">
        <v>164</v>
      </c>
      <c r="E356" s="134">
        <v>7</v>
      </c>
      <c r="F356" s="137"/>
      <c r="G356" s="138">
        <f t="shared" si="22"/>
        <v>0</v>
      </c>
      <c r="H356" s="137"/>
      <c r="I356" s="138">
        <f t="shared" si="23"/>
        <v>0</v>
      </c>
      <c r="J356" s="137"/>
      <c r="K356" s="138">
        <f t="shared" si="24"/>
        <v>0</v>
      </c>
      <c r="L356" s="138">
        <v>21</v>
      </c>
      <c r="M356" s="138">
        <f t="shared" si="25"/>
        <v>0</v>
      </c>
      <c r="N356" s="129">
        <v>0</v>
      </c>
      <c r="O356" s="129">
        <f t="shared" si="26"/>
        <v>0</v>
      </c>
      <c r="P356" s="129">
        <v>0</v>
      </c>
      <c r="Q356" s="129">
        <f t="shared" si="27"/>
        <v>0</v>
      </c>
      <c r="R356" s="129"/>
      <c r="S356" s="129"/>
      <c r="T356" s="130">
        <v>0.13750000000000001</v>
      </c>
      <c r="U356" s="129">
        <f t="shared" si="28"/>
        <v>0.96</v>
      </c>
      <c r="V356" s="119"/>
      <c r="W356" s="119"/>
      <c r="X356" s="119"/>
      <c r="Y356" s="119"/>
      <c r="Z356" s="119"/>
      <c r="AA356" s="119"/>
      <c r="AB356" s="119"/>
      <c r="AC356" s="119"/>
      <c r="AD356" s="119"/>
      <c r="AE356" s="119" t="s">
        <v>142</v>
      </c>
      <c r="AF356" s="119"/>
      <c r="AG356" s="119"/>
      <c r="AH356" s="119"/>
      <c r="AI356" s="119"/>
      <c r="AJ356" s="119"/>
      <c r="AK356" s="119"/>
      <c r="AL356" s="119"/>
      <c r="AM356" s="119"/>
      <c r="AN356" s="119"/>
      <c r="AO356" s="119"/>
      <c r="AP356" s="119"/>
      <c r="AQ356" s="119"/>
      <c r="AR356" s="119"/>
      <c r="AS356" s="119"/>
      <c r="AT356" s="119"/>
      <c r="AU356" s="119"/>
      <c r="AV356" s="119"/>
      <c r="AW356" s="119"/>
      <c r="AX356" s="119"/>
      <c r="AY356" s="119"/>
      <c r="AZ356" s="119"/>
      <c r="BA356" s="119"/>
      <c r="BB356" s="119"/>
      <c r="BC356" s="119"/>
      <c r="BD356" s="119"/>
      <c r="BE356" s="119"/>
      <c r="BF356" s="119"/>
      <c r="BG356" s="119"/>
      <c r="BH356" s="119"/>
    </row>
    <row r="357" spans="1:60" outlineLevel="1" x14ac:dyDescent="0.2">
      <c r="A357" s="120">
        <v>181</v>
      </c>
      <c r="B357" s="127" t="s">
        <v>630</v>
      </c>
      <c r="C357" s="158" t="s">
        <v>631</v>
      </c>
      <c r="D357" s="129" t="s">
        <v>231</v>
      </c>
      <c r="E357" s="134">
        <v>45</v>
      </c>
      <c r="F357" s="137"/>
      <c r="G357" s="138">
        <f t="shared" si="22"/>
        <v>0</v>
      </c>
      <c r="H357" s="137"/>
      <c r="I357" s="138">
        <f t="shared" si="23"/>
        <v>0</v>
      </c>
      <c r="J357" s="137"/>
      <c r="K357" s="138">
        <f t="shared" si="24"/>
        <v>0</v>
      </c>
      <c r="L357" s="138">
        <v>21</v>
      </c>
      <c r="M357" s="138">
        <f t="shared" si="25"/>
        <v>0</v>
      </c>
      <c r="N357" s="129">
        <v>0</v>
      </c>
      <c r="O357" s="129">
        <f t="shared" si="26"/>
        <v>0</v>
      </c>
      <c r="P357" s="129">
        <v>0</v>
      </c>
      <c r="Q357" s="129">
        <f t="shared" si="27"/>
        <v>0</v>
      </c>
      <c r="R357" s="129"/>
      <c r="S357" s="129"/>
      <c r="T357" s="130">
        <v>8.3500000000000005E-2</v>
      </c>
      <c r="U357" s="129">
        <f t="shared" si="28"/>
        <v>3.76</v>
      </c>
      <c r="V357" s="119"/>
      <c r="W357" s="119"/>
      <c r="X357" s="119"/>
      <c r="Y357" s="119"/>
      <c r="Z357" s="119"/>
      <c r="AA357" s="119"/>
      <c r="AB357" s="119"/>
      <c r="AC357" s="119"/>
      <c r="AD357" s="119"/>
      <c r="AE357" s="119" t="s">
        <v>142</v>
      </c>
      <c r="AF357" s="119"/>
      <c r="AG357" s="119"/>
      <c r="AH357" s="119"/>
      <c r="AI357" s="119"/>
      <c r="AJ357" s="119"/>
      <c r="AK357" s="119"/>
      <c r="AL357" s="119"/>
      <c r="AM357" s="119"/>
      <c r="AN357" s="119"/>
      <c r="AO357" s="119"/>
      <c r="AP357" s="119"/>
      <c r="AQ357" s="119"/>
      <c r="AR357" s="119"/>
      <c r="AS357" s="119"/>
      <c r="AT357" s="119"/>
      <c r="AU357" s="119"/>
      <c r="AV357" s="119"/>
      <c r="AW357" s="119"/>
      <c r="AX357" s="119"/>
      <c r="AY357" s="119"/>
      <c r="AZ357" s="119"/>
      <c r="BA357" s="119"/>
      <c r="BB357" s="119"/>
      <c r="BC357" s="119"/>
      <c r="BD357" s="119"/>
      <c r="BE357" s="119"/>
      <c r="BF357" s="119"/>
      <c r="BG357" s="119"/>
      <c r="BH357" s="119"/>
    </row>
    <row r="358" spans="1:60" outlineLevel="1" x14ac:dyDescent="0.2">
      <c r="A358" s="120">
        <v>182</v>
      </c>
      <c r="B358" s="127" t="s">
        <v>632</v>
      </c>
      <c r="C358" s="158" t="s">
        <v>633</v>
      </c>
      <c r="D358" s="129" t="s">
        <v>338</v>
      </c>
      <c r="E358" s="134">
        <v>1</v>
      </c>
      <c r="F358" s="137"/>
      <c r="G358" s="138">
        <f t="shared" si="22"/>
        <v>0</v>
      </c>
      <c r="H358" s="137"/>
      <c r="I358" s="138">
        <f t="shared" si="23"/>
        <v>0</v>
      </c>
      <c r="J358" s="137"/>
      <c r="K358" s="138">
        <f t="shared" si="24"/>
        <v>0</v>
      </c>
      <c r="L358" s="138">
        <v>21</v>
      </c>
      <c r="M358" s="138">
        <f t="shared" si="25"/>
        <v>0</v>
      </c>
      <c r="N358" s="129">
        <v>0</v>
      </c>
      <c r="O358" s="129">
        <f t="shared" si="26"/>
        <v>0</v>
      </c>
      <c r="P358" s="129">
        <v>0</v>
      </c>
      <c r="Q358" s="129">
        <f t="shared" si="27"/>
        <v>0</v>
      </c>
      <c r="R358" s="129"/>
      <c r="S358" s="129"/>
      <c r="T358" s="130">
        <v>0</v>
      </c>
      <c r="U358" s="129">
        <f t="shared" si="28"/>
        <v>0</v>
      </c>
      <c r="V358" s="119"/>
      <c r="W358" s="119"/>
      <c r="X358" s="119"/>
      <c r="Y358" s="119"/>
      <c r="Z358" s="119"/>
      <c r="AA358" s="119"/>
      <c r="AB358" s="119"/>
      <c r="AC358" s="119"/>
      <c r="AD358" s="119"/>
      <c r="AE358" s="119" t="s">
        <v>142</v>
      </c>
      <c r="AF358" s="119"/>
      <c r="AG358" s="119"/>
      <c r="AH358" s="119"/>
      <c r="AI358" s="119"/>
      <c r="AJ358" s="119"/>
      <c r="AK358" s="119"/>
      <c r="AL358" s="119"/>
      <c r="AM358" s="119"/>
      <c r="AN358" s="119"/>
      <c r="AO358" s="119"/>
      <c r="AP358" s="119"/>
      <c r="AQ358" s="119"/>
      <c r="AR358" s="119"/>
      <c r="AS358" s="119"/>
      <c r="AT358" s="119"/>
      <c r="AU358" s="119"/>
      <c r="AV358" s="119"/>
      <c r="AW358" s="119"/>
      <c r="AX358" s="119"/>
      <c r="AY358" s="119"/>
      <c r="AZ358" s="119"/>
      <c r="BA358" s="119"/>
      <c r="BB358" s="119"/>
      <c r="BC358" s="119"/>
      <c r="BD358" s="119"/>
      <c r="BE358" s="119"/>
      <c r="BF358" s="119"/>
      <c r="BG358" s="119"/>
      <c r="BH358" s="119"/>
    </row>
    <row r="359" spans="1:60" x14ac:dyDescent="0.2">
      <c r="A359" s="121" t="s">
        <v>137</v>
      </c>
      <c r="B359" s="128" t="s">
        <v>110</v>
      </c>
      <c r="C359" s="160" t="s">
        <v>20</v>
      </c>
      <c r="D359" s="132"/>
      <c r="E359" s="136"/>
      <c r="F359" s="139"/>
      <c r="G359" s="139">
        <f>SUMIF(AE360:AE361,"&lt;&gt;NOR",G360:G361)</f>
        <v>0</v>
      </c>
      <c r="H359" s="139"/>
      <c r="I359" s="139">
        <f>SUM(I360:I361)</f>
        <v>0</v>
      </c>
      <c r="J359" s="139"/>
      <c r="K359" s="139">
        <f>SUM(K360:K361)</f>
        <v>0</v>
      </c>
      <c r="L359" s="139"/>
      <c r="M359" s="139">
        <f>SUM(M360:M361)</f>
        <v>0</v>
      </c>
      <c r="N359" s="132"/>
      <c r="O359" s="132">
        <f>SUM(O360:O361)</f>
        <v>0</v>
      </c>
      <c r="P359" s="132"/>
      <c r="Q359" s="132">
        <f>SUM(Q360:Q361)</f>
        <v>0</v>
      </c>
      <c r="R359" s="132"/>
      <c r="S359" s="132"/>
      <c r="T359" s="133"/>
      <c r="U359" s="132">
        <f>SUM(U360:U361)</f>
        <v>0</v>
      </c>
      <c r="AE359" t="s">
        <v>138</v>
      </c>
    </row>
    <row r="360" spans="1:60" outlineLevel="1" x14ac:dyDescent="0.2">
      <c r="A360" s="120">
        <v>183</v>
      </c>
      <c r="B360" s="127" t="s">
        <v>634</v>
      </c>
      <c r="C360" s="158" t="s">
        <v>635</v>
      </c>
      <c r="D360" s="129" t="s">
        <v>636</v>
      </c>
      <c r="E360" s="134">
        <v>1</v>
      </c>
      <c r="F360" s="137"/>
      <c r="G360" s="138">
        <f>ROUND(E360*F360,2)</f>
        <v>0</v>
      </c>
      <c r="H360" s="137"/>
      <c r="I360" s="138">
        <f>ROUND(E360*H360,2)</f>
        <v>0</v>
      </c>
      <c r="J360" s="137"/>
      <c r="K360" s="138">
        <f>ROUND(E360*J360,2)</f>
        <v>0</v>
      </c>
      <c r="L360" s="138">
        <v>21</v>
      </c>
      <c r="M360" s="138">
        <f>G360*(1+L360/100)</f>
        <v>0</v>
      </c>
      <c r="N360" s="129">
        <v>0</v>
      </c>
      <c r="O360" s="129">
        <f>ROUND(E360*N360,5)</f>
        <v>0</v>
      </c>
      <c r="P360" s="129">
        <v>0</v>
      </c>
      <c r="Q360" s="129">
        <f>ROUND(E360*P360,5)</f>
        <v>0</v>
      </c>
      <c r="R360" s="129"/>
      <c r="S360" s="129"/>
      <c r="T360" s="130">
        <v>0</v>
      </c>
      <c r="U360" s="129">
        <f>ROUND(E360*T360,2)</f>
        <v>0</v>
      </c>
      <c r="V360" s="119"/>
      <c r="W360" s="119"/>
      <c r="X360" s="119"/>
      <c r="Y360" s="119"/>
      <c r="Z360" s="119"/>
      <c r="AA360" s="119"/>
      <c r="AB360" s="119"/>
      <c r="AC360" s="119"/>
      <c r="AD360" s="119"/>
      <c r="AE360" s="119" t="s">
        <v>142</v>
      </c>
      <c r="AF360" s="119"/>
      <c r="AG360" s="119"/>
      <c r="AH360" s="119"/>
      <c r="AI360" s="119"/>
      <c r="AJ360" s="119"/>
      <c r="AK360" s="119"/>
      <c r="AL360" s="119"/>
      <c r="AM360" s="119"/>
      <c r="AN360" s="119"/>
      <c r="AO360" s="119"/>
      <c r="AP360" s="119"/>
      <c r="AQ360" s="119"/>
      <c r="AR360" s="119"/>
      <c r="AS360" s="119"/>
      <c r="AT360" s="119"/>
      <c r="AU360" s="119"/>
      <c r="AV360" s="119"/>
      <c r="AW360" s="119"/>
      <c r="AX360" s="119"/>
      <c r="AY360" s="119"/>
      <c r="AZ360" s="119"/>
      <c r="BA360" s="119"/>
      <c r="BB360" s="119"/>
      <c r="BC360" s="119"/>
      <c r="BD360" s="119"/>
      <c r="BE360" s="119"/>
      <c r="BF360" s="119"/>
      <c r="BG360" s="119"/>
      <c r="BH360" s="119"/>
    </row>
    <row r="361" spans="1:60" ht="22.5" outlineLevel="1" x14ac:dyDescent="0.2">
      <c r="A361" s="147">
        <v>184</v>
      </c>
      <c r="B361" s="148" t="s">
        <v>637</v>
      </c>
      <c r="C361" s="161" t="s">
        <v>638</v>
      </c>
      <c r="D361" s="149" t="s">
        <v>636</v>
      </c>
      <c r="E361" s="150">
        <v>1</v>
      </c>
      <c r="F361" s="151"/>
      <c r="G361" s="152">
        <f>ROUND(E361*F361,2)</f>
        <v>0</v>
      </c>
      <c r="H361" s="151"/>
      <c r="I361" s="152">
        <f>ROUND(E361*H361,2)</f>
        <v>0</v>
      </c>
      <c r="J361" s="151"/>
      <c r="K361" s="152">
        <f>ROUND(E361*J361,2)</f>
        <v>0</v>
      </c>
      <c r="L361" s="152">
        <v>21</v>
      </c>
      <c r="M361" s="152">
        <f>G361*(1+L361/100)</f>
        <v>0</v>
      </c>
      <c r="N361" s="149">
        <v>0</v>
      </c>
      <c r="O361" s="149">
        <f>ROUND(E361*N361,5)</f>
        <v>0</v>
      </c>
      <c r="P361" s="149">
        <v>0</v>
      </c>
      <c r="Q361" s="149">
        <f>ROUND(E361*P361,5)</f>
        <v>0</v>
      </c>
      <c r="R361" s="149"/>
      <c r="S361" s="149"/>
      <c r="T361" s="153">
        <v>0</v>
      </c>
      <c r="U361" s="149">
        <f>ROUND(E361*T361,2)</f>
        <v>0</v>
      </c>
      <c r="V361" s="119"/>
      <c r="W361" s="119"/>
      <c r="X361" s="119"/>
      <c r="Y361" s="119"/>
      <c r="Z361" s="119"/>
      <c r="AA361" s="119"/>
      <c r="AB361" s="119"/>
      <c r="AC361" s="119"/>
      <c r="AD361" s="119"/>
      <c r="AE361" s="119" t="s">
        <v>142</v>
      </c>
      <c r="AF361" s="119"/>
      <c r="AG361" s="119"/>
      <c r="AH361" s="119"/>
      <c r="AI361" s="119"/>
      <c r="AJ361" s="119"/>
      <c r="AK361" s="119"/>
      <c r="AL361" s="119"/>
      <c r="AM361" s="119"/>
      <c r="AN361" s="119"/>
      <c r="AO361" s="119"/>
      <c r="AP361" s="119"/>
      <c r="AQ361" s="119"/>
      <c r="AR361" s="119"/>
      <c r="AS361" s="119"/>
      <c r="AT361" s="119"/>
      <c r="AU361" s="119"/>
      <c r="AV361" s="119"/>
      <c r="AW361" s="119"/>
      <c r="AX361" s="119"/>
      <c r="AY361" s="119"/>
      <c r="AZ361" s="119"/>
      <c r="BA361" s="119"/>
      <c r="BB361" s="119"/>
      <c r="BC361" s="119"/>
      <c r="BD361" s="119"/>
      <c r="BE361" s="119"/>
      <c r="BF361" s="119"/>
      <c r="BG361" s="119"/>
      <c r="BH361" s="119"/>
    </row>
    <row r="362" spans="1:60" x14ac:dyDescent="0.2">
      <c r="A362" s="5"/>
      <c r="B362" s="6" t="s">
        <v>639</v>
      </c>
      <c r="C362" s="162" t="s">
        <v>639</v>
      </c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AC362">
        <v>15</v>
      </c>
      <c r="AD362">
        <v>21</v>
      </c>
    </row>
    <row r="363" spans="1:60" x14ac:dyDescent="0.2">
      <c r="A363" s="154"/>
      <c r="B363" s="155">
        <v>26</v>
      </c>
      <c r="C363" s="163" t="s">
        <v>639</v>
      </c>
      <c r="D363" s="156"/>
      <c r="E363" s="156"/>
      <c r="F363" s="156"/>
      <c r="G363" s="157">
        <f>G8+G24+G53+G56+G61+G65+G75+G77+G81+G98+G102+G109+G112+G138+G152+G169+G179+G184+G187+G191+G204+G207+G210+G224+G247+G254+G296+G302+G309+G315+G327+G352+G359</f>
        <v>0</v>
      </c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AC363">
        <f>SUMIF(L7:L361,AC362,G7:G361)</f>
        <v>0</v>
      </c>
      <c r="AD363">
        <f>SUMIF(L7:L361,AD362,G7:G361)</f>
        <v>0</v>
      </c>
      <c r="AE363" t="s">
        <v>640</v>
      </c>
    </row>
    <row r="364" spans="1:60" x14ac:dyDescent="0.2">
      <c r="A364" s="5"/>
      <c r="B364" s="6" t="s">
        <v>639</v>
      </c>
      <c r="C364" s="162" t="s">
        <v>639</v>
      </c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60" x14ac:dyDescent="0.2">
      <c r="A365" s="5"/>
      <c r="B365" s="6" t="s">
        <v>639</v>
      </c>
      <c r="C365" s="162" t="s">
        <v>639</v>
      </c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60" x14ac:dyDescent="0.2">
      <c r="A366" s="355">
        <v>33</v>
      </c>
      <c r="B366" s="355"/>
      <c r="C366" s="356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60" x14ac:dyDescent="0.2">
      <c r="A367" s="357"/>
      <c r="B367" s="358"/>
      <c r="C367" s="359"/>
      <c r="D367" s="358"/>
      <c r="E367" s="358"/>
      <c r="F367" s="358"/>
      <c r="G367" s="360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AE367" t="s">
        <v>641</v>
      </c>
    </row>
    <row r="368" spans="1:60" x14ac:dyDescent="0.2">
      <c r="A368" s="361"/>
      <c r="B368" s="362"/>
      <c r="C368" s="363"/>
      <c r="D368" s="362"/>
      <c r="E368" s="362"/>
      <c r="F368" s="362"/>
      <c r="G368" s="364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31" x14ac:dyDescent="0.2">
      <c r="A369" s="361"/>
      <c r="B369" s="362"/>
      <c r="C369" s="363"/>
      <c r="D369" s="362"/>
      <c r="E369" s="362"/>
      <c r="F369" s="362"/>
      <c r="G369" s="364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31" x14ac:dyDescent="0.2">
      <c r="A370" s="361"/>
      <c r="B370" s="362"/>
      <c r="C370" s="363"/>
      <c r="D370" s="362"/>
      <c r="E370" s="362"/>
      <c r="F370" s="362"/>
      <c r="G370" s="364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31" x14ac:dyDescent="0.2">
      <c r="A371" s="365"/>
      <c r="B371" s="366"/>
      <c r="C371" s="367"/>
      <c r="D371" s="366"/>
      <c r="E371" s="366"/>
      <c r="F371" s="366"/>
      <c r="G371" s="36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31" x14ac:dyDescent="0.2">
      <c r="A372" s="5"/>
      <c r="B372" s="6" t="s">
        <v>639</v>
      </c>
      <c r="C372" s="162" t="s">
        <v>639</v>
      </c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31" x14ac:dyDescent="0.2">
      <c r="C373" s="164"/>
      <c r="AE373" t="s">
        <v>642</v>
      </c>
    </row>
  </sheetData>
  <mergeCells count="28">
    <mergeCell ref="C227:G227"/>
    <mergeCell ref="A1:G1"/>
    <mergeCell ref="C2:G2"/>
    <mergeCell ref="C3:G3"/>
    <mergeCell ref="C4:G4"/>
    <mergeCell ref="C226:G226"/>
    <mergeCell ref="C279:G279"/>
    <mergeCell ref="C228:G228"/>
    <mergeCell ref="C267:G267"/>
    <mergeCell ref="C268:G268"/>
    <mergeCell ref="C269:G269"/>
    <mergeCell ref="C270:G270"/>
    <mergeCell ref="C271:G271"/>
    <mergeCell ref="C272:G272"/>
    <mergeCell ref="C274:G274"/>
    <mergeCell ref="C275:G275"/>
    <mergeCell ref="C276:G276"/>
    <mergeCell ref="C277:G277"/>
    <mergeCell ref="C291:G291"/>
    <mergeCell ref="C292:G292"/>
    <mergeCell ref="A366:C366"/>
    <mergeCell ref="A367:G371"/>
    <mergeCell ref="C280:G280"/>
    <mergeCell ref="C281:G281"/>
    <mergeCell ref="C282:G282"/>
    <mergeCell ref="C283:G283"/>
    <mergeCell ref="C289:G289"/>
    <mergeCell ref="C290:G290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H17" sqref="H17:I17"/>
    </sheetView>
  </sheetViews>
  <sheetFormatPr defaultRowHeight="12.75" x14ac:dyDescent="0.2"/>
  <sheetData>
    <row r="1" spans="1:9" ht="18" x14ac:dyDescent="0.2">
      <c r="A1" s="316" t="s">
        <v>643</v>
      </c>
      <c r="B1" s="317"/>
      <c r="C1" s="317"/>
      <c r="D1" s="317"/>
      <c r="E1" s="317"/>
      <c r="F1" s="317"/>
      <c r="G1" s="317"/>
      <c r="H1" s="317"/>
      <c r="I1" s="318"/>
    </row>
    <row r="2" spans="1:9" ht="15.75" x14ac:dyDescent="0.2">
      <c r="A2" s="218" t="s">
        <v>31</v>
      </c>
      <c r="B2" s="219"/>
      <c r="C2" s="326" t="s">
        <v>645</v>
      </c>
      <c r="D2" s="327"/>
      <c r="E2" s="327"/>
      <c r="F2" s="327"/>
      <c r="G2" s="327"/>
      <c r="H2" s="327"/>
      <c r="I2" s="328"/>
    </row>
    <row r="3" spans="1:9" x14ac:dyDescent="0.2">
      <c r="A3" s="220" t="s">
        <v>35</v>
      </c>
      <c r="B3" s="221"/>
      <c r="C3" s="323" t="s">
        <v>33</v>
      </c>
      <c r="D3" s="324"/>
      <c r="E3" s="324"/>
      <c r="F3" s="324"/>
      <c r="G3" s="324"/>
      <c r="H3" s="324"/>
      <c r="I3" s="325"/>
    </row>
    <row r="4" spans="1:9" x14ac:dyDescent="0.2">
      <c r="A4" s="222" t="s">
        <v>34</v>
      </c>
      <c r="B4" s="223"/>
      <c r="C4" s="224"/>
      <c r="D4" s="224"/>
      <c r="E4" s="225"/>
      <c r="F4" s="226"/>
      <c r="G4" s="225"/>
      <c r="H4" s="226"/>
      <c r="I4" s="227"/>
    </row>
    <row r="5" spans="1:9" x14ac:dyDescent="0.2">
      <c r="A5" s="188" t="s">
        <v>15</v>
      </c>
      <c r="B5" s="167"/>
      <c r="C5" s="228" t="s">
        <v>38</v>
      </c>
      <c r="D5" s="174"/>
      <c r="E5" s="174"/>
      <c r="F5" s="174"/>
      <c r="G5" s="176" t="s">
        <v>27</v>
      </c>
      <c r="H5" s="228" t="s">
        <v>42</v>
      </c>
      <c r="I5" s="168"/>
    </row>
    <row r="6" spans="1:9" x14ac:dyDescent="0.2">
      <c r="A6" s="182"/>
      <c r="B6" s="174"/>
      <c r="C6" s="228" t="s">
        <v>39</v>
      </c>
      <c r="D6" s="174"/>
      <c r="E6" s="174"/>
      <c r="F6" s="174"/>
      <c r="G6" s="176" t="s">
        <v>28</v>
      </c>
      <c r="H6" s="228"/>
      <c r="I6" s="168"/>
    </row>
    <row r="7" spans="1:9" x14ac:dyDescent="0.2">
      <c r="A7" s="183"/>
      <c r="B7" s="229" t="s">
        <v>41</v>
      </c>
      <c r="C7" s="217" t="s">
        <v>40</v>
      </c>
      <c r="D7" s="179"/>
      <c r="E7" s="179"/>
      <c r="F7" s="179"/>
      <c r="G7" s="181"/>
      <c r="H7" s="179"/>
      <c r="I7" s="192"/>
    </row>
    <row r="8" spans="1:9" x14ac:dyDescent="0.2">
      <c r="A8" s="188" t="s">
        <v>13</v>
      </c>
      <c r="B8" s="167"/>
      <c r="C8" s="180"/>
      <c r="D8" s="167"/>
      <c r="E8" s="167"/>
      <c r="F8" s="186"/>
      <c r="G8" s="176" t="s">
        <v>27</v>
      </c>
      <c r="H8" s="178"/>
      <c r="I8" s="168"/>
    </row>
    <row r="9" spans="1:9" x14ac:dyDescent="0.2">
      <c r="A9" s="166"/>
      <c r="B9" s="167"/>
      <c r="C9" s="180"/>
      <c r="D9" s="167"/>
      <c r="E9" s="167"/>
      <c r="F9" s="186"/>
      <c r="G9" s="176" t="s">
        <v>28</v>
      </c>
      <c r="H9" s="178"/>
      <c r="I9" s="168"/>
    </row>
    <row r="10" spans="1:9" x14ac:dyDescent="0.2">
      <c r="A10" s="193"/>
      <c r="B10" s="175"/>
      <c r="C10" s="187"/>
      <c r="D10" s="196"/>
      <c r="E10" s="196"/>
      <c r="F10" s="194"/>
      <c r="G10" s="194"/>
      <c r="H10" s="195"/>
      <c r="I10" s="192"/>
    </row>
    <row r="11" spans="1:9" x14ac:dyDescent="0.2">
      <c r="A11" s="188" t="s">
        <v>12</v>
      </c>
      <c r="B11" s="167"/>
      <c r="C11" s="333"/>
      <c r="D11" s="333"/>
      <c r="E11" s="333"/>
      <c r="F11" s="333"/>
      <c r="G11" s="176" t="s">
        <v>27</v>
      </c>
      <c r="H11" s="231"/>
      <c r="I11" s="168"/>
    </row>
    <row r="12" spans="1:9" x14ac:dyDescent="0.2">
      <c r="A12" s="182"/>
      <c r="B12" s="174"/>
      <c r="C12" s="321"/>
      <c r="D12" s="321"/>
      <c r="E12" s="321"/>
      <c r="F12" s="321"/>
      <c r="G12" s="176" t="s">
        <v>28</v>
      </c>
      <c r="H12" s="231"/>
      <c r="I12" s="168"/>
    </row>
    <row r="13" spans="1:9" x14ac:dyDescent="0.2">
      <c r="A13" s="183"/>
      <c r="B13" s="230"/>
      <c r="C13" s="322"/>
      <c r="D13" s="322"/>
      <c r="E13" s="322"/>
      <c r="F13" s="322"/>
      <c r="G13" s="177"/>
      <c r="H13" s="179"/>
      <c r="I13" s="192"/>
    </row>
    <row r="14" spans="1:9" x14ac:dyDescent="0.2">
      <c r="A14" s="207" t="s">
        <v>14</v>
      </c>
      <c r="B14" s="208"/>
      <c r="C14" s="209"/>
      <c r="D14" s="210"/>
      <c r="E14" s="210"/>
      <c r="F14" s="210"/>
      <c r="G14" s="211"/>
      <c r="H14" s="210"/>
      <c r="I14" s="212"/>
    </row>
    <row r="15" spans="1:9" x14ac:dyDescent="0.2">
      <c r="A15" s="193" t="s">
        <v>25</v>
      </c>
      <c r="B15" s="213"/>
      <c r="C15" s="194"/>
      <c r="D15" s="332"/>
      <c r="E15" s="332"/>
      <c r="F15" s="319"/>
      <c r="G15" s="319"/>
      <c r="H15" s="319" t="s">
        <v>22</v>
      </c>
      <c r="I15" s="320"/>
    </row>
    <row r="16" spans="1:9" ht="14.25" x14ac:dyDescent="0.2">
      <c r="A16" s="256" t="s">
        <v>17</v>
      </c>
      <c r="B16" s="199"/>
      <c r="C16" s="200"/>
      <c r="D16" s="329"/>
      <c r="E16" s="330"/>
      <c r="F16" s="329"/>
      <c r="G16" s="330"/>
      <c r="H16" s="329">
        <f>SUM(H34:I38)</f>
        <v>0</v>
      </c>
      <c r="I16" s="331"/>
    </row>
    <row r="17" spans="1:9" ht="14.25" x14ac:dyDescent="0.2">
      <c r="A17" s="256" t="s">
        <v>18</v>
      </c>
      <c r="B17" s="199"/>
      <c r="C17" s="200"/>
      <c r="D17" s="329"/>
      <c r="E17" s="330"/>
      <c r="F17" s="329"/>
      <c r="G17" s="330"/>
      <c r="H17" s="329">
        <f>SUM(H39:I42)</f>
        <v>0</v>
      </c>
      <c r="I17" s="331"/>
    </row>
    <row r="18" spans="1:9" ht="14.25" x14ac:dyDescent="0.2">
      <c r="A18" s="256" t="s">
        <v>19</v>
      </c>
      <c r="B18" s="199"/>
      <c r="C18" s="200"/>
      <c r="D18" s="329"/>
      <c r="E18" s="330"/>
      <c r="F18" s="329"/>
      <c r="G18" s="330"/>
      <c r="H18" s="329">
        <v>0</v>
      </c>
      <c r="I18" s="331"/>
    </row>
    <row r="19" spans="1:9" ht="14.25" x14ac:dyDescent="0.2">
      <c r="A19" s="256" t="s">
        <v>20</v>
      </c>
      <c r="B19" s="199"/>
      <c r="C19" s="200"/>
      <c r="D19" s="329"/>
      <c r="E19" s="330"/>
      <c r="F19" s="329"/>
      <c r="G19" s="330"/>
      <c r="H19" s="329">
        <f>H43</f>
        <v>0</v>
      </c>
      <c r="I19" s="331"/>
    </row>
    <row r="20" spans="1:9" ht="14.25" x14ac:dyDescent="0.2">
      <c r="A20" s="256" t="s">
        <v>21</v>
      </c>
      <c r="B20" s="199"/>
      <c r="C20" s="200"/>
      <c r="D20" s="329"/>
      <c r="E20" s="330"/>
      <c r="F20" s="329"/>
      <c r="G20" s="330"/>
      <c r="H20" s="329">
        <v>0</v>
      </c>
      <c r="I20" s="331"/>
    </row>
    <row r="21" spans="1:9" ht="15" x14ac:dyDescent="0.2">
      <c r="A21" s="214" t="s">
        <v>22</v>
      </c>
      <c r="B21" s="215"/>
      <c r="C21" s="216"/>
      <c r="D21" s="340"/>
      <c r="E21" s="341"/>
      <c r="F21" s="340"/>
      <c r="G21" s="341"/>
      <c r="H21" s="340">
        <f>SUM(H16:I20)</f>
        <v>0</v>
      </c>
      <c r="I21" s="345"/>
    </row>
    <row r="22" spans="1:9" x14ac:dyDescent="0.2">
      <c r="A22" s="206" t="s">
        <v>26</v>
      </c>
      <c r="B22" s="199"/>
      <c r="C22" s="200"/>
      <c r="D22" s="205"/>
      <c r="E22" s="202"/>
      <c r="F22" s="191"/>
      <c r="G22" s="191"/>
      <c r="H22" s="191"/>
      <c r="I22" s="203"/>
    </row>
    <row r="23" spans="1:9" ht="15" x14ac:dyDescent="0.2">
      <c r="A23" s="198" t="s">
        <v>7</v>
      </c>
      <c r="B23" s="199"/>
      <c r="C23" s="200"/>
      <c r="D23" s="201">
        <v>15</v>
      </c>
      <c r="E23" s="202" t="s">
        <v>0</v>
      </c>
      <c r="F23" s="338">
        <v>0</v>
      </c>
      <c r="G23" s="339"/>
      <c r="H23" s="339"/>
      <c r="I23" s="203" t="s">
        <v>43</v>
      </c>
    </row>
    <row r="24" spans="1:9" ht="15" x14ac:dyDescent="0.2">
      <c r="A24" s="198" t="s">
        <v>8</v>
      </c>
      <c r="B24" s="199"/>
      <c r="C24" s="200"/>
      <c r="D24" s="201">
        <v>15</v>
      </c>
      <c r="E24" s="202" t="s">
        <v>0</v>
      </c>
      <c r="F24" s="343">
        <v>0</v>
      </c>
      <c r="G24" s="344"/>
      <c r="H24" s="344"/>
      <c r="I24" s="203" t="s">
        <v>43</v>
      </c>
    </row>
    <row r="25" spans="1:9" ht="15" x14ac:dyDescent="0.2">
      <c r="A25" s="198" t="s">
        <v>9</v>
      </c>
      <c r="B25" s="199"/>
      <c r="C25" s="200"/>
      <c r="D25" s="201">
        <v>21</v>
      </c>
      <c r="E25" s="202" t="s">
        <v>0</v>
      </c>
      <c r="F25" s="378">
        <f>H21</f>
        <v>0</v>
      </c>
      <c r="G25" s="379"/>
      <c r="H25" s="379"/>
      <c r="I25" s="203" t="s">
        <v>43</v>
      </c>
    </row>
    <row r="26" spans="1:9" ht="15" x14ac:dyDescent="0.2">
      <c r="A26" s="190" t="s">
        <v>10</v>
      </c>
      <c r="B26" s="172"/>
      <c r="C26" s="169"/>
      <c r="D26" s="184">
        <v>21</v>
      </c>
      <c r="E26" s="185" t="s">
        <v>0</v>
      </c>
      <c r="F26" s="376">
        <f>H204*0.21</f>
        <v>0</v>
      </c>
      <c r="G26" s="377"/>
      <c r="H26" s="377"/>
      <c r="I26" s="197" t="s">
        <v>43</v>
      </c>
    </row>
    <row r="27" spans="1:9" ht="15.75" thickBot="1" x14ac:dyDescent="0.25">
      <c r="A27" s="189" t="s">
        <v>2</v>
      </c>
      <c r="B27" s="170"/>
      <c r="C27" s="173"/>
      <c r="D27" s="170"/>
      <c r="E27" s="171"/>
      <c r="F27" s="336">
        <v>0</v>
      </c>
      <c r="G27" s="336"/>
      <c r="H27" s="336"/>
      <c r="I27" s="204" t="s">
        <v>43</v>
      </c>
    </row>
    <row r="28" spans="1:9" ht="17.25" thickBot="1" x14ac:dyDescent="0.25">
      <c r="A28" s="232" t="s">
        <v>16</v>
      </c>
      <c r="B28" s="233"/>
      <c r="C28" s="233"/>
      <c r="D28" s="234"/>
      <c r="E28" s="235"/>
      <c r="F28" s="342">
        <f>F25</f>
        <v>0</v>
      </c>
      <c r="G28" s="342"/>
      <c r="H28" s="342"/>
      <c r="I28" s="236" t="s">
        <v>43</v>
      </c>
    </row>
    <row r="29" spans="1:9" ht="17.25" thickBot="1" x14ac:dyDescent="0.25">
      <c r="A29" s="232" t="s">
        <v>29</v>
      </c>
      <c r="B29" s="237"/>
      <c r="C29" s="237"/>
      <c r="D29" s="237"/>
      <c r="E29" s="237"/>
      <c r="F29" s="337">
        <f>F25+F26</f>
        <v>0</v>
      </c>
      <c r="G29" s="337"/>
      <c r="H29" s="337"/>
      <c r="I29" s="238" t="s">
        <v>43</v>
      </c>
    </row>
    <row r="31" spans="1:9" ht="15.75" x14ac:dyDescent="0.25">
      <c r="A31" s="239" t="s">
        <v>44</v>
      </c>
      <c r="B31" s="165"/>
      <c r="C31" s="165"/>
      <c r="D31" s="165"/>
      <c r="E31" s="165"/>
      <c r="F31" s="165"/>
      <c r="G31" s="165"/>
      <c r="H31" s="165"/>
      <c r="I31" s="165"/>
    </row>
    <row r="33" spans="1:9" x14ac:dyDescent="0.2">
      <c r="A33" s="241" t="s">
        <v>11</v>
      </c>
      <c r="B33" s="241" t="s">
        <v>3</v>
      </c>
      <c r="C33" s="242"/>
      <c r="D33" s="242"/>
      <c r="E33" s="245" t="s">
        <v>45</v>
      </c>
      <c r="F33" s="245"/>
      <c r="G33" s="245"/>
      <c r="H33" s="312" t="s">
        <v>22</v>
      </c>
      <c r="I33" s="312"/>
    </row>
    <row r="34" spans="1:9" x14ac:dyDescent="0.2">
      <c r="A34" s="246" t="s">
        <v>46</v>
      </c>
      <c r="B34" s="314" t="s">
        <v>47</v>
      </c>
      <c r="C34" s="315"/>
      <c r="D34" s="315"/>
      <c r="E34" s="248" t="s">
        <v>17</v>
      </c>
      <c r="F34" s="249"/>
      <c r="G34" s="249"/>
      <c r="H34" s="313">
        <f>'SO - 02 VÝKAZ VÝMĚR'!G8</f>
        <v>0</v>
      </c>
      <c r="I34" s="313"/>
    </row>
    <row r="35" spans="1:9" x14ac:dyDescent="0.2">
      <c r="A35" s="240" t="s">
        <v>646</v>
      </c>
      <c r="B35" s="310" t="s">
        <v>647</v>
      </c>
      <c r="C35" s="311"/>
      <c r="D35" s="311"/>
      <c r="E35" s="250" t="s">
        <v>17</v>
      </c>
      <c r="F35" s="251"/>
      <c r="G35" s="251"/>
      <c r="H35" s="309">
        <f>'SO - 02 VÝKAZ VÝMĚR'!G33</f>
        <v>0</v>
      </c>
      <c r="I35" s="309"/>
    </row>
    <row r="36" spans="1:9" x14ac:dyDescent="0.2">
      <c r="A36" s="240" t="s">
        <v>648</v>
      </c>
      <c r="B36" s="310" t="s">
        <v>649</v>
      </c>
      <c r="C36" s="311"/>
      <c r="D36" s="311"/>
      <c r="E36" s="250" t="s">
        <v>17</v>
      </c>
      <c r="F36" s="251"/>
      <c r="G36" s="251"/>
      <c r="H36" s="309">
        <f>'SO - 02 VÝKAZ VÝMĚR'!G44</f>
        <v>0</v>
      </c>
      <c r="I36" s="309"/>
    </row>
    <row r="37" spans="1:9" x14ac:dyDescent="0.2">
      <c r="A37" s="240" t="s">
        <v>58</v>
      </c>
      <c r="B37" s="310" t="s">
        <v>59</v>
      </c>
      <c r="C37" s="311"/>
      <c r="D37" s="311"/>
      <c r="E37" s="250" t="s">
        <v>17</v>
      </c>
      <c r="F37" s="251"/>
      <c r="G37" s="251"/>
      <c r="H37" s="309">
        <f>'SO - 02 VÝKAZ VÝMĚR'!G50</f>
        <v>0</v>
      </c>
      <c r="I37" s="309"/>
    </row>
    <row r="38" spans="1:9" x14ac:dyDescent="0.2">
      <c r="A38" s="240" t="s">
        <v>64</v>
      </c>
      <c r="B38" s="310" t="s">
        <v>65</v>
      </c>
      <c r="C38" s="311"/>
      <c r="D38" s="311"/>
      <c r="E38" s="250" t="s">
        <v>17</v>
      </c>
      <c r="F38" s="251"/>
      <c r="G38" s="251"/>
      <c r="H38" s="309">
        <f>'SO - 02 VÝKAZ VÝMĚR'!G54</f>
        <v>0</v>
      </c>
      <c r="I38" s="309"/>
    </row>
    <row r="39" spans="1:9" x14ac:dyDescent="0.2">
      <c r="A39" s="240" t="s">
        <v>90</v>
      </c>
      <c r="B39" s="310" t="s">
        <v>91</v>
      </c>
      <c r="C39" s="311"/>
      <c r="D39" s="311"/>
      <c r="E39" s="250" t="s">
        <v>18</v>
      </c>
      <c r="F39" s="251"/>
      <c r="G39" s="251"/>
      <c r="H39" s="309">
        <f>'SO - 02 VÝKAZ VÝMĚR'!G57</f>
        <v>0</v>
      </c>
      <c r="I39" s="309"/>
    </row>
    <row r="40" spans="1:9" x14ac:dyDescent="0.2">
      <c r="A40" s="240" t="s">
        <v>96</v>
      </c>
      <c r="B40" s="310" t="s">
        <v>97</v>
      </c>
      <c r="C40" s="311"/>
      <c r="D40" s="311"/>
      <c r="E40" s="250" t="s">
        <v>18</v>
      </c>
      <c r="F40" s="251"/>
      <c r="G40" s="251"/>
      <c r="H40" s="309">
        <f>'SO - 02 VÝKAZ VÝMĚR'!G75</f>
        <v>0</v>
      </c>
      <c r="I40" s="309"/>
    </row>
    <row r="41" spans="1:9" x14ac:dyDescent="0.2">
      <c r="A41" s="240" t="s">
        <v>650</v>
      </c>
      <c r="B41" s="310" t="s">
        <v>651</v>
      </c>
      <c r="C41" s="311"/>
      <c r="D41" s="311"/>
      <c r="E41" s="250" t="s">
        <v>18</v>
      </c>
      <c r="F41" s="251"/>
      <c r="G41" s="251"/>
      <c r="H41" s="309">
        <f>'SO - 02 VÝKAZ VÝMĚR'!G79</f>
        <v>0</v>
      </c>
      <c r="I41" s="309"/>
    </row>
    <row r="42" spans="1:9" x14ac:dyDescent="0.2">
      <c r="A42" s="240" t="s">
        <v>102</v>
      </c>
      <c r="B42" s="310" t="s">
        <v>103</v>
      </c>
      <c r="C42" s="311"/>
      <c r="D42" s="311"/>
      <c r="E42" s="250" t="s">
        <v>18</v>
      </c>
      <c r="F42" s="251"/>
      <c r="G42" s="251"/>
      <c r="H42" s="309">
        <f>'SO - 02 VÝKAZ VÝMĚR'!G89</f>
        <v>0</v>
      </c>
      <c r="I42" s="309"/>
    </row>
    <row r="43" spans="1:9" x14ac:dyDescent="0.2">
      <c r="A43" s="247" t="s">
        <v>110</v>
      </c>
      <c r="B43" s="306" t="s">
        <v>20</v>
      </c>
      <c r="C43" s="307"/>
      <c r="D43" s="307"/>
      <c r="E43" s="252" t="s">
        <v>110</v>
      </c>
      <c r="F43" s="253"/>
      <c r="G43" s="253"/>
      <c r="H43" s="305">
        <f>'SO - 02 VÝKAZ VÝMĚR'!G102</f>
        <v>0</v>
      </c>
      <c r="I43" s="305"/>
    </row>
    <row r="44" spans="1:9" x14ac:dyDescent="0.2">
      <c r="A44" s="243" t="s">
        <v>1</v>
      </c>
      <c r="B44" s="243"/>
      <c r="C44" s="244"/>
      <c r="D44" s="244"/>
      <c r="E44" s="254"/>
      <c r="F44" s="255"/>
      <c r="G44" s="255"/>
      <c r="H44" s="308">
        <f>SUM(H34:I43)</f>
        <v>0</v>
      </c>
      <c r="I44" s="308"/>
    </row>
  </sheetData>
  <mergeCells count="56">
    <mergeCell ref="A1:I1"/>
    <mergeCell ref="F26:H26"/>
    <mergeCell ref="F27:H27"/>
    <mergeCell ref="F29:H29"/>
    <mergeCell ref="F25:H25"/>
    <mergeCell ref="H16:I16"/>
    <mergeCell ref="H19:I19"/>
    <mergeCell ref="D21:E21"/>
    <mergeCell ref="F21:G21"/>
    <mergeCell ref="F28:H28"/>
    <mergeCell ref="F15:G15"/>
    <mergeCell ref="H15:I15"/>
    <mergeCell ref="D16:E16"/>
    <mergeCell ref="C12:F12"/>
    <mergeCell ref="C13:F13"/>
    <mergeCell ref="C3:I3"/>
    <mergeCell ref="F24:H24"/>
    <mergeCell ref="F23:H23"/>
    <mergeCell ref="D19:E19"/>
    <mergeCell ref="D20:E20"/>
    <mergeCell ref="H20:I20"/>
    <mergeCell ref="H21:I21"/>
    <mergeCell ref="F19:G19"/>
    <mergeCell ref="F20:G20"/>
    <mergeCell ref="C2:I2"/>
    <mergeCell ref="D17:E17"/>
    <mergeCell ref="F16:G16"/>
    <mergeCell ref="F17:G17"/>
    <mergeCell ref="F18:G18"/>
    <mergeCell ref="H17:I17"/>
    <mergeCell ref="H18:I18"/>
    <mergeCell ref="D18:E18"/>
    <mergeCell ref="D15:E15"/>
    <mergeCell ref="C11:F11"/>
    <mergeCell ref="H33:I33"/>
    <mergeCell ref="H34:I34"/>
    <mergeCell ref="B34:D34"/>
    <mergeCell ref="H35:I35"/>
    <mergeCell ref="B35:D35"/>
    <mergeCell ref="H36:I36"/>
    <mergeCell ref="B36:D36"/>
    <mergeCell ref="H37:I37"/>
    <mergeCell ref="B37:D37"/>
    <mergeCell ref="H38:I38"/>
    <mergeCell ref="B38:D38"/>
    <mergeCell ref="H39:I39"/>
    <mergeCell ref="B39:D39"/>
    <mergeCell ref="H40:I40"/>
    <mergeCell ref="B40:D40"/>
    <mergeCell ref="H41:I41"/>
    <mergeCell ref="B41:D41"/>
    <mergeCell ref="H42:I42"/>
    <mergeCell ref="B42:D42"/>
    <mergeCell ref="H43:I43"/>
    <mergeCell ref="B43:D43"/>
    <mergeCell ref="H44:I4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opLeftCell="A91" workbookViewId="0">
      <selection activeCell="G102" sqref="G102"/>
    </sheetView>
  </sheetViews>
  <sheetFormatPr defaultRowHeight="12.75" x14ac:dyDescent="0.2"/>
  <cols>
    <col min="1" max="1" width="4.5703125" customWidth="1"/>
    <col min="2" max="2" width="11.42578125" customWidth="1"/>
    <col min="3" max="3" width="27.28515625" customWidth="1"/>
  </cols>
  <sheetData>
    <row r="1" spans="1:11" ht="15.75" x14ac:dyDescent="0.25">
      <c r="A1" s="369" t="s">
        <v>4</v>
      </c>
      <c r="B1" s="369"/>
      <c r="C1" s="369"/>
      <c r="D1" s="369"/>
      <c r="E1" s="369"/>
      <c r="F1" s="369"/>
      <c r="G1" s="369"/>
      <c r="H1" s="261"/>
      <c r="I1" s="261"/>
      <c r="J1" s="261"/>
      <c r="K1" s="261"/>
    </row>
    <row r="2" spans="1:11" x14ac:dyDescent="0.2">
      <c r="A2" s="264" t="s">
        <v>112</v>
      </c>
      <c r="B2" s="262"/>
      <c r="C2" s="380" t="s">
        <v>645</v>
      </c>
      <c r="D2" s="381"/>
      <c r="E2" s="381"/>
      <c r="F2" s="381"/>
      <c r="G2" s="382"/>
      <c r="H2" s="261"/>
      <c r="I2" s="261"/>
      <c r="J2" s="261"/>
      <c r="K2" s="261"/>
    </row>
    <row r="3" spans="1:11" x14ac:dyDescent="0.2">
      <c r="A3" s="265" t="s">
        <v>5</v>
      </c>
      <c r="B3" s="263"/>
      <c r="C3" s="383" t="s">
        <v>33</v>
      </c>
      <c r="D3" s="384"/>
      <c r="E3" s="384"/>
      <c r="F3" s="384"/>
      <c r="G3" s="385"/>
      <c r="H3" s="261"/>
      <c r="I3" s="261"/>
      <c r="J3" s="261"/>
      <c r="K3" s="261"/>
    </row>
    <row r="4" spans="1:11" x14ac:dyDescent="0.2">
      <c r="A4" s="265" t="s">
        <v>6</v>
      </c>
      <c r="B4" s="263"/>
      <c r="C4" s="383"/>
      <c r="D4" s="384"/>
      <c r="E4" s="384"/>
      <c r="F4" s="384"/>
      <c r="G4" s="385"/>
      <c r="H4" s="261"/>
      <c r="I4" s="261"/>
      <c r="J4" s="261"/>
      <c r="K4" s="261"/>
    </row>
    <row r="5" spans="1:11" x14ac:dyDescent="0.2">
      <c r="A5" s="266" t="s">
        <v>117</v>
      </c>
      <c r="B5" s="267"/>
      <c r="C5" s="268"/>
      <c r="D5" s="269"/>
      <c r="E5" s="269"/>
      <c r="F5" s="269"/>
      <c r="G5" s="270"/>
      <c r="H5" s="261"/>
      <c r="I5" s="261"/>
      <c r="J5" s="261"/>
      <c r="K5" s="261"/>
    </row>
    <row r="7" spans="1:11" ht="38.25" x14ac:dyDescent="0.2">
      <c r="A7" s="274" t="s">
        <v>119</v>
      </c>
      <c r="B7" s="275" t="s">
        <v>120</v>
      </c>
      <c r="C7" s="275" t="s">
        <v>121</v>
      </c>
      <c r="D7" s="274" t="s">
        <v>122</v>
      </c>
      <c r="E7" s="274" t="s">
        <v>123</v>
      </c>
      <c r="F7" s="271" t="s">
        <v>124</v>
      </c>
      <c r="G7" s="288" t="s">
        <v>22</v>
      </c>
      <c r="H7" s="289" t="s">
        <v>129</v>
      </c>
      <c r="I7" s="289" t="s">
        <v>130</v>
      </c>
      <c r="J7" s="289" t="s">
        <v>131</v>
      </c>
      <c r="K7" s="289" t="s">
        <v>132</v>
      </c>
    </row>
    <row r="8" spans="1:11" x14ac:dyDescent="0.2">
      <c r="A8" s="290" t="s">
        <v>137</v>
      </c>
      <c r="B8" s="291" t="s">
        <v>46</v>
      </c>
      <c r="C8" s="292" t="s">
        <v>47</v>
      </c>
      <c r="D8" s="276"/>
      <c r="E8" s="293"/>
      <c r="F8" s="294"/>
      <c r="G8" s="294">
        <f>SUM(G9:G32)</f>
        <v>0</v>
      </c>
      <c r="H8" s="276"/>
      <c r="I8" s="276">
        <v>0.87944999999999995</v>
      </c>
      <c r="J8" s="276"/>
      <c r="K8" s="276">
        <v>0</v>
      </c>
    </row>
    <row r="9" spans="1:11" x14ac:dyDescent="0.2">
      <c r="A9" s="272">
        <v>1</v>
      </c>
      <c r="B9" s="277" t="s">
        <v>652</v>
      </c>
      <c r="C9" s="301" t="s">
        <v>653</v>
      </c>
      <c r="D9" s="279" t="s">
        <v>141</v>
      </c>
      <c r="E9" s="282">
        <v>3.7162800000000007</v>
      </c>
      <c r="F9" s="285"/>
      <c r="G9" s="286">
        <f>E9*F9</f>
        <v>0</v>
      </c>
      <c r="H9" s="279">
        <v>0</v>
      </c>
      <c r="I9" s="279">
        <v>0</v>
      </c>
      <c r="J9" s="279">
        <v>0</v>
      </c>
      <c r="K9" s="279">
        <v>0</v>
      </c>
    </row>
    <row r="10" spans="1:11" x14ac:dyDescent="0.2">
      <c r="A10" s="272"/>
      <c r="B10" s="277"/>
      <c r="C10" s="302" t="s">
        <v>730</v>
      </c>
      <c r="D10" s="280"/>
      <c r="E10" s="283">
        <v>0.61380000000000001</v>
      </c>
      <c r="F10" s="286"/>
      <c r="G10" s="286"/>
      <c r="H10" s="279"/>
      <c r="I10" s="279"/>
      <c r="J10" s="279"/>
      <c r="K10" s="279"/>
    </row>
    <row r="11" spans="1:11" x14ac:dyDescent="0.2">
      <c r="A11" s="272"/>
      <c r="B11" s="277"/>
      <c r="C11" s="302" t="s">
        <v>731</v>
      </c>
      <c r="D11" s="280"/>
      <c r="E11" s="283">
        <v>0.61751999999999996</v>
      </c>
      <c r="F11" s="286"/>
      <c r="G11" s="286"/>
      <c r="H11" s="279"/>
      <c r="I11" s="279"/>
      <c r="J11" s="279"/>
      <c r="K11" s="279"/>
    </row>
    <row r="12" spans="1:11" x14ac:dyDescent="0.2">
      <c r="A12" s="272"/>
      <c r="B12" s="277"/>
      <c r="C12" s="302" t="s">
        <v>731</v>
      </c>
      <c r="D12" s="280"/>
      <c r="E12" s="283">
        <v>0.61751999999999996</v>
      </c>
      <c r="F12" s="286"/>
      <c r="G12" s="286"/>
      <c r="H12" s="279"/>
      <c r="I12" s="279"/>
      <c r="J12" s="279"/>
      <c r="K12" s="279"/>
    </row>
    <row r="13" spans="1:11" x14ac:dyDescent="0.2">
      <c r="A13" s="272"/>
      <c r="B13" s="277"/>
      <c r="C13" s="302" t="s">
        <v>732</v>
      </c>
      <c r="D13" s="280"/>
      <c r="E13" s="283">
        <v>0.63239999999999996</v>
      </c>
      <c r="F13" s="286"/>
      <c r="G13" s="286"/>
      <c r="H13" s="279"/>
      <c r="I13" s="279"/>
      <c r="J13" s="279"/>
      <c r="K13" s="279"/>
    </row>
    <row r="14" spans="1:11" x14ac:dyDescent="0.2">
      <c r="A14" s="272"/>
      <c r="B14" s="277"/>
      <c r="C14" s="302" t="s">
        <v>732</v>
      </c>
      <c r="D14" s="280"/>
      <c r="E14" s="283">
        <v>0.63239999999999996</v>
      </c>
      <c r="F14" s="286"/>
      <c r="G14" s="286"/>
      <c r="H14" s="279"/>
      <c r="I14" s="279"/>
      <c r="J14" s="279"/>
      <c r="K14" s="279"/>
    </row>
    <row r="15" spans="1:11" x14ac:dyDescent="0.2">
      <c r="A15" s="272"/>
      <c r="B15" s="277"/>
      <c r="C15" s="302" t="s">
        <v>733</v>
      </c>
      <c r="D15" s="280"/>
      <c r="E15" s="283">
        <v>0.60263999999999995</v>
      </c>
      <c r="F15" s="286"/>
      <c r="G15" s="286"/>
      <c r="H15" s="279"/>
      <c r="I15" s="279"/>
      <c r="J15" s="279"/>
      <c r="K15" s="279"/>
    </row>
    <row r="16" spans="1:11" ht="22.5" x14ac:dyDescent="0.2">
      <c r="A16" s="272">
        <v>2</v>
      </c>
      <c r="B16" s="277" t="s">
        <v>658</v>
      </c>
      <c r="C16" s="301" t="s">
        <v>659</v>
      </c>
      <c r="D16" s="279" t="s">
        <v>141</v>
      </c>
      <c r="E16" s="282">
        <v>3.7162799999999998</v>
      </c>
      <c r="F16" s="285"/>
      <c r="G16" s="286">
        <f>E16*F16</f>
        <v>0</v>
      </c>
      <c r="H16" s="279">
        <v>0</v>
      </c>
      <c r="I16" s="279">
        <v>0</v>
      </c>
      <c r="J16" s="279">
        <v>0</v>
      </c>
      <c r="K16" s="279">
        <v>0</v>
      </c>
    </row>
    <row r="17" spans="1:11" x14ac:dyDescent="0.2">
      <c r="A17" s="272"/>
      <c r="B17" s="277"/>
      <c r="C17" s="302" t="s">
        <v>654</v>
      </c>
      <c r="D17" s="280"/>
      <c r="E17" s="283">
        <v>0.54779999999999995</v>
      </c>
      <c r="F17" s="286"/>
      <c r="G17" s="286"/>
      <c r="H17" s="279"/>
      <c r="I17" s="279"/>
      <c r="J17" s="279"/>
      <c r="K17" s="279"/>
    </row>
    <row r="18" spans="1:11" x14ac:dyDescent="0.2">
      <c r="A18" s="272"/>
      <c r="B18" s="277"/>
      <c r="C18" s="302" t="s">
        <v>655</v>
      </c>
      <c r="D18" s="280"/>
      <c r="E18" s="283">
        <v>0.55112000000000005</v>
      </c>
      <c r="F18" s="286"/>
      <c r="G18" s="286"/>
      <c r="H18" s="279"/>
      <c r="I18" s="279"/>
      <c r="J18" s="279"/>
      <c r="K18" s="279"/>
    </row>
    <row r="19" spans="1:11" x14ac:dyDescent="0.2">
      <c r="A19" s="272"/>
      <c r="B19" s="277"/>
      <c r="C19" s="302" t="s">
        <v>655</v>
      </c>
      <c r="D19" s="280"/>
      <c r="E19" s="283">
        <v>0.55112000000000005</v>
      </c>
      <c r="F19" s="286"/>
      <c r="G19" s="286"/>
      <c r="H19" s="279"/>
      <c r="I19" s="279"/>
      <c r="J19" s="279"/>
      <c r="K19" s="279"/>
    </row>
    <row r="20" spans="1:11" x14ac:dyDescent="0.2">
      <c r="A20" s="272"/>
      <c r="B20" s="277"/>
      <c r="C20" s="302" t="s">
        <v>656</v>
      </c>
      <c r="D20" s="280"/>
      <c r="E20" s="283">
        <v>0.56440000000000001</v>
      </c>
      <c r="F20" s="286"/>
      <c r="G20" s="286"/>
      <c r="H20" s="279"/>
      <c r="I20" s="279"/>
      <c r="J20" s="279"/>
      <c r="K20" s="279"/>
    </row>
    <row r="21" spans="1:11" x14ac:dyDescent="0.2">
      <c r="A21" s="272"/>
      <c r="B21" s="277"/>
      <c r="C21" s="302" t="s">
        <v>656</v>
      </c>
      <c r="D21" s="280"/>
      <c r="E21" s="283">
        <v>0.56440000000000001</v>
      </c>
      <c r="F21" s="286"/>
      <c r="G21" s="286"/>
      <c r="H21" s="279"/>
      <c r="I21" s="279"/>
      <c r="J21" s="279"/>
      <c r="K21" s="279"/>
    </row>
    <row r="22" spans="1:11" x14ac:dyDescent="0.2">
      <c r="A22" s="272"/>
      <c r="B22" s="277"/>
      <c r="C22" s="302" t="s">
        <v>657</v>
      </c>
      <c r="D22" s="280"/>
      <c r="E22" s="283">
        <v>0.53783999999999998</v>
      </c>
      <c r="F22" s="286"/>
      <c r="G22" s="286"/>
      <c r="H22" s="279"/>
      <c r="I22" s="279"/>
      <c r="J22" s="279"/>
      <c r="K22" s="279"/>
    </row>
    <row r="23" spans="1:11" ht="22.5" x14ac:dyDescent="0.2">
      <c r="A23" s="272">
        <v>3</v>
      </c>
      <c r="B23" s="277" t="s">
        <v>660</v>
      </c>
      <c r="C23" s="301" t="s">
        <v>661</v>
      </c>
      <c r="D23" s="279" t="s">
        <v>141</v>
      </c>
      <c r="E23" s="282">
        <v>2.73</v>
      </c>
      <c r="F23" s="285"/>
      <c r="G23" s="286">
        <f>E23*F23</f>
        <v>0</v>
      </c>
      <c r="H23" s="279">
        <v>0</v>
      </c>
      <c r="I23" s="279">
        <v>0</v>
      </c>
      <c r="J23" s="279">
        <v>0</v>
      </c>
      <c r="K23" s="279">
        <v>0</v>
      </c>
    </row>
    <row r="24" spans="1:11" x14ac:dyDescent="0.2">
      <c r="A24" s="272"/>
      <c r="B24" s="277"/>
      <c r="C24" s="302" t="s">
        <v>734</v>
      </c>
      <c r="D24" s="280"/>
      <c r="E24" s="283">
        <v>2.73</v>
      </c>
      <c r="F24" s="286"/>
      <c r="G24" s="286"/>
      <c r="H24" s="279"/>
      <c r="I24" s="279"/>
      <c r="J24" s="279"/>
      <c r="K24" s="279"/>
    </row>
    <row r="25" spans="1:11" ht="22.5" x14ac:dyDescent="0.2">
      <c r="A25" s="272">
        <v>4</v>
      </c>
      <c r="B25" s="277" t="s">
        <v>662</v>
      </c>
      <c r="C25" s="301" t="s">
        <v>663</v>
      </c>
      <c r="D25" s="279" t="s">
        <v>169</v>
      </c>
      <c r="E25" s="282">
        <v>33</v>
      </c>
      <c r="F25" s="285"/>
      <c r="G25" s="286">
        <f>E25*F25</f>
        <v>0</v>
      </c>
      <c r="H25" s="279">
        <v>0</v>
      </c>
      <c r="I25" s="279">
        <v>0</v>
      </c>
      <c r="J25" s="279">
        <v>0</v>
      </c>
      <c r="K25" s="279">
        <v>0</v>
      </c>
    </row>
    <row r="26" spans="1:11" x14ac:dyDescent="0.2">
      <c r="A26" s="272"/>
      <c r="B26" s="277"/>
      <c r="C26" s="302" t="s">
        <v>664</v>
      </c>
      <c r="D26" s="280"/>
      <c r="E26" s="283">
        <v>33</v>
      </c>
      <c r="F26" s="286"/>
      <c r="G26" s="286"/>
      <c r="H26" s="279"/>
      <c r="I26" s="279"/>
      <c r="J26" s="279"/>
      <c r="K26" s="279"/>
    </row>
    <row r="27" spans="1:11" ht="22.5" x14ac:dyDescent="0.2">
      <c r="A27" s="272">
        <v>5</v>
      </c>
      <c r="B27" s="277" t="s">
        <v>147</v>
      </c>
      <c r="C27" s="301" t="s">
        <v>148</v>
      </c>
      <c r="D27" s="279" t="s">
        <v>141</v>
      </c>
      <c r="E27" s="282">
        <v>0.66000000000000014</v>
      </c>
      <c r="F27" s="285"/>
      <c r="G27" s="286">
        <f>E27*F27</f>
        <v>0</v>
      </c>
      <c r="H27" s="279">
        <v>0</v>
      </c>
      <c r="I27" s="279">
        <v>0</v>
      </c>
      <c r="J27" s="279">
        <v>0</v>
      </c>
      <c r="K27" s="279">
        <v>0</v>
      </c>
    </row>
    <row r="28" spans="1:11" x14ac:dyDescent="0.2">
      <c r="A28" s="272"/>
      <c r="B28" s="277"/>
      <c r="C28" s="302" t="s">
        <v>735</v>
      </c>
      <c r="D28" s="280"/>
      <c r="E28" s="283">
        <v>0.66</v>
      </c>
      <c r="F28" s="286"/>
      <c r="G28" s="286"/>
      <c r="H28" s="279"/>
      <c r="I28" s="279"/>
      <c r="J28" s="279"/>
      <c r="K28" s="279"/>
    </row>
    <row r="29" spans="1:11" ht="22.5" x14ac:dyDescent="0.2">
      <c r="A29" s="272">
        <v>6</v>
      </c>
      <c r="B29" s="277" t="s">
        <v>665</v>
      </c>
      <c r="C29" s="301" t="s">
        <v>666</v>
      </c>
      <c r="D29" s="279" t="s">
        <v>141</v>
      </c>
      <c r="E29" s="282">
        <v>0.33000000000000007</v>
      </c>
      <c r="F29" s="285"/>
      <c r="G29" s="286">
        <f>E29*F29</f>
        <v>0</v>
      </c>
      <c r="H29" s="279">
        <v>0</v>
      </c>
      <c r="I29" s="279">
        <v>0</v>
      </c>
      <c r="J29" s="279">
        <v>0</v>
      </c>
      <c r="K29" s="279">
        <v>0</v>
      </c>
    </row>
    <row r="30" spans="1:11" x14ac:dyDescent="0.2">
      <c r="A30" s="272"/>
      <c r="B30" s="277"/>
      <c r="C30" s="302" t="s">
        <v>736</v>
      </c>
      <c r="D30" s="280"/>
      <c r="E30" s="283">
        <v>0.33</v>
      </c>
      <c r="F30" s="286"/>
      <c r="G30" s="286"/>
      <c r="H30" s="279"/>
      <c r="I30" s="279"/>
      <c r="J30" s="279"/>
      <c r="K30" s="279"/>
    </row>
    <row r="31" spans="1:11" x14ac:dyDescent="0.2">
      <c r="A31" s="272">
        <v>7</v>
      </c>
      <c r="B31" s="277" t="s">
        <v>667</v>
      </c>
      <c r="C31" s="301" t="s">
        <v>668</v>
      </c>
      <c r="D31" s="279" t="s">
        <v>247</v>
      </c>
      <c r="E31" s="282">
        <v>0.87945000000000007</v>
      </c>
      <c r="F31" s="285"/>
      <c r="G31" s="286">
        <f>E31*F31</f>
        <v>0</v>
      </c>
      <c r="H31" s="279">
        <v>1</v>
      </c>
      <c r="I31" s="279">
        <v>0.87944999999999995</v>
      </c>
      <c r="J31" s="279">
        <v>0</v>
      </c>
      <c r="K31" s="279">
        <v>0</v>
      </c>
    </row>
    <row r="32" spans="1:11" x14ac:dyDescent="0.2">
      <c r="A32" s="272"/>
      <c r="B32" s="277"/>
      <c r="C32" s="302" t="s">
        <v>737</v>
      </c>
      <c r="D32" s="280"/>
      <c r="E32" s="283">
        <v>0.87944999999999995</v>
      </c>
      <c r="F32" s="286"/>
      <c r="G32" s="286"/>
      <c r="H32" s="279"/>
      <c r="I32" s="279"/>
      <c r="J32" s="279"/>
      <c r="K32" s="279"/>
    </row>
    <row r="33" spans="1:11" x14ac:dyDescent="0.2">
      <c r="A33" s="273" t="s">
        <v>137</v>
      </c>
      <c r="B33" s="278" t="s">
        <v>646</v>
      </c>
      <c r="C33" s="303" t="s">
        <v>647</v>
      </c>
      <c r="D33" s="281"/>
      <c r="E33" s="284"/>
      <c r="F33" s="287"/>
      <c r="G33" s="287">
        <f>SUM(G34:G43)</f>
        <v>0</v>
      </c>
      <c r="H33" s="281"/>
      <c r="I33" s="281">
        <v>9.8369900000000001</v>
      </c>
      <c r="J33" s="281"/>
      <c r="K33" s="281">
        <v>0</v>
      </c>
    </row>
    <row r="34" spans="1:11" ht="22.5" x14ac:dyDescent="0.2">
      <c r="A34" s="272">
        <v>8</v>
      </c>
      <c r="B34" s="277" t="s">
        <v>669</v>
      </c>
      <c r="C34" s="301" t="s">
        <v>670</v>
      </c>
      <c r="D34" s="279" t="s">
        <v>141</v>
      </c>
      <c r="E34" s="282">
        <v>3.8326800000000008</v>
      </c>
      <c r="F34" s="285"/>
      <c r="G34" s="286">
        <f>E34*F34</f>
        <v>0</v>
      </c>
      <c r="H34" s="279">
        <v>2.5249999999999999</v>
      </c>
      <c r="I34" s="279">
        <v>9.6775199999999995</v>
      </c>
      <c r="J34" s="279">
        <v>0</v>
      </c>
      <c r="K34" s="279">
        <v>0</v>
      </c>
    </row>
    <row r="35" spans="1:11" x14ac:dyDescent="0.2">
      <c r="A35" s="272"/>
      <c r="B35" s="277"/>
      <c r="C35" s="302" t="s">
        <v>738</v>
      </c>
      <c r="D35" s="280"/>
      <c r="E35" s="283">
        <v>0.65844000000000003</v>
      </c>
      <c r="F35" s="286"/>
      <c r="G35" s="286"/>
      <c r="H35" s="279"/>
      <c r="I35" s="279"/>
      <c r="J35" s="279"/>
      <c r="K35" s="279"/>
    </row>
    <row r="36" spans="1:11" x14ac:dyDescent="0.2">
      <c r="A36" s="272"/>
      <c r="B36" s="277"/>
      <c r="C36" s="302" t="s">
        <v>739</v>
      </c>
      <c r="D36" s="280"/>
      <c r="E36" s="283">
        <v>0.65471999999999997</v>
      </c>
      <c r="F36" s="286"/>
      <c r="G36" s="286"/>
      <c r="H36" s="279"/>
      <c r="I36" s="279"/>
      <c r="J36" s="279"/>
      <c r="K36" s="279"/>
    </row>
    <row r="37" spans="1:11" x14ac:dyDescent="0.2">
      <c r="A37" s="272"/>
      <c r="B37" s="277"/>
      <c r="C37" s="302" t="s">
        <v>740</v>
      </c>
      <c r="D37" s="280"/>
      <c r="E37" s="283">
        <v>0.63719999999999999</v>
      </c>
      <c r="F37" s="286"/>
      <c r="G37" s="286"/>
      <c r="H37" s="279"/>
      <c r="I37" s="279"/>
      <c r="J37" s="279"/>
      <c r="K37" s="279"/>
    </row>
    <row r="38" spans="1:11" x14ac:dyDescent="0.2">
      <c r="A38" s="272"/>
      <c r="B38" s="277"/>
      <c r="C38" s="302" t="s">
        <v>741</v>
      </c>
      <c r="D38" s="280"/>
      <c r="E38" s="283">
        <v>0.66215999999999997</v>
      </c>
      <c r="F38" s="286"/>
      <c r="G38" s="286"/>
      <c r="H38" s="279"/>
      <c r="I38" s="279"/>
      <c r="J38" s="279"/>
      <c r="K38" s="279"/>
    </row>
    <row r="39" spans="1:11" x14ac:dyDescent="0.2">
      <c r="A39" s="272"/>
      <c r="B39" s="277"/>
      <c r="C39" s="302" t="s">
        <v>741</v>
      </c>
      <c r="D39" s="280"/>
      <c r="E39" s="283">
        <v>0.66215999999999997</v>
      </c>
      <c r="F39" s="286"/>
      <c r="G39" s="286"/>
      <c r="H39" s="279"/>
      <c r="I39" s="279"/>
      <c r="J39" s="279"/>
      <c r="K39" s="279"/>
    </row>
    <row r="40" spans="1:11" x14ac:dyDescent="0.2">
      <c r="A40" s="272"/>
      <c r="B40" s="277"/>
      <c r="C40" s="302" t="s">
        <v>742</v>
      </c>
      <c r="D40" s="280"/>
      <c r="E40" s="283">
        <v>0.55800000000000005</v>
      </c>
      <c r="F40" s="286"/>
      <c r="G40" s="286"/>
      <c r="H40" s="279"/>
      <c r="I40" s="279"/>
      <c r="J40" s="279"/>
      <c r="K40" s="279"/>
    </row>
    <row r="41" spans="1:11" ht="22.5" x14ac:dyDescent="0.2">
      <c r="A41" s="272">
        <v>9</v>
      </c>
      <c r="B41" s="277" t="s">
        <v>671</v>
      </c>
      <c r="C41" s="301" t="s">
        <v>672</v>
      </c>
      <c r="D41" s="279" t="s">
        <v>169</v>
      </c>
      <c r="E41" s="282">
        <v>4.0679999999999996</v>
      </c>
      <c r="F41" s="285"/>
      <c r="G41" s="286">
        <f>E41*F41</f>
        <v>0</v>
      </c>
      <c r="H41" s="279">
        <v>3.9199999999999999E-2</v>
      </c>
      <c r="I41" s="279">
        <v>0.15947</v>
      </c>
      <c r="J41" s="279">
        <v>0</v>
      </c>
      <c r="K41" s="279">
        <v>0</v>
      </c>
    </row>
    <row r="42" spans="1:11" x14ac:dyDescent="0.2">
      <c r="A42" s="272"/>
      <c r="B42" s="277"/>
      <c r="C42" s="302" t="s">
        <v>743</v>
      </c>
      <c r="D42" s="280"/>
      <c r="E42" s="283">
        <v>4.0679999999999996</v>
      </c>
      <c r="F42" s="286"/>
      <c r="G42" s="286"/>
      <c r="H42" s="279"/>
      <c r="I42" s="279"/>
      <c r="J42" s="279"/>
      <c r="K42" s="279"/>
    </row>
    <row r="43" spans="1:11" ht="22.5" x14ac:dyDescent="0.2">
      <c r="A43" s="272">
        <v>10</v>
      </c>
      <c r="B43" s="277" t="s">
        <v>673</v>
      </c>
      <c r="C43" s="301" t="s">
        <v>674</v>
      </c>
      <c r="D43" s="279" t="s">
        <v>169</v>
      </c>
      <c r="E43" s="282">
        <v>4.0679999999999996</v>
      </c>
      <c r="F43" s="285"/>
      <c r="G43" s="286">
        <f>E43*F43</f>
        <v>0</v>
      </c>
      <c r="H43" s="279">
        <v>0</v>
      </c>
      <c r="I43" s="279">
        <v>0</v>
      </c>
      <c r="J43" s="279">
        <v>0</v>
      </c>
      <c r="K43" s="279">
        <v>0</v>
      </c>
    </row>
    <row r="44" spans="1:11" x14ac:dyDescent="0.2">
      <c r="A44" s="273" t="s">
        <v>137</v>
      </c>
      <c r="B44" s="278" t="s">
        <v>648</v>
      </c>
      <c r="C44" s="303" t="s">
        <v>649</v>
      </c>
      <c r="D44" s="281"/>
      <c r="E44" s="284"/>
      <c r="F44" s="287"/>
      <c r="G44" s="287">
        <f>SUM(G45:G49)</f>
        <v>0</v>
      </c>
      <c r="H44" s="281"/>
      <c r="I44" s="281">
        <v>1.1864600000000001</v>
      </c>
      <c r="J44" s="281"/>
      <c r="K44" s="281">
        <v>0</v>
      </c>
    </row>
    <row r="45" spans="1:11" ht="22.5" x14ac:dyDescent="0.2">
      <c r="A45" s="272">
        <v>11</v>
      </c>
      <c r="B45" s="277" t="s">
        <v>675</v>
      </c>
      <c r="C45" s="301" t="s">
        <v>676</v>
      </c>
      <c r="D45" s="279" t="s">
        <v>141</v>
      </c>
      <c r="E45" s="282">
        <v>0.44834999999999997</v>
      </c>
      <c r="F45" s="285"/>
      <c r="G45" s="286">
        <f>E45*F45</f>
        <v>0</v>
      </c>
      <c r="H45" s="279">
        <v>2.52508</v>
      </c>
      <c r="I45" s="279">
        <v>1.13212</v>
      </c>
      <c r="J45" s="279">
        <v>0</v>
      </c>
      <c r="K45" s="279">
        <v>0</v>
      </c>
    </row>
    <row r="46" spans="1:11" x14ac:dyDescent="0.2">
      <c r="A46" s="272"/>
      <c r="B46" s="277"/>
      <c r="C46" s="302" t="s">
        <v>744</v>
      </c>
      <c r="D46" s="280"/>
      <c r="E46" s="283">
        <v>0.44835000000000003</v>
      </c>
      <c r="F46" s="286"/>
      <c r="G46" s="286"/>
      <c r="H46" s="279"/>
      <c r="I46" s="279"/>
      <c r="J46" s="279"/>
      <c r="K46" s="279"/>
    </row>
    <row r="47" spans="1:11" ht="22.5" x14ac:dyDescent="0.2">
      <c r="A47" s="272">
        <v>12</v>
      </c>
      <c r="B47" s="277" t="s">
        <v>677</v>
      </c>
      <c r="C47" s="301" t="s">
        <v>678</v>
      </c>
      <c r="D47" s="279" t="s">
        <v>169</v>
      </c>
      <c r="E47" s="282">
        <v>1.1819999999999999</v>
      </c>
      <c r="F47" s="285"/>
      <c r="G47" s="286">
        <f>E47*F47</f>
        <v>0</v>
      </c>
      <c r="H47" s="279">
        <v>4.5969999999999997E-2</v>
      </c>
      <c r="I47" s="279">
        <v>5.4339999999999999E-2</v>
      </c>
      <c r="J47" s="279">
        <v>0</v>
      </c>
      <c r="K47" s="279">
        <v>0</v>
      </c>
    </row>
    <row r="48" spans="1:11" x14ac:dyDescent="0.2">
      <c r="A48" s="272"/>
      <c r="B48" s="277"/>
      <c r="C48" s="302" t="s">
        <v>745</v>
      </c>
      <c r="D48" s="280"/>
      <c r="E48" s="283">
        <v>1.1819999999999999</v>
      </c>
      <c r="F48" s="286"/>
      <c r="G48" s="286"/>
      <c r="H48" s="279"/>
      <c r="I48" s="279"/>
      <c r="J48" s="279"/>
      <c r="K48" s="279"/>
    </row>
    <row r="49" spans="1:11" ht="22.5" x14ac:dyDescent="0.2">
      <c r="A49" s="272">
        <v>13</v>
      </c>
      <c r="B49" s="277" t="s">
        <v>679</v>
      </c>
      <c r="C49" s="301" t="s">
        <v>680</v>
      </c>
      <c r="D49" s="279" t="s">
        <v>169</v>
      </c>
      <c r="E49" s="282">
        <v>1.1819999999999999</v>
      </c>
      <c r="F49" s="285"/>
      <c r="G49" s="286">
        <f>E49*F49</f>
        <v>0</v>
      </c>
      <c r="H49" s="279">
        <v>0</v>
      </c>
      <c r="I49" s="279">
        <v>0</v>
      </c>
      <c r="J49" s="279">
        <v>0</v>
      </c>
      <c r="K49" s="279">
        <v>0</v>
      </c>
    </row>
    <row r="50" spans="1:11" ht="25.5" x14ac:dyDescent="0.2">
      <c r="A50" s="273" t="s">
        <v>137</v>
      </c>
      <c r="B50" s="278" t="s">
        <v>58</v>
      </c>
      <c r="C50" s="303" t="s">
        <v>59</v>
      </c>
      <c r="D50" s="281"/>
      <c r="E50" s="284"/>
      <c r="F50" s="287"/>
      <c r="G50" s="287">
        <f>SUM(G51:G53)</f>
        <v>0</v>
      </c>
      <c r="H50" s="281"/>
      <c r="I50" s="281">
        <v>3.0000000000000001E-3</v>
      </c>
      <c r="J50" s="281"/>
      <c r="K50" s="281">
        <v>0</v>
      </c>
    </row>
    <row r="51" spans="1:11" ht="22.5" x14ac:dyDescent="0.2">
      <c r="A51" s="272">
        <v>14</v>
      </c>
      <c r="B51" s="277" t="s">
        <v>681</v>
      </c>
      <c r="C51" s="301" t="s">
        <v>682</v>
      </c>
      <c r="D51" s="279" t="s">
        <v>164</v>
      </c>
      <c r="E51" s="282">
        <v>12</v>
      </c>
      <c r="F51" s="285"/>
      <c r="G51" s="286">
        <f>E51*F51</f>
        <v>0</v>
      </c>
      <c r="H51" s="279">
        <v>2.5000000000000001E-4</v>
      </c>
      <c r="I51" s="279">
        <v>3.0000000000000001E-3</v>
      </c>
      <c r="J51" s="279">
        <v>0</v>
      </c>
      <c r="K51" s="279">
        <v>0</v>
      </c>
    </row>
    <row r="52" spans="1:11" x14ac:dyDescent="0.2">
      <c r="A52" s="272"/>
      <c r="B52" s="277"/>
      <c r="C52" s="302" t="s">
        <v>683</v>
      </c>
      <c r="D52" s="280"/>
      <c r="E52" s="283">
        <v>12</v>
      </c>
      <c r="F52" s="286"/>
      <c r="G52" s="286"/>
      <c r="H52" s="279"/>
      <c r="I52" s="279"/>
      <c r="J52" s="279"/>
      <c r="K52" s="279"/>
    </row>
    <row r="53" spans="1:11" ht="22.5" x14ac:dyDescent="0.2">
      <c r="A53" s="272">
        <v>15</v>
      </c>
      <c r="B53" s="277" t="s">
        <v>684</v>
      </c>
      <c r="C53" s="301" t="s">
        <v>685</v>
      </c>
      <c r="D53" s="279" t="s">
        <v>164</v>
      </c>
      <c r="E53" s="282">
        <v>12</v>
      </c>
      <c r="F53" s="285"/>
      <c r="G53" s="286">
        <f>E53*F53</f>
        <v>0</v>
      </c>
      <c r="H53" s="279">
        <v>0</v>
      </c>
      <c r="I53" s="279">
        <v>0</v>
      </c>
      <c r="J53" s="279">
        <v>0</v>
      </c>
      <c r="K53" s="279">
        <v>0</v>
      </c>
    </row>
    <row r="54" spans="1:11" x14ac:dyDescent="0.2">
      <c r="A54" s="273" t="s">
        <v>137</v>
      </c>
      <c r="B54" s="278" t="s">
        <v>64</v>
      </c>
      <c r="C54" s="303" t="s">
        <v>65</v>
      </c>
      <c r="D54" s="281"/>
      <c r="E54" s="284"/>
      <c r="F54" s="287"/>
      <c r="G54" s="287">
        <f>G55</f>
        <v>0</v>
      </c>
      <c r="H54" s="281"/>
      <c r="I54" s="281">
        <v>0</v>
      </c>
      <c r="J54" s="281"/>
      <c r="K54" s="281">
        <v>0</v>
      </c>
    </row>
    <row r="55" spans="1:11" ht="22.5" x14ac:dyDescent="0.2">
      <c r="A55" s="272">
        <v>16</v>
      </c>
      <c r="B55" s="277" t="s">
        <v>686</v>
      </c>
      <c r="C55" s="301" t="s">
        <v>687</v>
      </c>
      <c r="D55" s="279" t="s">
        <v>247</v>
      </c>
      <c r="E55" s="282">
        <v>12.700000000000001</v>
      </c>
      <c r="F55" s="285"/>
      <c r="G55" s="286">
        <f>E55*F55</f>
        <v>0</v>
      </c>
      <c r="H55" s="279">
        <v>0</v>
      </c>
      <c r="I55" s="279">
        <v>0</v>
      </c>
      <c r="J55" s="279">
        <v>0</v>
      </c>
      <c r="K55" s="279">
        <v>0</v>
      </c>
    </row>
    <row r="56" spans="1:11" x14ac:dyDescent="0.2">
      <c r="A56" s="272"/>
      <c r="B56" s="277"/>
      <c r="C56" s="302" t="s">
        <v>746</v>
      </c>
      <c r="D56" s="280"/>
      <c r="E56" s="283">
        <v>12.7</v>
      </c>
      <c r="F56" s="286"/>
      <c r="G56" s="286"/>
      <c r="H56" s="279"/>
      <c r="I56" s="279"/>
      <c r="J56" s="279"/>
      <c r="K56" s="279"/>
    </row>
    <row r="57" spans="1:11" x14ac:dyDescent="0.2">
      <c r="A57" s="273" t="s">
        <v>137</v>
      </c>
      <c r="B57" s="278" t="s">
        <v>90</v>
      </c>
      <c r="C57" s="303" t="s">
        <v>91</v>
      </c>
      <c r="D57" s="281"/>
      <c r="E57" s="284"/>
      <c r="F57" s="287"/>
      <c r="G57" s="287">
        <f>SUM(G58:G74)</f>
        <v>0</v>
      </c>
      <c r="H57" s="281"/>
      <c r="I57" s="281">
        <v>0.70491999999999999</v>
      </c>
      <c r="J57" s="281"/>
      <c r="K57" s="281">
        <v>3.9010000000000003E-2</v>
      </c>
    </row>
    <row r="58" spans="1:11" ht="33.75" x14ac:dyDescent="0.2">
      <c r="A58" s="272">
        <v>17</v>
      </c>
      <c r="B58" s="277" t="s">
        <v>688</v>
      </c>
      <c r="C58" s="301" t="s">
        <v>689</v>
      </c>
      <c r="D58" s="279" t="s">
        <v>231</v>
      </c>
      <c r="E58" s="282">
        <v>6.05</v>
      </c>
      <c r="F58" s="285"/>
      <c r="G58" s="286">
        <f>E58*F58</f>
        <v>0</v>
      </c>
      <c r="H58" s="279">
        <v>4.0899999999999999E-3</v>
      </c>
      <c r="I58" s="279">
        <v>2.4740000000000002E-2</v>
      </c>
      <c r="J58" s="279">
        <v>0</v>
      </c>
      <c r="K58" s="279">
        <v>0</v>
      </c>
    </row>
    <row r="59" spans="1:11" ht="22.5" x14ac:dyDescent="0.2">
      <c r="A59" s="272"/>
      <c r="B59" s="277"/>
      <c r="C59" s="302" t="s">
        <v>690</v>
      </c>
      <c r="D59" s="280"/>
      <c r="E59" s="283">
        <v>6.05</v>
      </c>
      <c r="F59" s="286"/>
      <c r="G59" s="286"/>
      <c r="H59" s="279"/>
      <c r="I59" s="279"/>
      <c r="J59" s="279"/>
      <c r="K59" s="279"/>
    </row>
    <row r="60" spans="1:11" ht="22.5" x14ac:dyDescent="0.2">
      <c r="A60" s="272">
        <v>18</v>
      </c>
      <c r="B60" s="277" t="s">
        <v>691</v>
      </c>
      <c r="C60" s="301" t="s">
        <v>692</v>
      </c>
      <c r="D60" s="279" t="s">
        <v>141</v>
      </c>
      <c r="E60" s="282">
        <v>2.904E-2</v>
      </c>
      <c r="F60" s="285"/>
      <c r="G60" s="286">
        <f>E60*F60</f>
        <v>0</v>
      </c>
      <c r="H60" s="279">
        <v>1.549E-2</v>
      </c>
      <c r="I60" s="279">
        <v>4.4999999999999999E-4</v>
      </c>
      <c r="J60" s="279">
        <v>0</v>
      </c>
      <c r="K60" s="279">
        <v>0</v>
      </c>
    </row>
    <row r="61" spans="1:11" x14ac:dyDescent="0.2">
      <c r="A61" s="272"/>
      <c r="B61" s="277"/>
      <c r="C61" s="302" t="s">
        <v>693</v>
      </c>
      <c r="D61" s="280"/>
      <c r="E61" s="283">
        <v>2.904E-2</v>
      </c>
      <c r="F61" s="286"/>
      <c r="G61" s="286"/>
      <c r="H61" s="279"/>
      <c r="I61" s="279"/>
      <c r="J61" s="279"/>
      <c r="K61" s="279"/>
    </row>
    <row r="62" spans="1:11" ht="33.75" x14ac:dyDescent="0.2">
      <c r="A62" s="272">
        <v>19</v>
      </c>
      <c r="B62" s="277" t="s">
        <v>694</v>
      </c>
      <c r="C62" s="301" t="s">
        <v>695</v>
      </c>
      <c r="D62" s="279" t="s">
        <v>164</v>
      </c>
      <c r="E62" s="282">
        <v>1</v>
      </c>
      <c r="F62" s="285"/>
      <c r="G62" s="286">
        <f>E62*F62</f>
        <v>0</v>
      </c>
      <c r="H62" s="279">
        <v>0</v>
      </c>
      <c r="I62" s="279">
        <v>0</v>
      </c>
      <c r="J62" s="279">
        <v>0</v>
      </c>
      <c r="K62" s="279">
        <v>0</v>
      </c>
    </row>
    <row r="63" spans="1:11" x14ac:dyDescent="0.2">
      <c r="A63" s="272"/>
      <c r="B63" s="277"/>
      <c r="C63" s="350" t="s">
        <v>696</v>
      </c>
      <c r="D63" s="351"/>
      <c r="E63" s="352"/>
      <c r="F63" s="353"/>
      <c r="G63" s="354"/>
      <c r="H63" s="279"/>
      <c r="I63" s="279"/>
      <c r="J63" s="279"/>
      <c r="K63" s="279"/>
    </row>
    <row r="64" spans="1:11" x14ac:dyDescent="0.2">
      <c r="A64" s="272"/>
      <c r="B64" s="277"/>
      <c r="C64" s="350" t="s">
        <v>697</v>
      </c>
      <c r="D64" s="351"/>
      <c r="E64" s="352"/>
      <c r="F64" s="353"/>
      <c r="G64" s="354"/>
      <c r="H64" s="279"/>
      <c r="I64" s="279"/>
      <c r="J64" s="279"/>
      <c r="K64" s="279"/>
    </row>
    <row r="65" spans="1:11" x14ac:dyDescent="0.2">
      <c r="A65" s="272"/>
      <c r="B65" s="277"/>
      <c r="C65" s="350" t="s">
        <v>698</v>
      </c>
      <c r="D65" s="351"/>
      <c r="E65" s="352"/>
      <c r="F65" s="353"/>
      <c r="G65" s="354"/>
      <c r="H65" s="279"/>
      <c r="I65" s="279"/>
      <c r="J65" s="279"/>
      <c r="K65" s="279"/>
    </row>
    <row r="66" spans="1:11" ht="33.75" x14ac:dyDescent="0.2">
      <c r="A66" s="272">
        <v>20</v>
      </c>
      <c r="B66" s="277" t="s">
        <v>699</v>
      </c>
      <c r="C66" s="301" t="s">
        <v>700</v>
      </c>
      <c r="D66" s="279" t="s">
        <v>169</v>
      </c>
      <c r="E66" s="282">
        <v>22.785000000000004</v>
      </c>
      <c r="F66" s="285"/>
      <c r="G66" s="286">
        <f>E66*F66</f>
        <v>0</v>
      </c>
      <c r="H66" s="279">
        <v>2.9700000000000001E-2</v>
      </c>
      <c r="I66" s="279">
        <v>0.67671000000000003</v>
      </c>
      <c r="J66" s="279">
        <v>0</v>
      </c>
      <c r="K66" s="279">
        <v>0</v>
      </c>
    </row>
    <row r="67" spans="1:11" x14ac:dyDescent="0.2">
      <c r="A67" s="272"/>
      <c r="B67" s="277"/>
      <c r="C67" s="302" t="s">
        <v>747</v>
      </c>
      <c r="D67" s="280"/>
      <c r="E67" s="283">
        <v>3.12</v>
      </c>
      <c r="F67" s="286"/>
      <c r="G67" s="286"/>
      <c r="H67" s="279"/>
      <c r="I67" s="279"/>
      <c r="J67" s="279"/>
      <c r="K67" s="279"/>
    </row>
    <row r="68" spans="1:11" x14ac:dyDescent="0.2">
      <c r="A68" s="272"/>
      <c r="B68" s="277"/>
      <c r="C68" s="302" t="s">
        <v>748</v>
      </c>
      <c r="D68" s="280"/>
      <c r="E68" s="283">
        <v>10.8</v>
      </c>
      <c r="F68" s="286"/>
      <c r="G68" s="286"/>
      <c r="H68" s="279"/>
      <c r="I68" s="279"/>
      <c r="J68" s="279"/>
      <c r="K68" s="279"/>
    </row>
    <row r="69" spans="1:11" x14ac:dyDescent="0.2">
      <c r="A69" s="272"/>
      <c r="B69" s="277"/>
      <c r="C69" s="302" t="s">
        <v>749</v>
      </c>
      <c r="D69" s="280"/>
      <c r="E69" s="283">
        <v>2.25</v>
      </c>
      <c r="F69" s="286"/>
      <c r="G69" s="286"/>
      <c r="H69" s="279"/>
      <c r="I69" s="279"/>
      <c r="J69" s="279"/>
      <c r="K69" s="279"/>
    </row>
    <row r="70" spans="1:11" x14ac:dyDescent="0.2">
      <c r="A70" s="272"/>
      <c r="B70" s="277"/>
      <c r="C70" s="302" t="s">
        <v>750</v>
      </c>
      <c r="D70" s="280"/>
      <c r="E70" s="283">
        <v>6.6150000000000002</v>
      </c>
      <c r="F70" s="286"/>
      <c r="G70" s="286"/>
      <c r="H70" s="279"/>
      <c r="I70" s="279"/>
      <c r="J70" s="279"/>
      <c r="K70" s="279"/>
    </row>
    <row r="71" spans="1:11" ht="22.5" x14ac:dyDescent="0.2">
      <c r="A71" s="272">
        <v>21</v>
      </c>
      <c r="B71" s="277" t="s">
        <v>444</v>
      </c>
      <c r="C71" s="301" t="s">
        <v>445</v>
      </c>
      <c r="D71" s="279" t="s">
        <v>141</v>
      </c>
      <c r="E71" s="282">
        <v>0.92749999999999999</v>
      </c>
      <c r="F71" s="285"/>
      <c r="G71" s="286">
        <f>E71*F71</f>
        <v>0</v>
      </c>
      <c r="H71" s="279">
        <v>2.9499999999999999E-3</v>
      </c>
      <c r="I71" s="279">
        <v>2.7399999999999998E-3</v>
      </c>
      <c r="J71" s="279">
        <v>0</v>
      </c>
      <c r="K71" s="279">
        <v>0</v>
      </c>
    </row>
    <row r="72" spans="1:11" x14ac:dyDescent="0.2">
      <c r="A72" s="272"/>
      <c r="B72" s="277"/>
      <c r="C72" s="302" t="s">
        <v>751</v>
      </c>
      <c r="D72" s="280"/>
      <c r="E72" s="283">
        <v>1.1392500000000001</v>
      </c>
      <c r="F72" s="286"/>
      <c r="G72" s="286"/>
      <c r="H72" s="279"/>
      <c r="I72" s="279"/>
      <c r="J72" s="279"/>
      <c r="K72" s="279"/>
    </row>
    <row r="73" spans="1:11" ht="22.5" x14ac:dyDescent="0.2">
      <c r="A73" s="272">
        <v>22</v>
      </c>
      <c r="B73" s="277" t="s">
        <v>701</v>
      </c>
      <c r="C73" s="301" t="s">
        <v>702</v>
      </c>
      <c r="D73" s="279" t="s">
        <v>169</v>
      </c>
      <c r="E73" s="282">
        <v>1.7729999999999999</v>
      </c>
      <c r="F73" s="285"/>
      <c r="G73" s="286">
        <f>E73*F73</f>
        <v>0</v>
      </c>
      <c r="H73" s="279">
        <v>1.6000000000000001E-4</v>
      </c>
      <c r="I73" s="279">
        <v>2.7999999999999998E-4</v>
      </c>
      <c r="J73" s="279">
        <v>2.1999999999999999E-2</v>
      </c>
      <c r="K73" s="279">
        <v>3.9010000000000003E-2</v>
      </c>
    </row>
    <row r="74" spans="1:11" x14ac:dyDescent="0.2">
      <c r="A74" s="272"/>
      <c r="B74" s="277"/>
      <c r="C74" s="302" t="s">
        <v>703</v>
      </c>
      <c r="D74" s="280"/>
      <c r="E74" s="283">
        <v>1.7729999999999999</v>
      </c>
      <c r="F74" s="286"/>
      <c r="G74" s="286"/>
      <c r="H74" s="279"/>
      <c r="I74" s="279"/>
      <c r="J74" s="279"/>
      <c r="K74" s="279"/>
    </row>
    <row r="75" spans="1:11" x14ac:dyDescent="0.2">
      <c r="A75" s="273" t="s">
        <v>137</v>
      </c>
      <c r="B75" s="278" t="s">
        <v>96</v>
      </c>
      <c r="C75" s="303" t="s">
        <v>97</v>
      </c>
      <c r="D75" s="281"/>
      <c r="E75" s="284"/>
      <c r="F75" s="287"/>
      <c r="G75" s="287">
        <f>G76</f>
        <v>0</v>
      </c>
      <c r="H75" s="281"/>
      <c r="I75" s="281">
        <v>3.1800000000000001E-3</v>
      </c>
      <c r="J75" s="281"/>
      <c r="K75" s="281">
        <v>0</v>
      </c>
    </row>
    <row r="76" spans="1:11" ht="22.5" x14ac:dyDescent="0.2">
      <c r="A76" s="272">
        <v>23</v>
      </c>
      <c r="B76" s="277" t="s">
        <v>704</v>
      </c>
      <c r="C76" s="301" t="s">
        <v>705</v>
      </c>
      <c r="D76" s="279" t="s">
        <v>169</v>
      </c>
      <c r="E76" s="282">
        <v>19.858999999999998</v>
      </c>
      <c r="F76" s="285"/>
      <c r="G76" s="286">
        <f>E76*F76</f>
        <v>0</v>
      </c>
      <c r="H76" s="279">
        <v>1.6000000000000001E-4</v>
      </c>
      <c r="I76" s="279">
        <v>3.1800000000000001E-3</v>
      </c>
      <c r="J76" s="279">
        <v>0</v>
      </c>
      <c r="K76" s="279">
        <v>0</v>
      </c>
    </row>
    <row r="77" spans="1:11" x14ac:dyDescent="0.2">
      <c r="A77" s="272"/>
      <c r="B77" s="277"/>
      <c r="C77" s="302" t="s">
        <v>752</v>
      </c>
      <c r="D77" s="280"/>
      <c r="E77" s="283">
        <v>10.401999999999999</v>
      </c>
      <c r="F77" s="286"/>
      <c r="G77" s="286"/>
      <c r="H77" s="279"/>
      <c r="I77" s="279"/>
      <c r="J77" s="279"/>
      <c r="K77" s="279"/>
    </row>
    <row r="78" spans="1:11" x14ac:dyDescent="0.2">
      <c r="A78" s="272"/>
      <c r="B78" s="277"/>
      <c r="C78" s="302" t="s">
        <v>753</v>
      </c>
      <c r="D78" s="280"/>
      <c r="E78" s="283">
        <v>9.4570000000000007</v>
      </c>
      <c r="F78" s="286"/>
      <c r="G78" s="286"/>
      <c r="H78" s="279"/>
      <c r="I78" s="279"/>
      <c r="J78" s="279"/>
      <c r="K78" s="279"/>
    </row>
    <row r="79" spans="1:11" x14ac:dyDescent="0.2">
      <c r="A79" s="273" t="s">
        <v>137</v>
      </c>
      <c r="B79" s="278" t="s">
        <v>650</v>
      </c>
      <c r="C79" s="303" t="s">
        <v>651</v>
      </c>
      <c r="D79" s="281"/>
      <c r="E79" s="284"/>
      <c r="F79" s="287"/>
      <c r="G79" s="287">
        <f>G80</f>
        <v>0</v>
      </c>
      <c r="H79" s="281"/>
      <c r="I79" s="281">
        <v>6.7210000000000006E-2</v>
      </c>
      <c r="J79" s="281"/>
      <c r="K79" s="281">
        <v>0</v>
      </c>
    </row>
    <row r="80" spans="1:11" x14ac:dyDescent="0.2">
      <c r="A80" s="272">
        <v>24</v>
      </c>
      <c r="B80" s="277" t="s">
        <v>706</v>
      </c>
      <c r="C80" s="301" t="s">
        <v>707</v>
      </c>
      <c r="D80" s="279" t="s">
        <v>708</v>
      </c>
      <c r="E80" s="282">
        <v>1120.1969200000001</v>
      </c>
      <c r="F80" s="285"/>
      <c r="G80" s="286">
        <f>E80*F80</f>
        <v>0</v>
      </c>
      <c r="H80" s="279">
        <v>6.0000000000000002E-5</v>
      </c>
      <c r="I80" s="279">
        <v>6.7210000000000006E-2</v>
      </c>
      <c r="J80" s="279">
        <v>0</v>
      </c>
      <c r="K80" s="279">
        <v>0</v>
      </c>
    </row>
    <row r="81" spans="1:11" x14ac:dyDescent="0.2">
      <c r="A81" s="272"/>
      <c r="B81" s="277"/>
      <c r="C81" s="302" t="s">
        <v>709</v>
      </c>
      <c r="D81" s="280"/>
      <c r="E81" s="283">
        <v>25.2</v>
      </c>
      <c r="F81" s="286"/>
      <c r="G81" s="286"/>
      <c r="H81" s="279"/>
      <c r="I81" s="279"/>
      <c r="J81" s="279"/>
      <c r="K81" s="279"/>
    </row>
    <row r="82" spans="1:11" x14ac:dyDescent="0.2">
      <c r="A82" s="272"/>
      <c r="B82" s="277"/>
      <c r="C82" s="302" t="s">
        <v>710</v>
      </c>
      <c r="D82" s="280"/>
      <c r="E82" s="283">
        <v>2</v>
      </c>
      <c r="F82" s="286"/>
      <c r="G82" s="286"/>
      <c r="H82" s="279"/>
      <c r="I82" s="279"/>
      <c r="J82" s="279"/>
      <c r="K82" s="279"/>
    </row>
    <row r="83" spans="1:11" ht="33.75" x14ac:dyDescent="0.2">
      <c r="A83" s="272"/>
      <c r="B83" s="277"/>
      <c r="C83" s="302" t="s">
        <v>754</v>
      </c>
      <c r="D83" s="280"/>
      <c r="E83" s="283">
        <v>200.16</v>
      </c>
      <c r="F83" s="286"/>
      <c r="G83" s="286"/>
      <c r="H83" s="279"/>
      <c r="I83" s="279"/>
      <c r="J83" s="279"/>
      <c r="K83" s="279"/>
    </row>
    <row r="84" spans="1:11" x14ac:dyDescent="0.2">
      <c r="A84" s="272"/>
      <c r="B84" s="277"/>
      <c r="C84" s="302" t="s">
        <v>755</v>
      </c>
      <c r="D84" s="280"/>
      <c r="E84" s="283">
        <v>157.82400000000001</v>
      </c>
      <c r="F84" s="286"/>
      <c r="G84" s="286"/>
      <c r="H84" s="279"/>
      <c r="I84" s="279"/>
      <c r="J84" s="279"/>
      <c r="K84" s="279"/>
    </row>
    <row r="85" spans="1:11" ht="33.75" x14ac:dyDescent="0.2">
      <c r="A85" s="272"/>
      <c r="B85" s="277"/>
      <c r="C85" s="302" t="s">
        <v>756</v>
      </c>
      <c r="D85" s="280"/>
      <c r="E85" s="283">
        <v>378.49770000000001</v>
      </c>
      <c r="F85" s="286"/>
      <c r="G85" s="286"/>
      <c r="H85" s="279"/>
      <c r="I85" s="279"/>
      <c r="J85" s="279"/>
      <c r="K85" s="279"/>
    </row>
    <row r="86" spans="1:11" ht="33.75" x14ac:dyDescent="0.2">
      <c r="A86" s="272"/>
      <c r="B86" s="277"/>
      <c r="C86" s="302" t="s">
        <v>757</v>
      </c>
      <c r="D86" s="280"/>
      <c r="E86" s="283">
        <v>173.82978</v>
      </c>
      <c r="F86" s="286"/>
      <c r="G86" s="286"/>
      <c r="H86" s="279"/>
      <c r="I86" s="279"/>
      <c r="J86" s="279"/>
      <c r="K86" s="279"/>
    </row>
    <row r="87" spans="1:11" ht="33.75" x14ac:dyDescent="0.2">
      <c r="A87" s="272"/>
      <c r="B87" s="277"/>
      <c r="C87" s="302" t="s">
        <v>758</v>
      </c>
      <c r="D87" s="280"/>
      <c r="E87" s="283">
        <v>165.48344</v>
      </c>
      <c r="F87" s="286"/>
      <c r="G87" s="286"/>
      <c r="H87" s="279"/>
      <c r="I87" s="279"/>
      <c r="J87" s="279"/>
      <c r="K87" s="279"/>
    </row>
    <row r="88" spans="1:11" ht="22.5" x14ac:dyDescent="0.2">
      <c r="A88" s="272"/>
      <c r="B88" s="277"/>
      <c r="C88" s="302" t="s">
        <v>711</v>
      </c>
      <c r="D88" s="280"/>
      <c r="E88" s="283">
        <v>17.202000000000002</v>
      </c>
      <c r="F88" s="286"/>
      <c r="G88" s="286"/>
      <c r="H88" s="279"/>
      <c r="I88" s="279"/>
      <c r="J88" s="279"/>
      <c r="K88" s="279"/>
    </row>
    <row r="89" spans="1:11" x14ac:dyDescent="0.2">
      <c r="A89" s="273" t="s">
        <v>137</v>
      </c>
      <c r="B89" s="278" t="s">
        <v>102</v>
      </c>
      <c r="C89" s="303" t="s">
        <v>103</v>
      </c>
      <c r="D89" s="281"/>
      <c r="E89" s="284"/>
      <c r="F89" s="287"/>
      <c r="G89" s="287">
        <f>SUM(G90:G101)</f>
        <v>0</v>
      </c>
      <c r="H89" s="281"/>
      <c r="I89" s="281">
        <v>4.793E-2</v>
      </c>
      <c r="J89" s="281"/>
      <c r="K89" s="281">
        <v>0</v>
      </c>
    </row>
    <row r="90" spans="1:11" ht="22.5" x14ac:dyDescent="0.2">
      <c r="A90" s="272">
        <v>25</v>
      </c>
      <c r="B90" s="277" t="s">
        <v>712</v>
      </c>
      <c r="C90" s="301" t="s">
        <v>713</v>
      </c>
      <c r="D90" s="279" t="s">
        <v>169</v>
      </c>
      <c r="E90" s="282">
        <v>45.785920000000004</v>
      </c>
      <c r="F90" s="285"/>
      <c r="G90" s="286">
        <f>E90*F90</f>
        <v>0</v>
      </c>
      <c r="H90" s="279">
        <v>4.8000000000000001E-4</v>
      </c>
      <c r="I90" s="279">
        <v>2.198E-2</v>
      </c>
      <c r="J90" s="279">
        <v>0</v>
      </c>
      <c r="K90" s="279">
        <v>0</v>
      </c>
    </row>
    <row r="91" spans="1:11" ht="22.5" x14ac:dyDescent="0.2">
      <c r="A91" s="272"/>
      <c r="B91" s="277"/>
      <c r="C91" s="302" t="s">
        <v>714</v>
      </c>
      <c r="D91" s="280"/>
      <c r="E91" s="283">
        <v>0.30719999999999997</v>
      </c>
      <c r="F91" s="286"/>
      <c r="G91" s="286"/>
      <c r="H91" s="279"/>
      <c r="I91" s="279"/>
      <c r="J91" s="279"/>
      <c r="K91" s="279"/>
    </row>
    <row r="92" spans="1:11" x14ac:dyDescent="0.2">
      <c r="A92" s="272"/>
      <c r="B92" s="277"/>
      <c r="C92" s="302" t="s">
        <v>715</v>
      </c>
      <c r="D92" s="280"/>
      <c r="E92" s="283">
        <v>2.5600000000000001E-2</v>
      </c>
      <c r="F92" s="286"/>
      <c r="G92" s="286"/>
      <c r="H92" s="279"/>
      <c r="I92" s="279"/>
      <c r="J92" s="279"/>
      <c r="K92" s="279"/>
    </row>
    <row r="93" spans="1:11" ht="33.75" x14ac:dyDescent="0.2">
      <c r="A93" s="272"/>
      <c r="B93" s="277"/>
      <c r="C93" s="302" t="s">
        <v>759</v>
      </c>
      <c r="D93" s="280"/>
      <c r="E93" s="283">
        <v>6.9778000000000002</v>
      </c>
      <c r="F93" s="286"/>
      <c r="G93" s="286"/>
      <c r="H93" s="279"/>
      <c r="I93" s="279"/>
      <c r="J93" s="279"/>
      <c r="K93" s="279"/>
    </row>
    <row r="94" spans="1:11" ht="22.5" x14ac:dyDescent="0.2">
      <c r="A94" s="272"/>
      <c r="B94" s="277"/>
      <c r="C94" s="302" t="s">
        <v>716</v>
      </c>
      <c r="D94" s="280"/>
      <c r="E94" s="283">
        <v>4.8995199999999999</v>
      </c>
      <c r="F94" s="286"/>
      <c r="G94" s="286"/>
      <c r="H94" s="279"/>
      <c r="I94" s="279"/>
      <c r="J94" s="279"/>
      <c r="K94" s="279"/>
    </row>
    <row r="95" spans="1:11" ht="33.75" x14ac:dyDescent="0.2">
      <c r="A95" s="272"/>
      <c r="B95" s="277"/>
      <c r="C95" s="302" t="s">
        <v>760</v>
      </c>
      <c r="D95" s="280"/>
      <c r="E95" s="283">
        <v>16.863</v>
      </c>
      <c r="F95" s="286"/>
      <c r="G95" s="286"/>
      <c r="H95" s="279"/>
      <c r="I95" s="279"/>
      <c r="J95" s="279"/>
      <c r="K95" s="279"/>
    </row>
    <row r="96" spans="1:11" ht="33.75" x14ac:dyDescent="0.2">
      <c r="A96" s="272"/>
      <c r="B96" s="277"/>
      <c r="C96" s="302" t="s">
        <v>717</v>
      </c>
      <c r="D96" s="280"/>
      <c r="E96" s="283">
        <v>7.1795999999999998</v>
      </c>
      <c r="F96" s="286"/>
      <c r="G96" s="286"/>
      <c r="H96" s="279"/>
      <c r="I96" s="279"/>
      <c r="J96" s="279"/>
      <c r="K96" s="279"/>
    </row>
    <row r="97" spans="1:11" ht="33.75" x14ac:dyDescent="0.2">
      <c r="A97" s="272"/>
      <c r="B97" s="277"/>
      <c r="C97" s="302" t="s">
        <v>761</v>
      </c>
      <c r="D97" s="280"/>
      <c r="E97" s="283">
        <v>7.9352</v>
      </c>
      <c r="F97" s="286"/>
      <c r="G97" s="286"/>
      <c r="H97" s="279"/>
      <c r="I97" s="279"/>
      <c r="J97" s="279"/>
      <c r="K97" s="279"/>
    </row>
    <row r="98" spans="1:11" ht="22.5" x14ac:dyDescent="0.2">
      <c r="A98" s="272"/>
      <c r="B98" s="277"/>
      <c r="C98" s="302" t="s">
        <v>718</v>
      </c>
      <c r="D98" s="280"/>
      <c r="E98" s="283">
        <v>1.5980000000000001</v>
      </c>
      <c r="F98" s="286"/>
      <c r="G98" s="286"/>
      <c r="H98" s="279"/>
      <c r="I98" s="279"/>
      <c r="J98" s="279"/>
      <c r="K98" s="279"/>
    </row>
    <row r="99" spans="1:11" ht="22.5" x14ac:dyDescent="0.2">
      <c r="A99" s="272">
        <v>26</v>
      </c>
      <c r="B99" s="277" t="s">
        <v>719</v>
      </c>
      <c r="C99" s="301" t="s">
        <v>720</v>
      </c>
      <c r="D99" s="279" t="s">
        <v>169</v>
      </c>
      <c r="E99" s="282">
        <v>96.095300000000009</v>
      </c>
      <c r="F99" s="285"/>
      <c r="G99" s="286">
        <f>E99*F99</f>
        <v>0</v>
      </c>
      <c r="H99" s="279">
        <v>2.7E-4</v>
      </c>
      <c r="I99" s="279">
        <v>2.5950000000000001E-2</v>
      </c>
      <c r="J99" s="279">
        <v>0</v>
      </c>
      <c r="K99" s="279">
        <v>0</v>
      </c>
    </row>
    <row r="100" spans="1:11" x14ac:dyDescent="0.2">
      <c r="A100" s="272"/>
      <c r="B100" s="277"/>
      <c r="C100" s="302" t="s">
        <v>762</v>
      </c>
      <c r="D100" s="280"/>
      <c r="E100" s="283">
        <v>52.405500000000004</v>
      </c>
      <c r="F100" s="286"/>
      <c r="G100" s="286"/>
      <c r="H100" s="279"/>
      <c r="I100" s="279"/>
      <c r="J100" s="279"/>
      <c r="K100" s="279"/>
    </row>
    <row r="101" spans="1:11" x14ac:dyDescent="0.2">
      <c r="A101" s="272"/>
      <c r="B101" s="277"/>
      <c r="C101" s="302" t="s">
        <v>763</v>
      </c>
      <c r="D101" s="280"/>
      <c r="E101" s="283">
        <v>43.689799999999998</v>
      </c>
      <c r="F101" s="286"/>
      <c r="G101" s="286"/>
      <c r="H101" s="279"/>
      <c r="I101" s="279"/>
      <c r="J101" s="279"/>
      <c r="K101" s="279"/>
    </row>
    <row r="102" spans="1:11" x14ac:dyDescent="0.2">
      <c r="A102" s="273" t="s">
        <v>137</v>
      </c>
      <c r="B102" s="278" t="s">
        <v>110</v>
      </c>
      <c r="C102" s="303" t="s">
        <v>20</v>
      </c>
      <c r="D102" s="281"/>
      <c r="E102" s="284"/>
      <c r="F102" s="287"/>
      <c r="G102" s="287">
        <f>SUM(G103:G104)</f>
        <v>0</v>
      </c>
      <c r="H102" s="281"/>
      <c r="I102" s="281">
        <v>0</v>
      </c>
      <c r="J102" s="281"/>
      <c r="K102" s="281">
        <v>0</v>
      </c>
    </row>
    <row r="103" spans="1:11" x14ac:dyDescent="0.2">
      <c r="A103" s="272">
        <v>27</v>
      </c>
      <c r="B103" s="277" t="s">
        <v>634</v>
      </c>
      <c r="C103" s="301" t="s">
        <v>635</v>
      </c>
      <c r="D103" s="279" t="s">
        <v>636</v>
      </c>
      <c r="E103" s="282">
        <v>1</v>
      </c>
      <c r="F103" s="285"/>
      <c r="G103" s="286">
        <f>E103*F103</f>
        <v>0</v>
      </c>
      <c r="H103" s="279">
        <v>0</v>
      </c>
      <c r="I103" s="279">
        <v>0</v>
      </c>
      <c r="J103" s="279">
        <v>0</v>
      </c>
      <c r="K103" s="279">
        <v>0</v>
      </c>
    </row>
    <row r="104" spans="1:11" ht="22.5" x14ac:dyDescent="0.2">
      <c r="A104" s="295">
        <v>28</v>
      </c>
      <c r="B104" s="296" t="s">
        <v>637</v>
      </c>
      <c r="C104" s="304" t="s">
        <v>764</v>
      </c>
      <c r="D104" s="297" t="s">
        <v>636</v>
      </c>
      <c r="E104" s="298">
        <v>1</v>
      </c>
      <c r="F104" s="299"/>
      <c r="G104" s="300">
        <f>E104*F104</f>
        <v>0</v>
      </c>
      <c r="H104" s="297">
        <v>0</v>
      </c>
      <c r="I104" s="297">
        <v>0</v>
      </c>
      <c r="J104" s="297">
        <v>0</v>
      </c>
      <c r="K104" s="297">
        <v>0</v>
      </c>
    </row>
  </sheetData>
  <mergeCells count="7">
    <mergeCell ref="C65:G65"/>
    <mergeCell ref="A1:G1"/>
    <mergeCell ref="C2:G2"/>
    <mergeCell ref="C3:G3"/>
    <mergeCell ref="C4:G4"/>
    <mergeCell ref="C63:G63"/>
    <mergeCell ref="C64:G6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40</vt:i4>
      </vt:variant>
    </vt:vector>
  </HeadingPairs>
  <TitlesOfParts>
    <vt:vector size="46" baseType="lpstr">
      <vt:lpstr>CELKOVÁ REKAPITUALCE</vt:lpstr>
      <vt:lpstr>SO-01 REK</vt:lpstr>
      <vt:lpstr>VzorPolozky</vt:lpstr>
      <vt:lpstr>SO-01 VÝKAZ VÝMĚR</vt:lpstr>
      <vt:lpstr>SO-02 REK</vt:lpstr>
      <vt:lpstr>SO - 02 VÝKAZ VÝMĚR</vt:lpstr>
      <vt:lpstr>CenaCelkem</vt:lpstr>
      <vt:lpstr>CenaCelkemBezDPH</vt:lpstr>
      <vt:lpstr>cisloobjektu</vt:lpstr>
      <vt:lpstr>'SO-01 REK'!CisloStavby</vt:lpstr>
      <vt:lpstr>CisloStavebnihoRozpoctu</vt:lpstr>
      <vt:lpstr>dadresa</vt:lpstr>
      <vt:lpstr>'SO-01 REK'!DIČ</vt:lpstr>
      <vt:lpstr>dmisto</vt:lpstr>
      <vt:lpstr>DPHSni</vt:lpstr>
      <vt:lpstr>DPHZakl</vt:lpstr>
      <vt:lpstr>'SO-01 REK'!dpsc</vt:lpstr>
      <vt:lpstr>'SO-01 REK'!IČO</vt:lpstr>
      <vt:lpstr>Mena</vt:lpstr>
      <vt:lpstr>MistoStavby</vt:lpstr>
      <vt:lpstr>nazevobjektu</vt:lpstr>
      <vt:lpstr>'SO-01 REK'!NazevStavby</vt:lpstr>
      <vt:lpstr>NazevStavebnihoRozpoctu</vt:lpstr>
      <vt:lpstr>oadresa</vt:lpstr>
      <vt:lpstr>'SO-01 REK'!Objednatel</vt:lpstr>
      <vt:lpstr>'SO-01 REK'!Oblast_tisku</vt:lpstr>
      <vt:lpstr>'SO-01 VÝKAZ VÝMĚR'!Oblast_tisku</vt:lpstr>
      <vt:lpstr>'SO-01 REK'!odic</vt:lpstr>
      <vt:lpstr>'SO-01 REK'!oico</vt:lpstr>
      <vt:lpstr>'SO-01 REK'!omisto</vt:lpstr>
      <vt:lpstr>'SO-01 REK'!onazev</vt:lpstr>
      <vt:lpstr>'SO-01 REK'!opsc</vt:lpstr>
      <vt:lpstr>padresa</vt:lpstr>
      <vt:lpstr>pdic</vt:lpstr>
      <vt:lpstr>pico</vt:lpstr>
      <vt:lpstr>pmisto</vt:lpstr>
      <vt:lpstr>PoptavkaID</vt:lpstr>
      <vt:lpstr>pPSC</vt:lpstr>
      <vt:lpstr>Projektant</vt:lpstr>
      <vt:lpstr>'SO-01 REK'!SazbaDPH1</vt:lpstr>
      <vt:lpstr>'SO-01 REK'!SazbaDPH2</vt:lpstr>
      <vt:lpstr>Vypracoval</vt:lpstr>
      <vt:lpstr>ZakladDPHSni</vt:lpstr>
      <vt:lpstr>ZakladDPHZakl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Farkasova Lenka</cp:lastModifiedBy>
  <cp:lastPrinted>2014-02-28T09:52:57Z</cp:lastPrinted>
  <dcterms:created xsi:type="dcterms:W3CDTF">2009-04-08T07:15:50Z</dcterms:created>
  <dcterms:modified xsi:type="dcterms:W3CDTF">2020-08-10T06:36:52Z</dcterms:modified>
</cp:coreProperties>
</file>